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RAW_Spot" sheetId="2" state="visible" r:id="rId2"/>
    <sheet name="01_RAW_IV" sheetId="3" state="visible" r:id="rId3"/>
    <sheet name="01_RAW_FwdRV" sheetId="4" state="visible" r:id="rId4"/>
    <sheet name="02_MASTER" sheetId="5" state="visible" r:id="rId5"/>
    <sheet name="03_EXPLORATORY_ANALYSIS" sheetId="6" state="visible" r:id="rId6"/>
    <sheet name="04_VOLATILITY_REGIMES" sheetId="7" state="visible" r:id="rId7"/>
    <sheet name="05_IV_RV_ANALYSIS" sheetId="8" state="visible" r:id="rId8"/>
    <sheet name="06_EXTREME_EVENTS" sheetId="9" state="visible" r:id="rId9"/>
    <sheet name="07_CANDIDATE_PATTERNS" sheetId="10" state="visible" r:id="rId10"/>
    <sheet name="08_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-mmm-yyyy"/>
    <numFmt numFmtId="166" formatCode="0.0000"/>
    <numFmt numFmtId="167" formatCode="0.0%"/>
    <numFmt numFmtId="168" formatCode="0.000"/>
  </numFmts>
  <fonts count="16">
    <font>
      <name val="Calibri"/>
      <family val="2"/>
      <color theme="1"/>
      <sz val="11"/>
      <scheme val="minor"/>
    </font>
    <font>
      <name val="Arial"/>
      <b val="1"/>
      <color rgb="001F3B57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color rgb="001F3B57"/>
      <sz val="10"/>
    </font>
    <font>
      <name val="Arial"/>
      <sz val="10"/>
    </font>
    <font>
      <name val="Arial"/>
      <color rgb="00000000"/>
      <sz val="10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1F3B57"/>
      <sz val="13"/>
    </font>
    <font>
      <name val="Arial"/>
      <i val="1"/>
      <color rgb="00666666"/>
      <sz val="9"/>
    </font>
    <font>
      <name val="Arial"/>
      <b val="1"/>
      <sz val="9"/>
    </font>
    <font>
      <name val="Arial"/>
      <b val="1"/>
      <color rgb="00000000"/>
      <sz val="9"/>
    </font>
    <font>
      <name val="Arial"/>
      <i val="1"/>
      <color rgb="00888888"/>
      <sz val="8"/>
    </font>
    <font>
      <name val="Arial"/>
      <i val="1"/>
      <color rgb="00C0392B"/>
      <sz val="8"/>
    </font>
    <font>
      <name val="Arial"/>
      <i val="1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FBE9E7"/>
      </patternFill>
    </fill>
    <fill>
      <patternFill patternType="solid">
        <fgColor rgb="00C0392B"/>
      </patternFill>
    </fill>
    <fill>
      <patternFill patternType="solid">
        <fgColor rgb="00B8860B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165" fontId="6" fillId="0" borderId="0" pivotButton="0" quotePrefix="0" xfId="0"/>
    <xf numFmtId="0" fontId="6" fillId="0" borderId="0" pivotButton="0" quotePrefix="0" xfId="0"/>
    <xf numFmtId="166" fontId="6" fillId="0" borderId="0" pivotButton="0" quotePrefix="0" xfId="0"/>
    <xf numFmtId="0" fontId="7" fillId="2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165" fontId="8" fillId="0" borderId="0" pivotButton="0" quotePrefix="0" xfId="0"/>
    <xf numFmtId="166" fontId="8" fillId="0" borderId="0" pivotButton="0" quotePrefix="0" xfId="0"/>
    <xf numFmtId="10" fontId="8" fillId="0" borderId="0" pivotButton="0" quotePrefix="0" xfId="0"/>
    <xf numFmtId="2" fontId="8" fillId="0" borderId="0" pivotButton="0" quotePrefix="0" xfId="0"/>
    <xf numFmtId="10" fontId="8" fillId="3" borderId="0" pivotButton="0" quotePrefix="0" xfId="0"/>
    <xf numFmtId="167" fontId="8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2" borderId="0" applyAlignment="1" pivotButton="0" quotePrefix="0" xfId="0">
      <alignment horizontal="center"/>
    </xf>
    <xf numFmtId="0" fontId="11" fillId="0" borderId="0" pivotButton="0" quotePrefix="0" xfId="0"/>
    <xf numFmtId="0" fontId="11" fillId="6" borderId="0" pivotButton="0" quotePrefix="0" xfId="0"/>
    <xf numFmtId="10" fontId="8" fillId="6" borderId="0" pivotButton="0" quotePrefix="0" xfId="0"/>
    <xf numFmtId="1" fontId="12" fillId="0" borderId="0" pivotButton="0" quotePrefix="0" xfId="0"/>
    <xf numFmtId="1" fontId="12" fillId="6" borderId="0" pivotButton="0" quotePrefix="0" xfId="0"/>
    <xf numFmtId="2" fontId="8" fillId="6" borderId="0" pivotButton="0" quotePrefix="0" xfId="0"/>
    <xf numFmtId="10" fontId="12" fillId="0" borderId="0" pivotButton="0" quotePrefix="0" xfId="0"/>
    <xf numFmtId="0" fontId="8" fillId="6" borderId="0" pivotButton="0" quotePrefix="0" xfId="0"/>
    <xf numFmtId="1" fontId="8" fillId="6" borderId="0" pivotButton="0" quotePrefix="0" xfId="0"/>
    <xf numFmtId="167" fontId="8" fillId="6" borderId="0" pivotButton="0" quotePrefix="0" xfId="0"/>
    <xf numFmtId="0" fontId="13" fillId="0" borderId="0" pivotButton="0" quotePrefix="0" xfId="0"/>
    <xf numFmtId="0" fontId="14" fillId="0" borderId="0" pivotButton="0" quotePrefix="0" xfId="0"/>
    <xf numFmtId="168" fontId="8" fillId="0" borderId="0" pivotButton="0" quotePrefix="0" xfId="0"/>
    <xf numFmtId="165" fontId="8" fillId="6" borderId="0" pivotButton="0" quotePrefix="0" xfId="0"/>
    <xf numFmtId="166" fontId="8" fillId="6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Research Lab</author>
  </authors>
  <commentList>
    <comment ref="L1" authorId="0" shapeId="0">
      <text>
        <t>Expanding-window percentile of IV (min 252 obs). Point-in-time: uses only data up to each date. Stored as computed value (expanding PERCENTRANK is O(n^2), impractical as a live Excel formula). Reproducible: pandas expanding().apply((x[-1]&gt;=x).mean).</t>
      </text>
    </comment>
    <comment ref="M1" authorId="0" shapeId="0">
      <text>
        <t>Expanding-window percentile of trailing 3M RV (min 252 obs). Point-in-time. Stored as computed value; same method as IV_pct_PIT.</t>
      </text>
    </comment>
    <comment ref="N1" authorId="0" shapeId="0">
      <text>
        <t>Z-score of (IV - tRV3M) vs its expanding mean/std (min 252 obs). Point-in-time. Stored as computed value.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11906250" cy="4171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11906250" cy="4171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</row>
      <rowOff>0</rowOff>
    </from>
    <ext cx="11906250" cy="4171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</row>
      <rowOff>0</rowOff>
    </from>
    <ext cx="11906250" cy="41719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</row>
      <rowOff>0</rowOff>
    </from>
    <ext cx="11906250" cy="41719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87</row>
      <rowOff>0</rowOff>
    </from>
    <ext cx="11906250" cy="41719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104</row>
      <rowOff>0</rowOff>
    </from>
    <ext cx="11906250" cy="41719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121</row>
      <rowOff>0</rowOff>
    </from>
    <ext cx="11906250" cy="41719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138</row>
      <rowOff>0</rowOff>
    </from>
    <ext cx="8172450" cy="44386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157</row>
      <rowOff>0</rowOff>
    </from>
    <ext cx="8172450" cy="44386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1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4" customWidth="1" min="3" max="3"/>
    <col width="40" customWidth="1" min="4" max="4"/>
    <col width="22" customWidth="1" min="5" max="5"/>
    <col width="22" customWidth="1" min="6" max="6"/>
  </cols>
  <sheetData>
    <row r="1">
      <c r="B1" s="1" t="inlineStr">
        <is>
          <t>USDINR FX RESEARCH LAB  —  STEP 2: EXPLORATORY HISTORICAL ANALYSIS</t>
        </is>
      </c>
    </row>
    <row r="2">
      <c r="B2" s="2" t="inlineStr">
        <is>
          <t>Workbook 02  |  Exploratory only — NO strategy, NO directional view, NO assumed IV-RV predictiveness</t>
        </is>
      </c>
    </row>
    <row r="4">
      <c r="B4" s="3" t="inlineStr">
        <is>
          <t>SCOPE</t>
        </is>
      </c>
      <c r="C4" s="4" t="n"/>
      <c r="D4" s="4" t="n"/>
      <c r="E4" s="4" t="n"/>
    </row>
    <row r="5">
      <c r="B5" s="5" t="inlineStr">
        <is>
          <t>Sample</t>
        </is>
      </c>
      <c r="C5" s="6" t="inlineStr">
        <is>
          <t>2013-01-01 to 2026-09-09 (3,306 daily obs, Indian business days)</t>
        </is>
      </c>
    </row>
    <row r="6">
      <c r="B6" s="5" t="inlineStr">
        <is>
          <t>Instrument</t>
        </is>
      </c>
      <c r="C6" s="6" t="inlineStr">
        <is>
          <t>USDINR spot (Bloomberg INR REGN Curncy) + USDINR 3M ATM implied vol</t>
        </is>
      </c>
    </row>
    <row r="7">
      <c r="B7" s="5" t="inlineStr">
        <is>
          <t>Prepared</t>
        </is>
      </c>
      <c r="C7" s="6" t="inlineStr">
        <is>
          <t>2026-09-17  |  All calculations reproducible from RAW sheets via live formulas</t>
        </is>
      </c>
    </row>
    <row r="9">
      <c r="B9" s="3" t="inlineStr">
        <is>
          <t>DATA SEPARATION (do not mix)</t>
        </is>
      </c>
      <c r="C9" s="4" t="n"/>
      <c r="D9" s="4" t="n"/>
      <c r="E9" s="4" t="n"/>
    </row>
    <row r="10">
      <c r="B10" s="5" t="inlineStr">
        <is>
          <t>01_RAW_*</t>
        </is>
      </c>
      <c r="C10" s="6" t="inlineStr">
        <is>
          <t>Source data, UNTOUCHED. Never edit. Sorted ascending by date.</t>
        </is>
      </c>
    </row>
    <row r="11">
      <c r="B11" s="5" t="inlineStr">
        <is>
          <t>02_MASTER</t>
        </is>
      </c>
      <c r="C11" s="6" t="inlineStr">
        <is>
          <t>All derived series as live formulas referencing RAW. The single calculation engine.</t>
        </is>
      </c>
    </row>
    <row r="12">
      <c r="B12" s="5" t="inlineStr">
        <is>
          <t>03-07</t>
        </is>
      </c>
      <c r="C12" s="6" t="inlineStr">
        <is>
          <t>Research outputs (stats, regimes, IV-RV, events, patterns) referencing MASTER.</t>
        </is>
      </c>
    </row>
    <row r="13">
      <c r="B13" s="5" t="inlineStr">
        <is>
          <t>08_CHARTS</t>
        </is>
      </c>
      <c r="C13" s="6" t="inlineStr">
        <is>
          <t>Visual research output.</t>
        </is>
      </c>
    </row>
    <row r="15">
      <c r="B15" s="3" t="inlineStr">
        <is>
          <t>CRITICAL: LOOK-AHEAD DISCIPLINE</t>
        </is>
      </c>
      <c r="C15" s="4" t="n"/>
      <c r="D15" s="4" t="n"/>
      <c r="E15" s="4" t="n"/>
    </row>
    <row r="16">
      <c r="B16" s="5" t="inlineStr">
        <is>
          <t>Trailing RV (tRV)</t>
        </is>
      </c>
      <c r="C16" s="6" t="inlineStr">
        <is>
          <t>Computed from PAST spot returns only (21d / 63d windows). KNOWN at date t. Use as feature.</t>
        </is>
      </c>
    </row>
    <row r="17">
      <c r="B17" s="5" t="inlineStr">
        <is>
          <t>Forward RV / Fwd Spot</t>
        </is>
      </c>
      <c r="C17" s="6" t="inlineStr">
        <is>
          <t>Realized over t -&gt; t+1M / t+3M. NOT known at t. OUTCOME ONLY (peach columns). Never a feature.</t>
        </is>
      </c>
    </row>
    <row r="18">
      <c r="B18" s="5" t="inlineStr">
        <is>
          <t>Original file RV</t>
        </is>
      </c>
      <c r="C18" s="6" t="inlineStr">
        <is>
          <t>The RV in the source file was FORWARD 3M vol. Carried here as Fwd_RV_3M (outcome), not as a feature.</t>
        </is>
      </c>
    </row>
    <row r="19">
      <c r="B19" s="5" t="inlineStr">
        <is>
          <t>PIT percentiles</t>
        </is>
      </c>
      <c r="C19" s="6" t="inlineStr">
        <is>
          <t>IV / RV percentiles use EXPANDING windows (252d burn-in) so only past data informs each date.</t>
        </is>
      </c>
    </row>
    <row r="20">
      <c r="B20" s="5" t="inlineStr">
        <is>
          <t>Regime bands</t>
        </is>
      </c>
      <c r="C20" s="6" t="inlineStr">
        <is>
          <t>Full-sample percentile bands = DESCRIPTIVE map only. For backtesting, re-derive with expanding windows.</t>
        </is>
      </c>
    </row>
    <row r="22">
      <c r="B22" s="3" t="inlineStr">
        <is>
          <t>RESEARCH DISCIPLINE (terminology)</t>
        </is>
      </c>
      <c r="C22" s="4" t="n"/>
      <c r="D22" s="4" t="n"/>
      <c r="E22" s="4" t="n"/>
    </row>
    <row r="23">
      <c r="B23" s="5" t="inlineStr">
        <is>
          <t>OBSERVATION</t>
        </is>
      </c>
      <c r="C23" s="6" t="inlineStr">
        <is>
          <t>What the data shows.</t>
        </is>
      </c>
    </row>
    <row r="24">
      <c r="B24" s="5" t="inlineStr">
        <is>
          <t>PATTERN</t>
        </is>
      </c>
      <c r="C24" s="6" t="inlineStr">
        <is>
          <t>A recurring statistical relationship, precisely defined.</t>
        </is>
      </c>
    </row>
    <row r="25">
      <c r="B25" s="5" t="inlineStr">
        <is>
          <t>HYPOTHESIS</t>
        </is>
      </c>
      <c r="C25" s="6" t="inlineStr">
        <is>
          <t>A possible explanation (not yet tested).</t>
        </is>
      </c>
    </row>
    <row r="26">
      <c r="B26" s="5" t="inlineStr">
        <is>
          <t>CAUSALITY</t>
        </is>
      </c>
      <c r="C26" s="6" t="inlineStr">
        <is>
          <t>NOT claimed anywhere in this workbook. Requires independent establishment.</t>
        </is>
      </c>
    </row>
    <row r="28">
      <c r="B28" s="3" t="inlineStr">
        <is>
          <t>KEY CAVEATS</t>
        </is>
      </c>
      <c r="C28" s="4" t="n"/>
      <c r="D28" s="4" t="n"/>
      <c r="E28" s="4" t="n"/>
    </row>
    <row r="29">
      <c r="B29" s="5" t="inlineStr">
        <is>
          <t>Overlapping windows</t>
        </is>
      </c>
      <c r="C29" s="6" t="inlineStr">
        <is>
          <t>Forward 1M/3M outcomes overlap heavily -&gt; reported t-stats are INDICATIVE, overstate significance.</t>
        </is>
      </c>
    </row>
    <row r="30">
      <c r="B30" s="5" t="inlineStr">
        <is>
          <t>Single tenor</t>
        </is>
      </c>
      <c r="C30" s="6" t="inlineStr">
        <is>
          <t>Only 3M ATM IV available. No term structure, no skew (risk reversals), no forwards.</t>
        </is>
      </c>
    </row>
    <row r="31">
      <c r="B31" s="5" t="inlineStr">
        <is>
          <t>Persistence</t>
        </is>
      </c>
      <c r="C31" s="6" t="inlineStr">
        <is>
          <t>Vol is highly persistent (near unit-root). Much apparent "prediction" is regime persistence, not skill.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7" t="inlineStr">
        <is>
          <t>Date</t>
        </is>
      </c>
      <c r="B1" s="7" t="inlineStr">
        <is>
          <t>PX_LAST (INR/USD)</t>
        </is>
      </c>
    </row>
    <row r="2">
      <c r="A2" s="8" t="n">
        <v>41275</v>
      </c>
      <c r="B2" s="9" t="n">
        <v>54.685</v>
      </c>
    </row>
    <row r="3">
      <c r="A3" s="8" t="n">
        <v>41276</v>
      </c>
      <c r="B3" s="9" t="n">
        <v>54.36</v>
      </c>
    </row>
    <row r="4">
      <c r="A4" s="8" t="n">
        <v>41277</v>
      </c>
      <c r="B4" s="9" t="n">
        <v>54.49</v>
      </c>
    </row>
    <row r="5">
      <c r="A5" s="8" t="n">
        <v>41278</v>
      </c>
      <c r="B5" s="9" t="n">
        <v>55.075</v>
      </c>
    </row>
    <row r="6">
      <c r="A6" s="8" t="n">
        <v>41281</v>
      </c>
      <c r="B6" s="9" t="n">
        <v>55.225</v>
      </c>
    </row>
    <row r="7">
      <c r="A7" s="8" t="n">
        <v>41282</v>
      </c>
      <c r="B7" s="9" t="n">
        <v>55.005</v>
      </c>
    </row>
    <row r="8">
      <c r="A8" s="8" t="n">
        <v>41283</v>
      </c>
      <c r="B8" s="9" t="n">
        <v>54.755</v>
      </c>
    </row>
    <row r="9">
      <c r="A9" s="8" t="n">
        <v>41284</v>
      </c>
      <c r="B9" s="9" t="n">
        <v>54.575</v>
      </c>
    </row>
    <row r="10">
      <c r="A10" s="8" t="n">
        <v>41285</v>
      </c>
      <c r="B10" s="9" t="n">
        <v>54.76</v>
      </c>
    </row>
    <row r="11">
      <c r="A11" s="8" t="n">
        <v>41288</v>
      </c>
      <c r="B11" s="9" t="n">
        <v>54.4975</v>
      </c>
    </row>
    <row r="12">
      <c r="A12" s="8" t="n">
        <v>41289</v>
      </c>
      <c r="B12" s="9" t="n">
        <v>54.625</v>
      </c>
    </row>
    <row r="13">
      <c r="A13" s="8" t="n">
        <v>41290</v>
      </c>
      <c r="B13" s="9" t="n">
        <v>54.695</v>
      </c>
    </row>
    <row r="14">
      <c r="A14" s="8" t="n">
        <v>41291</v>
      </c>
      <c r="B14" s="9" t="n">
        <v>54.39</v>
      </c>
    </row>
    <row r="15">
      <c r="A15" s="8" t="n">
        <v>41292</v>
      </c>
      <c r="B15" s="9" t="n">
        <v>53.705</v>
      </c>
    </row>
    <row r="16">
      <c r="A16" s="8" t="n">
        <v>41295</v>
      </c>
      <c r="B16" s="9" t="n">
        <v>53.755</v>
      </c>
    </row>
    <row r="17">
      <c r="A17" s="8" t="n">
        <v>41296</v>
      </c>
      <c r="B17" s="9" t="n">
        <v>53.805</v>
      </c>
    </row>
    <row r="18">
      <c r="A18" s="8" t="n">
        <v>41297</v>
      </c>
      <c r="B18" s="9" t="n">
        <v>53.6738</v>
      </c>
    </row>
    <row r="19">
      <c r="A19" s="8" t="n">
        <v>41298</v>
      </c>
      <c r="B19" s="9" t="n">
        <v>53.685</v>
      </c>
    </row>
    <row r="20">
      <c r="A20" s="8" t="n">
        <v>41302</v>
      </c>
      <c r="B20" s="9" t="n">
        <v>53.915</v>
      </c>
    </row>
    <row r="21">
      <c r="A21" s="8" t="n">
        <v>41303</v>
      </c>
      <c r="B21" s="9" t="n">
        <v>53.775</v>
      </c>
    </row>
    <row r="22">
      <c r="A22" s="8" t="n">
        <v>41304</v>
      </c>
      <c r="B22" s="9" t="n">
        <v>53.305</v>
      </c>
    </row>
    <row r="23">
      <c r="A23" s="8" t="n">
        <v>41305</v>
      </c>
      <c r="B23" s="9" t="n">
        <v>53.2237</v>
      </c>
    </row>
    <row r="24">
      <c r="A24" s="8" t="n">
        <v>41306</v>
      </c>
      <c r="B24" s="9" t="n">
        <v>53.1975</v>
      </c>
    </row>
    <row r="25">
      <c r="A25" s="8" t="n">
        <v>41309</v>
      </c>
      <c r="B25" s="9" t="n">
        <v>53.285</v>
      </c>
    </row>
    <row r="26">
      <c r="A26" s="8" t="n">
        <v>41310</v>
      </c>
      <c r="B26" s="9" t="n">
        <v>53.1275</v>
      </c>
    </row>
    <row r="27">
      <c r="A27" s="8" t="n">
        <v>41311</v>
      </c>
      <c r="B27" s="9" t="n">
        <v>53.165</v>
      </c>
    </row>
    <row r="28">
      <c r="A28" s="8" t="n">
        <v>41312</v>
      </c>
      <c r="B28" s="9" t="n">
        <v>53.2225</v>
      </c>
    </row>
    <row r="29">
      <c r="A29" s="8" t="n">
        <v>41313</v>
      </c>
      <c r="B29" s="9" t="n">
        <v>53.505</v>
      </c>
    </row>
    <row r="30">
      <c r="A30" s="8" t="n">
        <v>41316</v>
      </c>
      <c r="B30" s="9" t="n">
        <v>53.855</v>
      </c>
    </row>
    <row r="31">
      <c r="A31" s="8" t="n">
        <v>41317</v>
      </c>
      <c r="B31" s="9" t="n">
        <v>53.8525</v>
      </c>
    </row>
    <row r="32">
      <c r="A32" s="8" t="n">
        <v>41318</v>
      </c>
      <c r="B32" s="9" t="n">
        <v>53.8175</v>
      </c>
    </row>
    <row r="33">
      <c r="A33" s="8" t="n">
        <v>41319</v>
      </c>
      <c r="B33" s="9" t="n">
        <v>53.9287</v>
      </c>
    </row>
    <row r="34">
      <c r="A34" s="8" t="n">
        <v>41320</v>
      </c>
      <c r="B34" s="9" t="n">
        <v>54.225</v>
      </c>
    </row>
    <row r="35">
      <c r="A35" s="8" t="n">
        <v>41323</v>
      </c>
      <c r="B35" s="9" t="n">
        <v>54.2</v>
      </c>
    </row>
    <row r="36">
      <c r="A36" s="8" t="n">
        <v>41325</v>
      </c>
      <c r="B36" s="9" t="n">
        <v>54.065</v>
      </c>
    </row>
    <row r="37">
      <c r="A37" s="8" t="n">
        <v>41326</v>
      </c>
      <c r="B37" s="9" t="n">
        <v>54.48</v>
      </c>
    </row>
    <row r="38">
      <c r="A38" s="8" t="n">
        <v>41327</v>
      </c>
      <c r="B38" s="9" t="n">
        <v>54.185</v>
      </c>
    </row>
    <row r="39">
      <c r="A39" s="8" t="n">
        <v>41330</v>
      </c>
      <c r="B39" s="9" t="n">
        <v>53.8713</v>
      </c>
    </row>
    <row r="40">
      <c r="A40" s="8" t="n">
        <v>41331</v>
      </c>
      <c r="B40" s="9" t="n">
        <v>54.095</v>
      </c>
    </row>
    <row r="41">
      <c r="A41" s="8" t="n">
        <v>41332</v>
      </c>
      <c r="B41" s="9" t="n">
        <v>53.875</v>
      </c>
    </row>
    <row r="42">
      <c r="A42" s="8" t="n">
        <v>41333</v>
      </c>
      <c r="B42" s="9" t="n">
        <v>54.36</v>
      </c>
    </row>
    <row r="43">
      <c r="A43" s="8" t="n">
        <v>41334</v>
      </c>
      <c r="B43" s="9" t="n">
        <v>54.905</v>
      </c>
    </row>
    <row r="44">
      <c r="A44" s="8" t="n">
        <v>41337</v>
      </c>
      <c r="B44" s="9" t="n">
        <v>54.865</v>
      </c>
    </row>
    <row r="45">
      <c r="A45" s="8" t="n">
        <v>41338</v>
      </c>
      <c r="B45" s="9" t="n">
        <v>54.925</v>
      </c>
    </row>
    <row r="46">
      <c r="A46" s="8" t="n">
        <v>41339</v>
      </c>
      <c r="B46" s="9" t="n">
        <v>54.7188</v>
      </c>
    </row>
    <row r="47">
      <c r="A47" s="8" t="n">
        <v>41340</v>
      </c>
      <c r="B47" s="9" t="n">
        <v>54.565</v>
      </c>
    </row>
    <row r="48">
      <c r="A48" s="8" t="n">
        <v>41341</v>
      </c>
      <c r="B48" s="9" t="n">
        <v>54.2912</v>
      </c>
    </row>
    <row r="49">
      <c r="A49" s="8" t="n">
        <v>41344</v>
      </c>
      <c r="B49" s="9" t="n">
        <v>54.41</v>
      </c>
    </row>
    <row r="50">
      <c r="A50" s="8" t="n">
        <v>41345</v>
      </c>
      <c r="B50" s="9" t="n">
        <v>54.1925</v>
      </c>
    </row>
    <row r="51">
      <c r="A51" s="8" t="n">
        <v>41346</v>
      </c>
      <c r="B51" s="9" t="n">
        <v>54.305</v>
      </c>
    </row>
    <row r="52">
      <c r="A52" s="8" t="n">
        <v>41347</v>
      </c>
      <c r="B52" s="9" t="n">
        <v>54.365</v>
      </c>
    </row>
    <row r="53">
      <c r="A53" s="8" t="n">
        <v>41348</v>
      </c>
      <c r="B53" s="9" t="n">
        <v>54.02</v>
      </c>
    </row>
    <row r="54">
      <c r="A54" s="8" t="n">
        <v>41351</v>
      </c>
      <c r="B54" s="9" t="n">
        <v>54.175</v>
      </c>
    </row>
    <row r="55">
      <c r="A55" s="8" t="n">
        <v>41352</v>
      </c>
      <c r="B55" s="9" t="n">
        <v>54.375</v>
      </c>
    </row>
    <row r="56">
      <c r="A56" s="8" t="n">
        <v>41353</v>
      </c>
      <c r="B56" s="9" t="n">
        <v>54.365</v>
      </c>
    </row>
    <row r="57">
      <c r="A57" s="8" t="n">
        <v>41354</v>
      </c>
      <c r="B57" s="9" t="n">
        <v>54.2825</v>
      </c>
    </row>
    <row r="58">
      <c r="A58" s="8" t="n">
        <v>41355</v>
      </c>
      <c r="B58" s="9" t="n">
        <v>54.335</v>
      </c>
    </row>
    <row r="59">
      <c r="A59" s="8" t="n">
        <v>41358</v>
      </c>
      <c r="B59" s="9" t="n">
        <v>54.1787</v>
      </c>
    </row>
    <row r="60">
      <c r="A60" s="8" t="n">
        <v>41359</v>
      </c>
      <c r="B60" s="9" t="n">
        <v>54.365</v>
      </c>
    </row>
    <row r="61">
      <c r="A61" s="8" t="n">
        <v>41361</v>
      </c>
      <c r="B61" s="9" t="n">
        <v>54.28</v>
      </c>
    </row>
    <row r="62">
      <c r="A62" s="8" t="n">
        <v>41366</v>
      </c>
      <c r="B62" s="9" t="n">
        <v>54.2675</v>
      </c>
    </row>
    <row r="63">
      <c r="A63" s="8" t="n">
        <v>41367</v>
      </c>
      <c r="B63" s="9" t="n">
        <v>54.44</v>
      </c>
    </row>
    <row r="64">
      <c r="A64" s="8" t="n">
        <v>41368</v>
      </c>
      <c r="B64" s="9" t="n">
        <v>54.885</v>
      </c>
    </row>
    <row r="65">
      <c r="A65" s="8" t="n">
        <v>41369</v>
      </c>
      <c r="B65" s="9" t="n">
        <v>54.8125</v>
      </c>
    </row>
    <row r="66">
      <c r="A66" s="8" t="n">
        <v>41372</v>
      </c>
      <c r="B66" s="9" t="n">
        <v>54.575</v>
      </c>
    </row>
    <row r="67">
      <c r="A67" s="8" t="n">
        <v>41373</v>
      </c>
      <c r="B67" s="9" t="n">
        <v>54.585</v>
      </c>
    </row>
    <row r="68">
      <c r="A68" s="8" t="n">
        <v>41374</v>
      </c>
      <c r="B68" s="9" t="n">
        <v>54.525</v>
      </c>
    </row>
    <row r="69">
      <c r="A69" s="8" t="n">
        <v>41376</v>
      </c>
      <c r="B69" s="9" t="n">
        <v>54.525</v>
      </c>
    </row>
    <row r="70">
      <c r="A70" s="8" t="n">
        <v>41379</v>
      </c>
      <c r="B70" s="9" t="n">
        <v>54.6287</v>
      </c>
    </row>
    <row r="71">
      <c r="A71" s="8" t="n">
        <v>41380</v>
      </c>
      <c r="B71" s="9" t="n">
        <v>54.145</v>
      </c>
    </row>
    <row r="72">
      <c r="A72" s="8" t="n">
        <v>41381</v>
      </c>
      <c r="B72" s="9" t="n">
        <v>54.205</v>
      </c>
    </row>
    <row r="73">
      <c r="A73" s="8" t="n">
        <v>41382</v>
      </c>
      <c r="B73" s="9" t="n">
        <v>53.9713</v>
      </c>
    </row>
    <row r="74">
      <c r="A74" s="8" t="n">
        <v>41386</v>
      </c>
      <c r="B74" s="9" t="n">
        <v>54.145</v>
      </c>
    </row>
    <row r="75">
      <c r="A75" s="8" t="n">
        <v>41387</v>
      </c>
      <c r="B75" s="9" t="n">
        <v>54.385</v>
      </c>
    </row>
    <row r="76">
      <c r="A76" s="8" t="n">
        <v>41389</v>
      </c>
      <c r="B76" s="9" t="n">
        <v>54.2225</v>
      </c>
    </row>
    <row r="77">
      <c r="A77" s="8" t="n">
        <v>41390</v>
      </c>
      <c r="B77" s="9" t="n">
        <v>54.375</v>
      </c>
    </row>
    <row r="78">
      <c r="A78" s="8" t="n">
        <v>41393</v>
      </c>
      <c r="B78" s="9" t="n">
        <v>54.245</v>
      </c>
    </row>
    <row r="79">
      <c r="A79" s="8" t="n">
        <v>41394</v>
      </c>
      <c r="B79" s="9" t="n">
        <v>53.805</v>
      </c>
    </row>
    <row r="80">
      <c r="A80" s="8" t="n">
        <v>41396</v>
      </c>
      <c r="B80" s="9" t="n">
        <v>53.815</v>
      </c>
    </row>
    <row r="81">
      <c r="A81" s="8" t="n">
        <v>41397</v>
      </c>
      <c r="B81" s="9" t="n">
        <v>53.935</v>
      </c>
    </row>
    <row r="82">
      <c r="A82" s="8" t="n">
        <v>41400</v>
      </c>
      <c r="B82" s="9" t="n">
        <v>54.1875</v>
      </c>
    </row>
    <row r="83">
      <c r="A83" s="8" t="n">
        <v>41401</v>
      </c>
      <c r="B83" s="9" t="n">
        <v>54.145</v>
      </c>
    </row>
    <row r="84">
      <c r="A84" s="8" t="n">
        <v>41402</v>
      </c>
      <c r="B84" s="9" t="n">
        <v>54.165</v>
      </c>
    </row>
    <row r="85">
      <c r="A85" s="8" t="n">
        <v>41403</v>
      </c>
      <c r="B85" s="9" t="n">
        <v>54.245</v>
      </c>
    </row>
    <row r="86">
      <c r="A86" s="8" t="n">
        <v>41404</v>
      </c>
      <c r="B86" s="9" t="n">
        <v>54.8</v>
      </c>
    </row>
    <row r="87">
      <c r="A87" s="8" t="n">
        <v>41407</v>
      </c>
      <c r="B87" s="9" t="n">
        <v>54.735</v>
      </c>
    </row>
    <row r="88">
      <c r="A88" s="8" t="n">
        <v>41408</v>
      </c>
      <c r="B88" s="9" t="n">
        <v>54.8162</v>
      </c>
    </row>
    <row r="89">
      <c r="A89" s="8" t="n">
        <v>41409</v>
      </c>
      <c r="B89" s="9" t="n">
        <v>54.78</v>
      </c>
    </row>
    <row r="90">
      <c r="A90" s="8" t="n">
        <v>41410</v>
      </c>
      <c r="B90" s="9" t="n">
        <v>54.785</v>
      </c>
    </row>
    <row r="91">
      <c r="A91" s="8" t="n">
        <v>41411</v>
      </c>
      <c r="B91" s="9" t="n">
        <v>54.885</v>
      </c>
    </row>
    <row r="92">
      <c r="A92" s="8" t="n">
        <v>41414</v>
      </c>
      <c r="B92" s="9" t="n">
        <v>55.1125</v>
      </c>
    </row>
    <row r="93">
      <c r="A93" s="8" t="n">
        <v>41415</v>
      </c>
      <c r="B93" s="9" t="n">
        <v>55.415</v>
      </c>
    </row>
    <row r="94">
      <c r="A94" s="8" t="n">
        <v>41416</v>
      </c>
      <c r="B94" s="9" t="n">
        <v>55.475</v>
      </c>
    </row>
    <row r="95">
      <c r="A95" s="8" t="n">
        <v>41417</v>
      </c>
      <c r="B95" s="9" t="n">
        <v>55.585</v>
      </c>
    </row>
    <row r="96">
      <c r="A96" s="8" t="n">
        <v>41418</v>
      </c>
      <c r="B96" s="9" t="n">
        <v>55.6425</v>
      </c>
    </row>
    <row r="97">
      <c r="A97" s="8" t="n">
        <v>41421</v>
      </c>
      <c r="B97" s="9" t="n">
        <v>55.575</v>
      </c>
    </row>
    <row r="98">
      <c r="A98" s="8" t="n">
        <v>41422</v>
      </c>
      <c r="B98" s="9" t="n">
        <v>55.965</v>
      </c>
    </row>
    <row r="99">
      <c r="A99" s="8" t="n">
        <v>41423</v>
      </c>
      <c r="B99" s="9" t="n">
        <v>56.1675</v>
      </c>
    </row>
    <row r="100">
      <c r="A100" s="8" t="n">
        <v>41424</v>
      </c>
      <c r="B100" s="9" t="n">
        <v>56.375</v>
      </c>
    </row>
    <row r="101">
      <c r="A101" s="8" t="n">
        <v>41425</v>
      </c>
      <c r="B101" s="9" t="n">
        <v>56.505</v>
      </c>
    </row>
    <row r="102">
      <c r="A102" s="8" t="n">
        <v>41428</v>
      </c>
      <c r="B102" s="9" t="n">
        <v>56.765</v>
      </c>
    </row>
    <row r="103">
      <c r="A103" s="8" t="n">
        <v>41429</v>
      </c>
      <c r="B103" s="9" t="n">
        <v>56.4525</v>
      </c>
    </row>
    <row r="104">
      <c r="A104" s="8" t="n">
        <v>41430</v>
      </c>
      <c r="B104" s="9" t="n">
        <v>56.7313</v>
      </c>
    </row>
    <row r="105">
      <c r="A105" s="8" t="n">
        <v>41431</v>
      </c>
      <c r="B105" s="9" t="n">
        <v>56.8463</v>
      </c>
    </row>
    <row r="106">
      <c r="A106" s="8" t="n">
        <v>41432</v>
      </c>
      <c r="B106" s="9" t="n">
        <v>57.065</v>
      </c>
    </row>
    <row r="107">
      <c r="A107" s="8" t="n">
        <v>41435</v>
      </c>
      <c r="B107" s="9" t="n">
        <v>58.1375</v>
      </c>
    </row>
    <row r="108">
      <c r="A108" s="8" t="n">
        <v>41436</v>
      </c>
      <c r="B108" s="9" t="n">
        <v>58.395</v>
      </c>
    </row>
    <row r="109">
      <c r="A109" s="8" t="n">
        <v>41437</v>
      </c>
      <c r="B109" s="9" t="n">
        <v>57.79</v>
      </c>
    </row>
    <row r="110">
      <c r="A110" s="8" t="n">
        <v>41438</v>
      </c>
      <c r="B110" s="9" t="n">
        <v>57.99</v>
      </c>
    </row>
    <row r="111">
      <c r="A111" s="8" t="n">
        <v>41439</v>
      </c>
      <c r="B111" s="9" t="n">
        <v>57.5263</v>
      </c>
    </row>
    <row r="112">
      <c r="A112" s="8" t="n">
        <v>41442</v>
      </c>
      <c r="B112" s="9" t="n">
        <v>57.865</v>
      </c>
    </row>
    <row r="113">
      <c r="A113" s="8" t="n">
        <v>41443</v>
      </c>
      <c r="B113" s="9" t="n">
        <v>58.7725</v>
      </c>
    </row>
    <row r="114">
      <c r="A114" s="8" t="n">
        <v>41444</v>
      </c>
      <c r="B114" s="9" t="n">
        <v>58.715</v>
      </c>
    </row>
    <row r="115">
      <c r="A115" s="8" t="n">
        <v>41445</v>
      </c>
      <c r="B115" s="9" t="n">
        <v>59.5725</v>
      </c>
    </row>
    <row r="116">
      <c r="A116" s="8" t="n">
        <v>41446</v>
      </c>
      <c r="B116" s="9" t="n">
        <v>59.2675</v>
      </c>
    </row>
    <row r="117">
      <c r="A117" s="8" t="n">
        <v>41449</v>
      </c>
      <c r="B117" s="9" t="n">
        <v>59.675</v>
      </c>
    </row>
    <row r="118">
      <c r="A118" s="8" t="n">
        <v>41450</v>
      </c>
      <c r="B118" s="9" t="n">
        <v>59.675</v>
      </c>
    </row>
    <row r="119">
      <c r="A119" s="8" t="n">
        <v>41451</v>
      </c>
      <c r="B119" s="9" t="n">
        <v>60.73</v>
      </c>
    </row>
    <row r="120">
      <c r="A120" s="8" t="n">
        <v>41452</v>
      </c>
      <c r="B120" s="9" t="n">
        <v>60.2</v>
      </c>
    </row>
    <row r="121">
      <c r="A121" s="8" t="n">
        <v>41453</v>
      </c>
      <c r="B121" s="9" t="n">
        <v>59.39</v>
      </c>
    </row>
    <row r="122">
      <c r="A122" s="8" t="n">
        <v>41456</v>
      </c>
      <c r="B122" s="9" t="n">
        <v>59.5225</v>
      </c>
    </row>
    <row r="123">
      <c r="A123" s="8" t="n">
        <v>41457</v>
      </c>
      <c r="B123" s="9" t="n">
        <v>59.665</v>
      </c>
    </row>
    <row r="124">
      <c r="A124" s="8" t="n">
        <v>41458</v>
      </c>
      <c r="B124" s="9" t="n">
        <v>60.22</v>
      </c>
    </row>
    <row r="125">
      <c r="A125" s="8" t="n">
        <v>41459</v>
      </c>
      <c r="B125" s="9" t="n">
        <v>60.13</v>
      </c>
    </row>
    <row r="126">
      <c r="A126" s="8" t="n">
        <v>41460</v>
      </c>
      <c r="B126" s="9" t="n">
        <v>60.2412</v>
      </c>
    </row>
    <row r="127">
      <c r="A127" s="8" t="n">
        <v>41463</v>
      </c>
      <c r="B127" s="9" t="n">
        <v>60.615</v>
      </c>
    </row>
    <row r="128">
      <c r="A128" s="8" t="n">
        <v>41464</v>
      </c>
      <c r="B128" s="9" t="n">
        <v>60.145</v>
      </c>
    </row>
    <row r="129">
      <c r="A129" s="8" t="n">
        <v>41465</v>
      </c>
      <c r="B129" s="9" t="n">
        <v>59.655</v>
      </c>
    </row>
    <row r="130">
      <c r="A130" s="8" t="n">
        <v>41466</v>
      </c>
      <c r="B130" s="9" t="n">
        <v>59.68</v>
      </c>
    </row>
    <row r="131">
      <c r="A131" s="8" t="n">
        <v>41467</v>
      </c>
      <c r="B131" s="9" t="n">
        <v>59.63</v>
      </c>
    </row>
    <row r="132">
      <c r="A132" s="8" t="n">
        <v>41470</v>
      </c>
      <c r="B132" s="9" t="n">
        <v>59.895</v>
      </c>
    </row>
    <row r="133">
      <c r="A133" s="8" t="n">
        <v>41471</v>
      </c>
      <c r="B133" s="9" t="n">
        <v>59.315</v>
      </c>
    </row>
    <row r="134">
      <c r="A134" s="8" t="n">
        <v>41472</v>
      </c>
      <c r="B134" s="9" t="n">
        <v>59.345</v>
      </c>
    </row>
    <row r="135">
      <c r="A135" s="8" t="n">
        <v>41473</v>
      </c>
      <c r="B135" s="9" t="n">
        <v>59.685</v>
      </c>
    </row>
    <row r="136">
      <c r="A136" s="8" t="n">
        <v>41474</v>
      </c>
      <c r="B136" s="9" t="n">
        <v>59.3487</v>
      </c>
    </row>
    <row r="137">
      <c r="A137" s="8" t="n">
        <v>41477</v>
      </c>
      <c r="B137" s="9" t="n">
        <v>59.7188</v>
      </c>
    </row>
    <row r="138">
      <c r="A138" s="8" t="n">
        <v>41478</v>
      </c>
      <c r="B138" s="9" t="n">
        <v>59.765</v>
      </c>
    </row>
    <row r="139">
      <c r="A139" s="8" t="n">
        <v>41479</v>
      </c>
      <c r="B139" s="9" t="n">
        <v>59.1275</v>
      </c>
    </row>
    <row r="140">
      <c r="A140" s="8" t="n">
        <v>41480</v>
      </c>
      <c r="B140" s="9" t="n">
        <v>59.1075</v>
      </c>
    </row>
    <row r="141">
      <c r="A141" s="8" t="n">
        <v>41481</v>
      </c>
      <c r="B141" s="9" t="n">
        <v>59.045</v>
      </c>
    </row>
    <row r="142">
      <c r="A142" s="8" t="n">
        <v>41484</v>
      </c>
      <c r="B142" s="9" t="n">
        <v>59.4175</v>
      </c>
    </row>
    <row r="143">
      <c r="A143" s="8" t="n">
        <v>41485</v>
      </c>
      <c r="B143" s="9" t="n">
        <v>60.485</v>
      </c>
    </row>
    <row r="144">
      <c r="A144" s="8" t="n">
        <v>41486</v>
      </c>
      <c r="B144" s="9" t="n">
        <v>60.36</v>
      </c>
    </row>
    <row r="145">
      <c r="A145" s="8" t="n">
        <v>41487</v>
      </c>
      <c r="B145" s="9" t="n">
        <v>60.45</v>
      </c>
    </row>
    <row r="146">
      <c r="A146" s="8" t="n">
        <v>41488</v>
      </c>
      <c r="B146" s="9" t="n">
        <v>61.095</v>
      </c>
    </row>
    <row r="147">
      <c r="A147" s="8" t="n">
        <v>41491</v>
      </c>
      <c r="B147" s="9" t="n">
        <v>60.875</v>
      </c>
    </row>
    <row r="148">
      <c r="A148" s="8" t="n">
        <v>41492</v>
      </c>
      <c r="B148" s="9" t="n">
        <v>60.785</v>
      </c>
    </row>
    <row r="149">
      <c r="A149" s="8" t="n">
        <v>41493</v>
      </c>
      <c r="B149" s="9" t="n">
        <v>61.3</v>
      </c>
    </row>
    <row r="150">
      <c r="A150" s="8" t="n">
        <v>41494</v>
      </c>
      <c r="B150" s="9" t="n">
        <v>60.86</v>
      </c>
    </row>
    <row r="151">
      <c r="A151" s="8" t="n">
        <v>41498</v>
      </c>
      <c r="B151" s="9" t="n">
        <v>61.275</v>
      </c>
    </row>
    <row r="152">
      <c r="A152" s="8" t="n">
        <v>41499</v>
      </c>
      <c r="B152" s="9" t="n">
        <v>61.2</v>
      </c>
    </row>
    <row r="153">
      <c r="A153" s="8" t="n">
        <v>41500</v>
      </c>
      <c r="B153" s="9" t="n">
        <v>61.4437</v>
      </c>
    </row>
    <row r="154">
      <c r="A154" s="8" t="n">
        <v>41502</v>
      </c>
      <c r="B154" s="9" t="n">
        <v>61.655</v>
      </c>
    </row>
    <row r="155">
      <c r="A155" s="8" t="n">
        <v>41505</v>
      </c>
      <c r="B155" s="9" t="n">
        <v>63.13</v>
      </c>
    </row>
    <row r="156">
      <c r="A156" s="8" t="n">
        <v>41506</v>
      </c>
      <c r="B156" s="9" t="n">
        <v>63.23</v>
      </c>
    </row>
    <row r="157">
      <c r="A157" s="8" t="n">
        <v>41507</v>
      </c>
      <c r="B157" s="9" t="n">
        <v>64.045</v>
      </c>
    </row>
    <row r="158">
      <c r="A158" s="8" t="n">
        <v>41508</v>
      </c>
      <c r="B158" s="9" t="n">
        <v>64.63</v>
      </c>
    </row>
    <row r="159">
      <c r="A159" s="8" t="n">
        <v>41509</v>
      </c>
      <c r="B159" s="9" t="n">
        <v>63.33</v>
      </c>
    </row>
    <row r="160">
      <c r="A160" s="8" t="n">
        <v>41512</v>
      </c>
      <c r="B160" s="9" t="n">
        <v>64.30629999999999</v>
      </c>
    </row>
    <row r="161">
      <c r="A161" s="8" t="n">
        <v>41513</v>
      </c>
      <c r="B161" s="9" t="n">
        <v>66.19</v>
      </c>
    </row>
    <row r="162">
      <c r="A162" s="8" t="n">
        <v>41514</v>
      </c>
      <c r="B162" s="9" t="n">
        <v>68.845</v>
      </c>
    </row>
    <row r="163">
      <c r="A163" s="8" t="n">
        <v>41515</v>
      </c>
      <c r="B163" s="9" t="n">
        <v>66.595</v>
      </c>
    </row>
    <row r="164">
      <c r="A164" s="8" t="n">
        <v>41516</v>
      </c>
      <c r="B164" s="9" t="n">
        <v>65.705</v>
      </c>
    </row>
    <row r="165">
      <c r="A165" s="8" t="n">
        <v>41519</v>
      </c>
      <c r="B165" s="9" t="n">
        <v>66.015</v>
      </c>
    </row>
    <row r="166">
      <c r="A166" s="8" t="n">
        <v>41520</v>
      </c>
      <c r="B166" s="9" t="n">
        <v>67.73</v>
      </c>
    </row>
    <row r="167">
      <c r="A167" s="8" t="n">
        <v>41521</v>
      </c>
      <c r="B167" s="9" t="n">
        <v>67.09</v>
      </c>
    </row>
    <row r="168">
      <c r="A168" s="8" t="n">
        <v>41522</v>
      </c>
      <c r="B168" s="9" t="n">
        <v>66.11499999999999</v>
      </c>
    </row>
    <row r="169">
      <c r="A169" s="8" t="n">
        <v>41523</v>
      </c>
      <c r="B169" s="9" t="n">
        <v>65.25</v>
      </c>
    </row>
    <row r="170">
      <c r="A170" s="8" t="n">
        <v>41527</v>
      </c>
      <c r="B170" s="9" t="n">
        <v>63.84</v>
      </c>
    </row>
    <row r="171">
      <c r="A171" s="8" t="n">
        <v>41528</v>
      </c>
      <c r="B171" s="9" t="n">
        <v>63.365</v>
      </c>
    </row>
    <row r="172">
      <c r="A172" s="8" t="n">
        <v>41529</v>
      </c>
      <c r="B172" s="9" t="n">
        <v>63.535</v>
      </c>
    </row>
    <row r="173">
      <c r="A173" s="8" t="n">
        <v>41530</v>
      </c>
      <c r="B173" s="9" t="n">
        <v>63.495</v>
      </c>
    </row>
    <row r="174">
      <c r="A174" s="8" t="n">
        <v>41533</v>
      </c>
      <c r="B174" s="9" t="n">
        <v>62.845</v>
      </c>
    </row>
    <row r="175">
      <c r="A175" s="8" t="n">
        <v>41534</v>
      </c>
      <c r="B175" s="9" t="n">
        <v>63.37</v>
      </c>
    </row>
    <row r="176">
      <c r="A176" s="8" t="n">
        <v>41535</v>
      </c>
      <c r="B176" s="9" t="n">
        <v>63.385</v>
      </c>
    </row>
    <row r="177">
      <c r="A177" s="8" t="n">
        <v>41536</v>
      </c>
      <c r="B177" s="9" t="n">
        <v>61.775</v>
      </c>
    </row>
    <row r="178">
      <c r="A178" s="8" t="n">
        <v>41537</v>
      </c>
      <c r="B178" s="9" t="n">
        <v>62.2775</v>
      </c>
    </row>
    <row r="179">
      <c r="A179" s="8" t="n">
        <v>41540</v>
      </c>
      <c r="B179" s="9" t="n">
        <v>62.5975</v>
      </c>
    </row>
    <row r="180">
      <c r="A180" s="8" t="n">
        <v>41541</v>
      </c>
      <c r="B180" s="9" t="n">
        <v>62.77</v>
      </c>
    </row>
    <row r="181">
      <c r="A181" s="8" t="n">
        <v>41542</v>
      </c>
      <c r="B181" s="9" t="n">
        <v>62.435</v>
      </c>
    </row>
    <row r="182">
      <c r="A182" s="8" t="n">
        <v>41543</v>
      </c>
      <c r="B182" s="9" t="n">
        <v>62.0788</v>
      </c>
    </row>
    <row r="183">
      <c r="A183" s="8" t="n">
        <v>41544</v>
      </c>
      <c r="B183" s="9" t="n">
        <v>62.4975</v>
      </c>
    </row>
    <row r="184">
      <c r="A184" s="8" t="n">
        <v>41547</v>
      </c>
      <c r="B184" s="9" t="n">
        <v>62.6175</v>
      </c>
    </row>
    <row r="185">
      <c r="A185" s="8" t="n">
        <v>41548</v>
      </c>
      <c r="B185" s="9" t="n">
        <v>62.465</v>
      </c>
    </row>
    <row r="186">
      <c r="A186" s="8" t="n">
        <v>41550</v>
      </c>
      <c r="B186" s="9" t="n">
        <v>61.74</v>
      </c>
    </row>
    <row r="187">
      <c r="A187" s="8" t="n">
        <v>41551</v>
      </c>
      <c r="B187" s="9" t="n">
        <v>61.44</v>
      </c>
    </row>
    <row r="188">
      <c r="A188" s="8" t="n">
        <v>41554</v>
      </c>
      <c r="B188" s="9" t="n">
        <v>61.795</v>
      </c>
    </row>
    <row r="189">
      <c r="A189" s="8" t="n">
        <v>41555</v>
      </c>
      <c r="B189" s="9" t="n">
        <v>61.795</v>
      </c>
    </row>
    <row r="190">
      <c r="A190" s="8" t="n">
        <v>41556</v>
      </c>
      <c r="B190" s="9" t="n">
        <v>61.935</v>
      </c>
    </row>
    <row r="191">
      <c r="A191" s="8" t="n">
        <v>41557</v>
      </c>
      <c r="B191" s="9" t="n">
        <v>61.36</v>
      </c>
    </row>
    <row r="192">
      <c r="A192" s="8" t="n">
        <v>41558</v>
      </c>
      <c r="B192" s="9" t="n">
        <v>61.08</v>
      </c>
    </row>
    <row r="193">
      <c r="A193" s="8" t="n">
        <v>41561</v>
      </c>
      <c r="B193" s="9" t="n">
        <v>61.545</v>
      </c>
    </row>
    <row r="194">
      <c r="A194" s="8" t="n">
        <v>41562</v>
      </c>
      <c r="B194" s="9" t="n">
        <v>61.845</v>
      </c>
    </row>
    <row r="195">
      <c r="A195" s="8" t="n">
        <v>41564</v>
      </c>
      <c r="B195" s="9" t="n">
        <v>61.22</v>
      </c>
    </row>
    <row r="196">
      <c r="A196" s="8" t="n">
        <v>41565</v>
      </c>
      <c r="B196" s="9" t="n">
        <v>61.265</v>
      </c>
    </row>
    <row r="197">
      <c r="A197" s="8" t="n">
        <v>41568</v>
      </c>
      <c r="B197" s="9" t="n">
        <v>61.5212</v>
      </c>
    </row>
    <row r="198">
      <c r="A198" s="8" t="n">
        <v>41569</v>
      </c>
      <c r="B198" s="9" t="n">
        <v>61.65</v>
      </c>
    </row>
    <row r="199">
      <c r="A199" s="8" t="n">
        <v>41570</v>
      </c>
      <c r="B199" s="9" t="n">
        <v>61.59</v>
      </c>
    </row>
    <row r="200">
      <c r="A200" s="8" t="n">
        <v>41571</v>
      </c>
      <c r="B200" s="9" t="n">
        <v>61.47</v>
      </c>
    </row>
    <row r="201">
      <c r="A201" s="8" t="n">
        <v>41572</v>
      </c>
      <c r="B201" s="9" t="n">
        <v>61.46</v>
      </c>
    </row>
    <row r="202">
      <c r="A202" s="8" t="n">
        <v>41575</v>
      </c>
      <c r="B202" s="9" t="n">
        <v>61.525</v>
      </c>
    </row>
    <row r="203">
      <c r="A203" s="8" t="n">
        <v>41576</v>
      </c>
      <c r="B203" s="9" t="n">
        <v>61.3225</v>
      </c>
    </row>
    <row r="204">
      <c r="A204" s="8" t="n">
        <v>41577</v>
      </c>
      <c r="B204" s="9" t="n">
        <v>61.2375</v>
      </c>
    </row>
    <row r="205">
      <c r="A205" s="8" t="n">
        <v>41578</v>
      </c>
      <c r="B205" s="9" t="n">
        <v>61.495</v>
      </c>
    </row>
    <row r="206">
      <c r="A206" s="8" t="n">
        <v>41579</v>
      </c>
      <c r="B206" s="9" t="n">
        <v>61.73</v>
      </c>
    </row>
    <row r="207">
      <c r="A207" s="8" t="n">
        <v>41583</v>
      </c>
      <c r="B207" s="9" t="n">
        <v>61.625</v>
      </c>
    </row>
    <row r="208">
      <c r="A208" s="8" t="n">
        <v>41584</v>
      </c>
      <c r="B208" s="9" t="n">
        <v>62.4</v>
      </c>
    </row>
    <row r="209">
      <c r="A209" s="8" t="n">
        <v>41585</v>
      </c>
      <c r="B209" s="9" t="n">
        <v>62.415</v>
      </c>
    </row>
    <row r="210">
      <c r="A210" s="8" t="n">
        <v>41586</v>
      </c>
      <c r="B210" s="9" t="n">
        <v>62.475</v>
      </c>
    </row>
    <row r="211">
      <c r="A211" s="8" t="n">
        <v>41589</v>
      </c>
      <c r="B211" s="9" t="n">
        <v>63.2375</v>
      </c>
    </row>
    <row r="212">
      <c r="A212" s="8" t="n">
        <v>41590</v>
      </c>
      <c r="B212" s="9" t="n">
        <v>63.695</v>
      </c>
    </row>
    <row r="213">
      <c r="A213" s="8" t="n">
        <v>41591</v>
      </c>
      <c r="B213" s="9" t="n">
        <v>63.32</v>
      </c>
    </row>
    <row r="214">
      <c r="A214" s="8" t="n">
        <v>41592</v>
      </c>
      <c r="B214" s="9" t="n">
        <v>63.12</v>
      </c>
    </row>
    <row r="215">
      <c r="A215" s="8" t="n">
        <v>41596</v>
      </c>
      <c r="B215" s="9" t="n">
        <v>62.415</v>
      </c>
    </row>
    <row r="216">
      <c r="A216" s="8" t="n">
        <v>41597</v>
      </c>
      <c r="B216" s="9" t="n">
        <v>62.375</v>
      </c>
    </row>
    <row r="217">
      <c r="A217" s="8" t="n">
        <v>41598</v>
      </c>
      <c r="B217" s="9" t="n">
        <v>62.5775</v>
      </c>
    </row>
    <row r="218">
      <c r="A218" s="8" t="n">
        <v>41599</v>
      </c>
      <c r="B218" s="9" t="n">
        <v>62.94</v>
      </c>
    </row>
    <row r="219">
      <c r="A219" s="8" t="n">
        <v>41600</v>
      </c>
      <c r="B219" s="9" t="n">
        <v>62.865</v>
      </c>
    </row>
    <row r="220">
      <c r="A220" s="8" t="n">
        <v>41603</v>
      </c>
      <c r="B220" s="9" t="n">
        <v>62.495</v>
      </c>
    </row>
    <row r="221">
      <c r="A221" s="8" t="n">
        <v>41604</v>
      </c>
      <c r="B221" s="9" t="n">
        <v>62.515</v>
      </c>
    </row>
    <row r="222">
      <c r="A222" s="8" t="n">
        <v>41605</v>
      </c>
      <c r="B222" s="9" t="n">
        <v>62.155</v>
      </c>
    </row>
    <row r="223">
      <c r="A223" s="8" t="n">
        <v>41606</v>
      </c>
      <c r="B223" s="9" t="n">
        <v>62.41</v>
      </c>
    </row>
    <row r="224">
      <c r="A224" s="8" t="n">
        <v>41607</v>
      </c>
      <c r="B224" s="9" t="n">
        <v>62.4487</v>
      </c>
    </row>
    <row r="225">
      <c r="A225" s="8" t="n">
        <v>41610</v>
      </c>
      <c r="B225" s="9" t="n">
        <v>62.32</v>
      </c>
    </row>
    <row r="226">
      <c r="A226" s="8" t="n">
        <v>41611</v>
      </c>
      <c r="B226" s="9" t="n">
        <v>62.365</v>
      </c>
    </row>
    <row r="227">
      <c r="A227" s="8" t="n">
        <v>41612</v>
      </c>
      <c r="B227" s="9" t="n">
        <v>62.055</v>
      </c>
    </row>
    <row r="228">
      <c r="A228" s="8" t="n">
        <v>41613</v>
      </c>
      <c r="B228" s="9" t="n">
        <v>61.765</v>
      </c>
    </row>
    <row r="229">
      <c r="A229" s="8" t="n">
        <v>41614</v>
      </c>
      <c r="B229" s="9" t="n">
        <v>61.415</v>
      </c>
    </row>
    <row r="230">
      <c r="A230" s="8" t="n">
        <v>41617</v>
      </c>
      <c r="B230" s="9" t="n">
        <v>61.135</v>
      </c>
    </row>
    <row r="231">
      <c r="A231" s="8" t="n">
        <v>41618</v>
      </c>
      <c r="B231" s="9" t="n">
        <v>61.0375</v>
      </c>
    </row>
    <row r="232">
      <c r="A232" s="8" t="n">
        <v>41619</v>
      </c>
      <c r="B232" s="9" t="n">
        <v>61.2525</v>
      </c>
    </row>
    <row r="233">
      <c r="A233" s="8" t="n">
        <v>41620</v>
      </c>
      <c r="B233" s="9" t="n">
        <v>61.83</v>
      </c>
    </row>
    <row r="234">
      <c r="A234" s="8" t="n">
        <v>41621</v>
      </c>
      <c r="B234" s="9" t="n">
        <v>62.125</v>
      </c>
    </row>
    <row r="235">
      <c r="A235" s="8" t="n">
        <v>41624</v>
      </c>
      <c r="B235" s="9" t="n">
        <v>61.75</v>
      </c>
    </row>
    <row r="236">
      <c r="A236" s="8" t="n">
        <v>41625</v>
      </c>
      <c r="B236" s="9" t="n">
        <v>62.02</v>
      </c>
    </row>
    <row r="237">
      <c r="A237" s="8" t="n">
        <v>41626</v>
      </c>
      <c r="B237" s="9" t="n">
        <v>62.105</v>
      </c>
    </row>
    <row r="238">
      <c r="A238" s="8" t="n">
        <v>41627</v>
      </c>
      <c r="B238" s="9" t="n">
        <v>62.1162</v>
      </c>
    </row>
    <row r="239">
      <c r="A239" s="8" t="n">
        <v>41628</v>
      </c>
      <c r="B239" s="9" t="n">
        <v>62.04</v>
      </c>
    </row>
    <row r="240">
      <c r="A240" s="8" t="n">
        <v>41631</v>
      </c>
      <c r="B240" s="9" t="n">
        <v>61.9587</v>
      </c>
    </row>
    <row r="241">
      <c r="A241" s="8" t="n">
        <v>41632</v>
      </c>
      <c r="B241" s="9" t="n">
        <v>61.795</v>
      </c>
    </row>
    <row r="242">
      <c r="A242" s="8" t="n">
        <v>41634</v>
      </c>
      <c r="B242" s="9" t="n">
        <v>62.1637</v>
      </c>
    </row>
    <row r="243">
      <c r="A243" s="8" t="n">
        <v>41635</v>
      </c>
      <c r="B243" s="9" t="n">
        <v>61.845</v>
      </c>
    </row>
    <row r="244">
      <c r="A244" s="8" t="n">
        <v>41638</v>
      </c>
      <c r="B244" s="9" t="n">
        <v>61.915</v>
      </c>
    </row>
    <row r="245">
      <c r="A245" s="8" t="n">
        <v>41639</v>
      </c>
      <c r="B245" s="9" t="n">
        <v>61.8</v>
      </c>
    </row>
    <row r="246">
      <c r="A246" s="8" t="n">
        <v>41640</v>
      </c>
      <c r="B246" s="9" t="n">
        <v>61.905</v>
      </c>
    </row>
    <row r="247">
      <c r="A247" s="8" t="n">
        <v>41641</v>
      </c>
      <c r="B247" s="9" t="n">
        <v>62.2675</v>
      </c>
    </row>
    <row r="248">
      <c r="A248" s="8" t="n">
        <v>41642</v>
      </c>
      <c r="B248" s="9" t="n">
        <v>62.155</v>
      </c>
    </row>
    <row r="249">
      <c r="A249" s="8" t="n">
        <v>41645</v>
      </c>
      <c r="B249" s="9" t="n">
        <v>62.3225</v>
      </c>
    </row>
    <row r="250">
      <c r="A250" s="8" t="n">
        <v>41646</v>
      </c>
      <c r="B250" s="9" t="n">
        <v>62.305</v>
      </c>
    </row>
    <row r="251">
      <c r="A251" s="8" t="n">
        <v>41647</v>
      </c>
      <c r="B251" s="9" t="n">
        <v>62.075</v>
      </c>
    </row>
    <row r="252">
      <c r="A252" s="8" t="n">
        <v>41648</v>
      </c>
      <c r="B252" s="9" t="n">
        <v>62.0775</v>
      </c>
    </row>
    <row r="253">
      <c r="A253" s="8" t="n">
        <v>41649</v>
      </c>
      <c r="B253" s="9" t="n">
        <v>61.905</v>
      </c>
    </row>
    <row r="254">
      <c r="A254" s="8" t="n">
        <v>41652</v>
      </c>
      <c r="B254" s="9" t="n">
        <v>61.515</v>
      </c>
    </row>
    <row r="255">
      <c r="A255" s="8" t="n">
        <v>41654</v>
      </c>
      <c r="B255" s="9" t="n">
        <v>61.5462</v>
      </c>
    </row>
    <row r="256">
      <c r="A256" s="8" t="n">
        <v>41655</v>
      </c>
      <c r="B256" s="9" t="n">
        <v>61.5425</v>
      </c>
    </row>
    <row r="257">
      <c r="A257" s="8" t="n">
        <v>41656</v>
      </c>
      <c r="B257" s="9" t="n">
        <v>61.55</v>
      </c>
    </row>
    <row r="258">
      <c r="A258" s="8" t="n">
        <v>41659</v>
      </c>
      <c r="B258" s="9" t="n">
        <v>61.6237</v>
      </c>
    </row>
    <row r="259">
      <c r="A259" s="8" t="n">
        <v>41660</v>
      </c>
      <c r="B259" s="9" t="n">
        <v>61.8913</v>
      </c>
    </row>
    <row r="260">
      <c r="A260" s="8" t="n">
        <v>41661</v>
      </c>
      <c r="B260" s="9" t="n">
        <v>61.825</v>
      </c>
    </row>
    <row r="261">
      <c r="A261" s="8" t="n">
        <v>41662</v>
      </c>
      <c r="B261" s="9" t="n">
        <v>61.9338</v>
      </c>
    </row>
    <row r="262">
      <c r="A262" s="8" t="n">
        <v>41663</v>
      </c>
      <c r="B262" s="9" t="n">
        <v>62.685</v>
      </c>
    </row>
    <row r="263">
      <c r="A263" s="8" t="n">
        <v>41666</v>
      </c>
      <c r="B263" s="9" t="n">
        <v>63.1012</v>
      </c>
    </row>
    <row r="264">
      <c r="A264" s="8" t="n">
        <v>41667</v>
      </c>
      <c r="B264" s="9" t="n">
        <v>62.515</v>
      </c>
    </row>
    <row r="265">
      <c r="A265" s="8" t="n">
        <v>41668</v>
      </c>
      <c r="B265" s="9" t="n">
        <v>62.4075</v>
      </c>
    </row>
    <row r="266">
      <c r="A266" s="8" t="n">
        <v>41669</v>
      </c>
      <c r="B266" s="9" t="n">
        <v>62.575</v>
      </c>
    </row>
    <row r="267">
      <c r="A267" s="8" t="n">
        <v>41670</v>
      </c>
      <c r="B267" s="9" t="n">
        <v>62.6575</v>
      </c>
    </row>
    <row r="268">
      <c r="A268" s="8" t="n">
        <v>41673</v>
      </c>
      <c r="B268" s="9" t="n">
        <v>62.575</v>
      </c>
    </row>
    <row r="269">
      <c r="A269" s="8" t="n">
        <v>41674</v>
      </c>
      <c r="B269" s="9" t="n">
        <v>62.535</v>
      </c>
    </row>
    <row r="270">
      <c r="A270" s="8" t="n">
        <v>41675</v>
      </c>
      <c r="B270" s="9" t="n">
        <v>62.58</v>
      </c>
    </row>
    <row r="271">
      <c r="A271" s="8" t="n">
        <v>41676</v>
      </c>
      <c r="B271" s="9" t="n">
        <v>62.3875</v>
      </c>
    </row>
    <row r="272">
      <c r="A272" s="8" t="n">
        <v>41677</v>
      </c>
      <c r="B272" s="9" t="n">
        <v>62.29</v>
      </c>
    </row>
    <row r="273">
      <c r="A273" s="8" t="n">
        <v>41680</v>
      </c>
      <c r="B273" s="9" t="n">
        <v>62.4375</v>
      </c>
    </row>
    <row r="274">
      <c r="A274" s="8" t="n">
        <v>41681</v>
      </c>
      <c r="B274" s="9" t="n">
        <v>62.2175</v>
      </c>
    </row>
    <row r="275">
      <c r="A275" s="8" t="n">
        <v>41682</v>
      </c>
      <c r="B275" s="9" t="n">
        <v>62.105</v>
      </c>
    </row>
    <row r="276">
      <c r="A276" s="8" t="n">
        <v>41683</v>
      </c>
      <c r="B276" s="9" t="n">
        <v>62.44</v>
      </c>
    </row>
    <row r="277">
      <c r="A277" s="8" t="n">
        <v>41684</v>
      </c>
      <c r="B277" s="9" t="n">
        <v>61.93</v>
      </c>
    </row>
    <row r="278">
      <c r="A278" s="8" t="n">
        <v>41687</v>
      </c>
      <c r="B278" s="9" t="n">
        <v>61.8587</v>
      </c>
    </row>
    <row r="279">
      <c r="A279" s="8" t="n">
        <v>41688</v>
      </c>
      <c r="B279" s="9" t="n">
        <v>62.22</v>
      </c>
    </row>
    <row r="280">
      <c r="A280" s="8" t="n">
        <v>41690</v>
      </c>
      <c r="B280" s="9" t="n">
        <v>62.23</v>
      </c>
    </row>
    <row r="281">
      <c r="A281" s="8" t="n">
        <v>41691</v>
      </c>
      <c r="B281" s="9" t="n">
        <v>62.13</v>
      </c>
    </row>
    <row r="282">
      <c r="A282" s="8" t="n">
        <v>41694</v>
      </c>
      <c r="B282" s="9" t="n">
        <v>62.0638</v>
      </c>
    </row>
    <row r="283">
      <c r="A283" s="8" t="n">
        <v>41695</v>
      </c>
      <c r="B283" s="9" t="n">
        <v>61.9575</v>
      </c>
    </row>
    <row r="284">
      <c r="A284" s="8" t="n">
        <v>41696</v>
      </c>
      <c r="B284" s="9" t="n">
        <v>61.985</v>
      </c>
    </row>
    <row r="285">
      <c r="A285" s="8" t="n">
        <v>41698</v>
      </c>
      <c r="B285" s="9" t="n">
        <v>61.7575</v>
      </c>
    </row>
    <row r="286">
      <c r="A286" s="8" t="n">
        <v>41701</v>
      </c>
      <c r="B286" s="9" t="n">
        <v>62.0425</v>
      </c>
    </row>
    <row r="287">
      <c r="A287" s="8" t="n">
        <v>41702</v>
      </c>
      <c r="B287" s="9" t="n">
        <v>61.8562</v>
      </c>
    </row>
    <row r="288">
      <c r="A288" s="8" t="n">
        <v>41703</v>
      </c>
      <c r="B288" s="9" t="n">
        <v>61.7562</v>
      </c>
    </row>
    <row r="289">
      <c r="A289" s="8" t="n">
        <v>41704</v>
      </c>
      <c r="B289" s="9" t="n">
        <v>61.115</v>
      </c>
    </row>
    <row r="290">
      <c r="A290" s="8" t="n">
        <v>41705</v>
      </c>
      <c r="B290" s="9" t="n">
        <v>61.0875</v>
      </c>
    </row>
    <row r="291">
      <c r="A291" s="8" t="n">
        <v>41708</v>
      </c>
      <c r="B291" s="9" t="n">
        <v>60.8425</v>
      </c>
    </row>
    <row r="292">
      <c r="A292" s="8" t="n">
        <v>41709</v>
      </c>
      <c r="B292" s="9" t="n">
        <v>60.9538</v>
      </c>
    </row>
    <row r="293">
      <c r="A293" s="8" t="n">
        <v>41710</v>
      </c>
      <c r="B293" s="9" t="n">
        <v>61.22</v>
      </c>
    </row>
    <row r="294">
      <c r="A294" s="8" t="n">
        <v>41711</v>
      </c>
      <c r="B294" s="9" t="n">
        <v>61.18</v>
      </c>
    </row>
    <row r="295">
      <c r="A295" s="8" t="n">
        <v>41712</v>
      </c>
      <c r="B295" s="9" t="n">
        <v>61.19</v>
      </c>
    </row>
    <row r="296">
      <c r="A296" s="8" t="n">
        <v>41716</v>
      </c>
      <c r="B296" s="9" t="n">
        <v>61.205</v>
      </c>
    </row>
    <row r="297">
      <c r="A297" s="8" t="n">
        <v>41717</v>
      </c>
      <c r="B297" s="9" t="n">
        <v>60.955</v>
      </c>
    </row>
    <row r="298">
      <c r="A298" s="8" t="n">
        <v>41718</v>
      </c>
      <c r="B298" s="9" t="n">
        <v>61.3325</v>
      </c>
    </row>
    <row r="299">
      <c r="A299" s="8" t="n">
        <v>41719</v>
      </c>
      <c r="B299" s="9" t="n">
        <v>60.925</v>
      </c>
    </row>
    <row r="300">
      <c r="A300" s="8" t="n">
        <v>41722</v>
      </c>
      <c r="B300" s="9" t="n">
        <v>60.7875</v>
      </c>
    </row>
    <row r="301">
      <c r="A301" s="8" t="n">
        <v>41723</v>
      </c>
      <c r="B301" s="9" t="n">
        <v>60.48</v>
      </c>
    </row>
    <row r="302">
      <c r="A302" s="8" t="n">
        <v>41724</v>
      </c>
      <c r="B302" s="9" t="n">
        <v>60.165</v>
      </c>
    </row>
    <row r="303">
      <c r="A303" s="8" t="n">
        <v>41725</v>
      </c>
      <c r="B303" s="9" t="n">
        <v>60.3175</v>
      </c>
    </row>
    <row r="304">
      <c r="A304" s="8" t="n">
        <v>41726</v>
      </c>
      <c r="B304" s="9" t="n">
        <v>59.89</v>
      </c>
    </row>
    <row r="305">
      <c r="A305" s="8" t="n">
        <v>41731</v>
      </c>
      <c r="B305" s="9" t="n">
        <v>59.8975</v>
      </c>
    </row>
    <row r="306">
      <c r="A306" s="8" t="n">
        <v>41732</v>
      </c>
      <c r="B306" s="9" t="n">
        <v>60.175</v>
      </c>
    </row>
    <row r="307">
      <c r="A307" s="8" t="n">
        <v>41733</v>
      </c>
      <c r="B307" s="9" t="n">
        <v>60.085</v>
      </c>
    </row>
    <row r="308">
      <c r="A308" s="8" t="n">
        <v>41736</v>
      </c>
      <c r="B308" s="9" t="n">
        <v>60.125</v>
      </c>
    </row>
    <row r="309">
      <c r="A309" s="8" t="n">
        <v>41738</v>
      </c>
      <c r="B309" s="9" t="n">
        <v>60.135</v>
      </c>
    </row>
    <row r="310">
      <c r="A310" s="8" t="n">
        <v>41739</v>
      </c>
      <c r="B310" s="9" t="n">
        <v>60.07</v>
      </c>
    </row>
    <row r="311">
      <c r="A311" s="8" t="n">
        <v>41740</v>
      </c>
      <c r="B311" s="9" t="n">
        <v>60.1763</v>
      </c>
    </row>
    <row r="312">
      <c r="A312" s="8" t="n">
        <v>41744</v>
      </c>
      <c r="B312" s="9" t="n">
        <v>60.2325</v>
      </c>
    </row>
    <row r="313">
      <c r="A313" s="8" t="n">
        <v>41745</v>
      </c>
      <c r="B313" s="9" t="n">
        <v>60.39</v>
      </c>
    </row>
    <row r="314">
      <c r="A314" s="8" t="n">
        <v>41746</v>
      </c>
      <c r="B314" s="9" t="n">
        <v>60.2912</v>
      </c>
    </row>
    <row r="315">
      <c r="A315" s="8" t="n">
        <v>41750</v>
      </c>
      <c r="B315" s="9" t="n">
        <v>60.5925</v>
      </c>
    </row>
    <row r="316">
      <c r="A316" s="8" t="n">
        <v>41751</v>
      </c>
      <c r="B316" s="9" t="n">
        <v>60.7675</v>
      </c>
    </row>
    <row r="317">
      <c r="A317" s="8" t="n">
        <v>41752</v>
      </c>
      <c r="B317" s="9" t="n">
        <v>61.085</v>
      </c>
    </row>
    <row r="318">
      <c r="A318" s="8" t="n">
        <v>41754</v>
      </c>
      <c r="B318" s="9" t="n">
        <v>60.625</v>
      </c>
    </row>
    <row r="319">
      <c r="A319" s="8" t="n">
        <v>41757</v>
      </c>
      <c r="B319" s="9" t="n">
        <v>60.6475</v>
      </c>
    </row>
    <row r="320">
      <c r="A320" s="8" t="n">
        <v>41758</v>
      </c>
      <c r="B320" s="9" t="n">
        <v>60.425</v>
      </c>
    </row>
    <row r="321">
      <c r="A321" s="8" t="n">
        <v>41759</v>
      </c>
      <c r="B321" s="9" t="n">
        <v>60.335</v>
      </c>
    </row>
    <row r="322">
      <c r="A322" s="8" t="n">
        <v>41761</v>
      </c>
      <c r="B322" s="9" t="n">
        <v>60.1625</v>
      </c>
    </row>
    <row r="323">
      <c r="A323" s="8" t="n">
        <v>41764</v>
      </c>
      <c r="B323" s="9" t="n">
        <v>60.225</v>
      </c>
    </row>
    <row r="324">
      <c r="A324" s="8" t="n">
        <v>41765</v>
      </c>
      <c r="B324" s="9" t="n">
        <v>60.0975</v>
      </c>
    </row>
    <row r="325">
      <c r="A325" s="8" t="n">
        <v>41766</v>
      </c>
      <c r="B325" s="9" t="n">
        <v>60.135</v>
      </c>
    </row>
    <row r="326">
      <c r="A326" s="8" t="n">
        <v>41767</v>
      </c>
      <c r="B326" s="9" t="n">
        <v>60.06</v>
      </c>
    </row>
    <row r="327">
      <c r="A327" s="8" t="n">
        <v>41768</v>
      </c>
      <c r="B327" s="9" t="n">
        <v>60.025</v>
      </c>
    </row>
    <row r="328">
      <c r="A328" s="8" t="n">
        <v>41771</v>
      </c>
      <c r="B328" s="9" t="n">
        <v>60.05</v>
      </c>
    </row>
    <row r="329">
      <c r="A329" s="8" t="n">
        <v>41772</v>
      </c>
      <c r="B329" s="9" t="n">
        <v>59.67</v>
      </c>
    </row>
    <row r="330">
      <c r="A330" s="8" t="n">
        <v>41774</v>
      </c>
      <c r="B330" s="9" t="n">
        <v>59.29</v>
      </c>
    </row>
    <row r="331">
      <c r="A331" s="8" t="n">
        <v>41775</v>
      </c>
      <c r="B331" s="9" t="n">
        <v>58.7825</v>
      </c>
    </row>
    <row r="332">
      <c r="A332" s="8" t="n">
        <v>41778</v>
      </c>
      <c r="B332" s="9" t="n">
        <v>58.595</v>
      </c>
    </row>
    <row r="333">
      <c r="A333" s="8" t="n">
        <v>41779</v>
      </c>
      <c r="B333" s="9" t="n">
        <v>58.64</v>
      </c>
    </row>
    <row r="334">
      <c r="A334" s="8" t="n">
        <v>41780</v>
      </c>
      <c r="B334" s="9" t="n">
        <v>58.78</v>
      </c>
    </row>
    <row r="335">
      <c r="A335" s="8" t="n">
        <v>41781</v>
      </c>
      <c r="B335" s="9" t="n">
        <v>58.46</v>
      </c>
    </row>
    <row r="336">
      <c r="A336" s="8" t="n">
        <v>41782</v>
      </c>
      <c r="B336" s="9" t="n">
        <v>58.5075</v>
      </c>
    </row>
    <row r="337">
      <c r="A337" s="8" t="n">
        <v>41785</v>
      </c>
      <c r="B337" s="9" t="n">
        <v>58.715</v>
      </c>
    </row>
    <row r="338">
      <c r="A338" s="8" t="n">
        <v>41786</v>
      </c>
      <c r="B338" s="9" t="n">
        <v>59.0425</v>
      </c>
    </row>
    <row r="339">
      <c r="A339" s="8" t="n">
        <v>41787</v>
      </c>
      <c r="B339" s="9" t="n">
        <v>58.9412</v>
      </c>
    </row>
    <row r="340">
      <c r="A340" s="8" t="n">
        <v>41788</v>
      </c>
      <c r="B340" s="9" t="n">
        <v>59.035</v>
      </c>
    </row>
    <row r="341">
      <c r="A341" s="8" t="n">
        <v>41789</v>
      </c>
      <c r="B341" s="9" t="n">
        <v>59.1025</v>
      </c>
    </row>
    <row r="342">
      <c r="A342" s="8" t="n">
        <v>41792</v>
      </c>
      <c r="B342" s="9" t="n">
        <v>59.1563</v>
      </c>
    </row>
    <row r="343">
      <c r="A343" s="8" t="n">
        <v>41793</v>
      </c>
      <c r="B343" s="9" t="n">
        <v>59.39</v>
      </c>
    </row>
    <row r="344">
      <c r="A344" s="8" t="n">
        <v>41794</v>
      </c>
      <c r="B344" s="9" t="n">
        <v>59.335</v>
      </c>
    </row>
    <row r="345">
      <c r="A345" s="8" t="n">
        <v>41795</v>
      </c>
      <c r="B345" s="9" t="n">
        <v>59.3313</v>
      </c>
    </row>
    <row r="346">
      <c r="A346" s="8" t="n">
        <v>41796</v>
      </c>
      <c r="B346" s="9" t="n">
        <v>59.1825</v>
      </c>
    </row>
    <row r="347">
      <c r="A347" s="8" t="n">
        <v>41799</v>
      </c>
      <c r="B347" s="9" t="n">
        <v>59.19</v>
      </c>
    </row>
    <row r="348">
      <c r="A348" s="8" t="n">
        <v>41800</v>
      </c>
      <c r="B348" s="9" t="n">
        <v>59.2975</v>
      </c>
    </row>
    <row r="349">
      <c r="A349" s="8" t="n">
        <v>41801</v>
      </c>
      <c r="B349" s="9" t="n">
        <v>59.2762</v>
      </c>
    </row>
    <row r="350">
      <c r="A350" s="8" t="n">
        <v>41802</v>
      </c>
      <c r="B350" s="9" t="n">
        <v>59.255</v>
      </c>
    </row>
    <row r="351">
      <c r="A351" s="8" t="n">
        <v>41803</v>
      </c>
      <c r="B351" s="9" t="n">
        <v>59.7725</v>
      </c>
    </row>
    <row r="352">
      <c r="A352" s="8" t="n">
        <v>41806</v>
      </c>
      <c r="B352" s="9" t="n">
        <v>60.165</v>
      </c>
    </row>
    <row r="353">
      <c r="A353" s="8" t="n">
        <v>41807</v>
      </c>
      <c r="B353" s="9" t="n">
        <v>60.0187</v>
      </c>
    </row>
    <row r="354">
      <c r="A354" s="8" t="n">
        <v>41808</v>
      </c>
      <c r="B354" s="9" t="n">
        <v>60.4037</v>
      </c>
    </row>
    <row r="355">
      <c r="A355" s="8" t="n">
        <v>41809</v>
      </c>
      <c r="B355" s="9" t="n">
        <v>60.0863</v>
      </c>
    </row>
    <row r="356">
      <c r="A356" s="8" t="n">
        <v>41810</v>
      </c>
      <c r="B356" s="9" t="n">
        <v>60.1875</v>
      </c>
    </row>
    <row r="357">
      <c r="A357" s="8" t="n">
        <v>41813</v>
      </c>
      <c r="B357" s="9" t="n">
        <v>60.2075</v>
      </c>
    </row>
    <row r="358">
      <c r="A358" s="8" t="n">
        <v>41814</v>
      </c>
      <c r="B358" s="9" t="n">
        <v>60.12</v>
      </c>
    </row>
    <row r="359">
      <c r="A359" s="8" t="n">
        <v>41815</v>
      </c>
      <c r="B359" s="9" t="n">
        <v>60.1325</v>
      </c>
    </row>
    <row r="360">
      <c r="A360" s="8" t="n">
        <v>41816</v>
      </c>
      <c r="B360" s="9" t="n">
        <v>60.1425</v>
      </c>
    </row>
    <row r="361">
      <c r="A361" s="8" t="n">
        <v>41817</v>
      </c>
      <c r="B361" s="9" t="n">
        <v>60.085</v>
      </c>
    </row>
    <row r="362">
      <c r="A362" s="8" t="n">
        <v>41820</v>
      </c>
      <c r="B362" s="9" t="n">
        <v>60.1862</v>
      </c>
    </row>
    <row r="363">
      <c r="A363" s="8" t="n">
        <v>41821</v>
      </c>
      <c r="B363" s="9" t="n">
        <v>60.075</v>
      </c>
    </row>
    <row r="364">
      <c r="A364" s="8" t="n">
        <v>41822</v>
      </c>
      <c r="B364" s="9" t="n">
        <v>59.6937</v>
      </c>
    </row>
    <row r="365">
      <c r="A365" s="8" t="n">
        <v>41823</v>
      </c>
      <c r="B365" s="9" t="n">
        <v>59.7463</v>
      </c>
    </row>
    <row r="366">
      <c r="A366" s="8" t="n">
        <v>41824</v>
      </c>
      <c r="B366" s="9" t="n">
        <v>59.735</v>
      </c>
    </row>
    <row r="367">
      <c r="A367" s="8" t="n">
        <v>41827</v>
      </c>
      <c r="B367" s="9" t="n">
        <v>60.015</v>
      </c>
    </row>
    <row r="368">
      <c r="A368" s="8" t="n">
        <v>41828</v>
      </c>
      <c r="B368" s="9" t="n">
        <v>59.7887</v>
      </c>
    </row>
    <row r="369">
      <c r="A369" s="8" t="n">
        <v>41829</v>
      </c>
      <c r="B369" s="9" t="n">
        <v>59.7575</v>
      </c>
    </row>
    <row r="370">
      <c r="A370" s="8" t="n">
        <v>41830</v>
      </c>
      <c r="B370" s="9" t="n">
        <v>60.205</v>
      </c>
    </row>
    <row r="371">
      <c r="A371" s="8" t="n">
        <v>41831</v>
      </c>
      <c r="B371" s="9" t="n">
        <v>59.935</v>
      </c>
    </row>
    <row r="372">
      <c r="A372" s="8" t="n">
        <v>41834</v>
      </c>
      <c r="B372" s="9" t="n">
        <v>60.075</v>
      </c>
    </row>
    <row r="373">
      <c r="A373" s="8" t="n">
        <v>41835</v>
      </c>
      <c r="B373" s="9" t="n">
        <v>60.135</v>
      </c>
    </row>
    <row r="374">
      <c r="A374" s="8" t="n">
        <v>41836</v>
      </c>
      <c r="B374" s="9" t="n">
        <v>60.135</v>
      </c>
    </row>
    <row r="375">
      <c r="A375" s="8" t="n">
        <v>41837</v>
      </c>
      <c r="B375" s="9" t="n">
        <v>60.1775</v>
      </c>
    </row>
    <row r="376">
      <c r="A376" s="8" t="n">
        <v>41838</v>
      </c>
      <c r="B376" s="9" t="n">
        <v>60.2875</v>
      </c>
    </row>
    <row r="377">
      <c r="A377" s="8" t="n">
        <v>41841</v>
      </c>
      <c r="B377" s="9" t="n">
        <v>60.305</v>
      </c>
    </row>
    <row r="378">
      <c r="A378" s="8" t="n">
        <v>41842</v>
      </c>
      <c r="B378" s="9" t="n">
        <v>60.2513</v>
      </c>
    </row>
    <row r="379">
      <c r="A379" s="8" t="n">
        <v>41843</v>
      </c>
      <c r="B379" s="9" t="n">
        <v>60.105</v>
      </c>
    </row>
    <row r="380">
      <c r="A380" s="8" t="n">
        <v>41844</v>
      </c>
      <c r="B380" s="9" t="n">
        <v>60.105</v>
      </c>
    </row>
    <row r="381">
      <c r="A381" s="8" t="n">
        <v>41845</v>
      </c>
      <c r="B381" s="9" t="n">
        <v>60.105</v>
      </c>
    </row>
    <row r="382">
      <c r="A382" s="8" t="n">
        <v>41848</v>
      </c>
      <c r="B382" s="9" t="n">
        <v>60.1375</v>
      </c>
    </row>
    <row r="383">
      <c r="A383" s="8" t="n">
        <v>41850</v>
      </c>
      <c r="B383" s="9" t="n">
        <v>60.0575</v>
      </c>
    </row>
    <row r="384">
      <c r="A384" s="8" t="n">
        <v>41851</v>
      </c>
      <c r="B384" s="9" t="n">
        <v>60.56</v>
      </c>
    </row>
    <row r="385">
      <c r="A385" s="8" t="n">
        <v>41852</v>
      </c>
      <c r="B385" s="9" t="n">
        <v>61.185</v>
      </c>
    </row>
    <row r="386">
      <c r="A386" s="8" t="n">
        <v>41855</v>
      </c>
      <c r="B386" s="9" t="n">
        <v>60.935</v>
      </c>
    </row>
    <row r="387">
      <c r="A387" s="8" t="n">
        <v>41856</v>
      </c>
      <c r="B387" s="9" t="n">
        <v>60.8475</v>
      </c>
    </row>
    <row r="388">
      <c r="A388" s="8" t="n">
        <v>41857</v>
      </c>
      <c r="B388" s="9" t="n">
        <v>61.505</v>
      </c>
    </row>
    <row r="389">
      <c r="A389" s="8" t="n">
        <v>41858</v>
      </c>
      <c r="B389" s="9" t="n">
        <v>61.2325</v>
      </c>
    </row>
    <row r="390">
      <c r="A390" s="8" t="n">
        <v>41859</v>
      </c>
      <c r="B390" s="9" t="n">
        <v>61.145</v>
      </c>
    </row>
    <row r="391">
      <c r="A391" s="8" t="n">
        <v>41862</v>
      </c>
      <c r="B391" s="9" t="n">
        <v>61.1787</v>
      </c>
    </row>
    <row r="392">
      <c r="A392" s="8" t="n">
        <v>41863</v>
      </c>
      <c r="B392" s="9" t="n">
        <v>61.09</v>
      </c>
    </row>
    <row r="393">
      <c r="A393" s="8" t="n">
        <v>41864</v>
      </c>
      <c r="B393" s="9" t="n">
        <v>61.2238</v>
      </c>
    </row>
    <row r="394">
      <c r="A394" s="8" t="n">
        <v>41865</v>
      </c>
      <c r="B394" s="9" t="n">
        <v>60.7687</v>
      </c>
    </row>
    <row r="395">
      <c r="A395" s="8" t="n">
        <v>41870</v>
      </c>
      <c r="B395" s="9" t="n">
        <v>60.6838</v>
      </c>
    </row>
    <row r="396">
      <c r="A396" s="8" t="n">
        <v>41871</v>
      </c>
      <c r="B396" s="9" t="n">
        <v>60.62</v>
      </c>
    </row>
    <row r="397">
      <c r="A397" s="8" t="n">
        <v>41872</v>
      </c>
      <c r="B397" s="9" t="n">
        <v>60.675</v>
      </c>
    </row>
    <row r="398">
      <c r="A398" s="8" t="n">
        <v>41873</v>
      </c>
      <c r="B398" s="9" t="n">
        <v>60.4725</v>
      </c>
    </row>
    <row r="399">
      <c r="A399" s="8" t="n">
        <v>41876</v>
      </c>
      <c r="B399" s="9" t="n">
        <v>60.565</v>
      </c>
    </row>
    <row r="400">
      <c r="A400" s="8" t="n">
        <v>41877</v>
      </c>
      <c r="B400" s="9" t="n">
        <v>60.435</v>
      </c>
    </row>
    <row r="401">
      <c r="A401" s="8" t="n">
        <v>41878</v>
      </c>
      <c r="B401" s="9" t="n">
        <v>60.4512</v>
      </c>
    </row>
    <row r="402">
      <c r="A402" s="8" t="n">
        <v>41879</v>
      </c>
      <c r="B402" s="9" t="n">
        <v>60.515</v>
      </c>
    </row>
    <row r="403">
      <c r="A403" s="8" t="n">
        <v>41883</v>
      </c>
      <c r="B403" s="9" t="n">
        <v>60.5275</v>
      </c>
    </row>
    <row r="404">
      <c r="A404" s="8" t="n">
        <v>41884</v>
      </c>
      <c r="B404" s="9" t="n">
        <v>60.685</v>
      </c>
    </row>
    <row r="405">
      <c r="A405" s="8" t="n">
        <v>41885</v>
      </c>
      <c r="B405" s="9" t="n">
        <v>60.485</v>
      </c>
    </row>
    <row r="406">
      <c r="A406" s="8" t="n">
        <v>41886</v>
      </c>
      <c r="B406" s="9" t="n">
        <v>60.365</v>
      </c>
    </row>
    <row r="407">
      <c r="A407" s="8" t="n">
        <v>41887</v>
      </c>
      <c r="B407" s="9" t="n">
        <v>60.4063</v>
      </c>
    </row>
    <row r="408">
      <c r="A408" s="8" t="n">
        <v>41890</v>
      </c>
      <c r="B408" s="9" t="n">
        <v>60.295</v>
      </c>
    </row>
    <row r="409">
      <c r="A409" s="8" t="n">
        <v>41891</v>
      </c>
      <c r="B409" s="9" t="n">
        <v>60.605</v>
      </c>
    </row>
    <row r="410">
      <c r="A410" s="8" t="n">
        <v>41892</v>
      </c>
      <c r="B410" s="9" t="n">
        <v>60.955</v>
      </c>
    </row>
    <row r="411">
      <c r="A411" s="8" t="n">
        <v>41893</v>
      </c>
      <c r="B411" s="9" t="n">
        <v>60.9313</v>
      </c>
    </row>
    <row r="412">
      <c r="A412" s="8" t="n">
        <v>41894</v>
      </c>
      <c r="B412" s="9" t="n">
        <v>60.66</v>
      </c>
    </row>
    <row r="413">
      <c r="A413" s="8" t="n">
        <v>41897</v>
      </c>
      <c r="B413" s="9" t="n">
        <v>61.15</v>
      </c>
    </row>
    <row r="414">
      <c r="A414" s="8" t="n">
        <v>41898</v>
      </c>
      <c r="B414" s="9" t="n">
        <v>61.06</v>
      </c>
    </row>
    <row r="415">
      <c r="A415" s="8" t="n">
        <v>41899</v>
      </c>
      <c r="B415" s="9" t="n">
        <v>60.915</v>
      </c>
    </row>
    <row r="416">
      <c r="A416" s="8" t="n">
        <v>41900</v>
      </c>
      <c r="B416" s="9" t="n">
        <v>60.845</v>
      </c>
    </row>
    <row r="417">
      <c r="A417" s="8" t="n">
        <v>41901</v>
      </c>
      <c r="B417" s="9" t="n">
        <v>60.8275</v>
      </c>
    </row>
    <row r="418">
      <c r="A418" s="8" t="n">
        <v>41904</v>
      </c>
      <c r="B418" s="9" t="n">
        <v>60.82</v>
      </c>
    </row>
    <row r="419">
      <c r="A419" s="8" t="n">
        <v>41905</v>
      </c>
      <c r="B419" s="9" t="n">
        <v>60.9475</v>
      </c>
    </row>
    <row r="420">
      <c r="A420" s="8" t="n">
        <v>41906</v>
      </c>
      <c r="B420" s="9" t="n">
        <v>60.9713</v>
      </c>
    </row>
    <row r="421">
      <c r="A421" s="8" t="n">
        <v>41907</v>
      </c>
      <c r="B421" s="9" t="n">
        <v>61.345</v>
      </c>
    </row>
    <row r="422">
      <c r="A422" s="8" t="n">
        <v>41908</v>
      </c>
      <c r="B422" s="9" t="n">
        <v>61.1575</v>
      </c>
    </row>
    <row r="423">
      <c r="A423" s="8" t="n">
        <v>41911</v>
      </c>
      <c r="B423" s="9" t="n">
        <v>61.5275</v>
      </c>
    </row>
    <row r="424">
      <c r="A424" s="8" t="n">
        <v>41912</v>
      </c>
      <c r="B424" s="9" t="n">
        <v>61.7575</v>
      </c>
    </row>
    <row r="425">
      <c r="A425" s="8" t="n">
        <v>41913</v>
      </c>
      <c r="B425" s="9" t="n">
        <v>61.61</v>
      </c>
    </row>
    <row r="426">
      <c r="A426" s="8" t="n">
        <v>41919</v>
      </c>
      <c r="B426" s="9" t="n">
        <v>61.405</v>
      </c>
    </row>
    <row r="427">
      <c r="A427" s="8" t="n">
        <v>41920</v>
      </c>
      <c r="B427" s="9" t="n">
        <v>61.395</v>
      </c>
    </row>
    <row r="428">
      <c r="A428" s="8" t="n">
        <v>41921</v>
      </c>
      <c r="B428" s="9" t="n">
        <v>61.055</v>
      </c>
    </row>
    <row r="429">
      <c r="A429" s="8" t="n">
        <v>41922</v>
      </c>
      <c r="B429" s="9" t="n">
        <v>61.335</v>
      </c>
    </row>
    <row r="430">
      <c r="A430" s="8" t="n">
        <v>41925</v>
      </c>
      <c r="B430" s="9" t="n">
        <v>61.105</v>
      </c>
    </row>
    <row r="431">
      <c r="A431" s="8" t="n">
        <v>41926</v>
      </c>
      <c r="B431" s="9" t="n">
        <v>61.42</v>
      </c>
    </row>
    <row r="432">
      <c r="A432" s="8" t="n">
        <v>41928</v>
      </c>
      <c r="B432" s="9" t="n">
        <v>61.8463</v>
      </c>
    </row>
    <row r="433">
      <c r="A433" s="8" t="n">
        <v>41929</v>
      </c>
      <c r="B433" s="9" t="n">
        <v>61.4425</v>
      </c>
    </row>
    <row r="434">
      <c r="A434" s="8" t="n">
        <v>41932</v>
      </c>
      <c r="B434" s="9" t="n">
        <v>61.36</v>
      </c>
    </row>
    <row r="435">
      <c r="A435" s="8" t="n">
        <v>41933</v>
      </c>
      <c r="B435" s="9" t="n">
        <v>61.32</v>
      </c>
    </row>
    <row r="436">
      <c r="A436" s="8" t="n">
        <v>41934</v>
      </c>
      <c r="B436" s="9" t="n">
        <v>61.2875</v>
      </c>
    </row>
    <row r="437">
      <c r="A437" s="8" t="n">
        <v>41939</v>
      </c>
      <c r="B437" s="9" t="n">
        <v>61.305</v>
      </c>
    </row>
    <row r="438">
      <c r="A438" s="8" t="n">
        <v>41940</v>
      </c>
      <c r="B438" s="9" t="n">
        <v>61.3312</v>
      </c>
    </row>
    <row r="439">
      <c r="A439" s="8" t="n">
        <v>41941</v>
      </c>
      <c r="B439" s="9" t="n">
        <v>61.3575</v>
      </c>
    </row>
    <row r="440">
      <c r="A440" s="8" t="n">
        <v>41942</v>
      </c>
      <c r="B440" s="9" t="n">
        <v>61.4538</v>
      </c>
    </row>
    <row r="441">
      <c r="A441" s="8" t="n">
        <v>41943</v>
      </c>
      <c r="B441" s="9" t="n">
        <v>61.3675</v>
      </c>
    </row>
    <row r="442">
      <c r="A442" s="8" t="n">
        <v>41946</v>
      </c>
      <c r="B442" s="9" t="n">
        <v>61.415</v>
      </c>
    </row>
    <row r="443">
      <c r="A443" s="8" t="n">
        <v>41948</v>
      </c>
      <c r="B443" s="9" t="n">
        <v>61.415</v>
      </c>
    </row>
    <row r="444">
      <c r="A444" s="8" t="n">
        <v>41950</v>
      </c>
      <c r="B444" s="9" t="n">
        <v>61.6375</v>
      </c>
    </row>
    <row r="445">
      <c r="A445" s="8" t="n">
        <v>41953</v>
      </c>
      <c r="B445" s="9" t="n">
        <v>61.505</v>
      </c>
    </row>
    <row r="446">
      <c r="A446" s="8" t="n">
        <v>41954</v>
      </c>
      <c r="B446" s="9" t="n">
        <v>61.5588</v>
      </c>
    </row>
    <row r="447">
      <c r="A447" s="8" t="n">
        <v>41955</v>
      </c>
      <c r="B447" s="9" t="n">
        <v>61.5037</v>
      </c>
    </row>
    <row r="448">
      <c r="A448" s="8" t="n">
        <v>41956</v>
      </c>
      <c r="B448" s="9" t="n">
        <v>61.565</v>
      </c>
    </row>
    <row r="449">
      <c r="A449" s="8" t="n">
        <v>41957</v>
      </c>
      <c r="B449" s="9" t="n">
        <v>61.7213</v>
      </c>
    </row>
    <row r="450">
      <c r="A450" s="8" t="n">
        <v>41960</v>
      </c>
      <c r="B450" s="9" t="n">
        <v>61.7375</v>
      </c>
    </row>
    <row r="451">
      <c r="A451" s="8" t="n">
        <v>41961</v>
      </c>
      <c r="B451" s="9" t="n">
        <v>61.7463</v>
      </c>
    </row>
    <row r="452">
      <c r="A452" s="8" t="n">
        <v>41962</v>
      </c>
      <c r="B452" s="9" t="n">
        <v>61.9637</v>
      </c>
    </row>
    <row r="453">
      <c r="A453" s="8" t="n">
        <v>41963</v>
      </c>
      <c r="B453" s="9" t="n">
        <v>61.9538</v>
      </c>
    </row>
    <row r="454">
      <c r="A454" s="8" t="n">
        <v>41964</v>
      </c>
      <c r="B454" s="9" t="n">
        <v>61.775</v>
      </c>
    </row>
    <row r="455">
      <c r="A455" s="8" t="n">
        <v>41967</v>
      </c>
      <c r="B455" s="9" t="n">
        <v>61.9162</v>
      </c>
    </row>
    <row r="456">
      <c r="A456" s="8" t="n">
        <v>41968</v>
      </c>
      <c r="B456" s="9" t="n">
        <v>61.8675</v>
      </c>
    </row>
    <row r="457">
      <c r="A457" s="8" t="n">
        <v>41969</v>
      </c>
      <c r="B457" s="9" t="n">
        <v>61.85</v>
      </c>
    </row>
    <row r="458">
      <c r="A458" s="8" t="n">
        <v>41970</v>
      </c>
      <c r="B458" s="9" t="n">
        <v>61.875</v>
      </c>
    </row>
    <row r="459">
      <c r="A459" s="8" t="n">
        <v>41971</v>
      </c>
      <c r="B459" s="9" t="n">
        <v>62.0337</v>
      </c>
    </row>
    <row r="460">
      <c r="A460" s="8" t="n">
        <v>41974</v>
      </c>
      <c r="B460" s="9" t="n">
        <v>62.0238</v>
      </c>
    </row>
    <row r="461">
      <c r="A461" s="8" t="n">
        <v>41975</v>
      </c>
      <c r="B461" s="9" t="n">
        <v>61.885</v>
      </c>
    </row>
    <row r="462">
      <c r="A462" s="8" t="n">
        <v>41976</v>
      </c>
      <c r="B462" s="9" t="n">
        <v>61.9125</v>
      </c>
    </row>
    <row r="463">
      <c r="A463" s="8" t="n">
        <v>41977</v>
      </c>
      <c r="B463" s="9" t="n">
        <v>61.9375</v>
      </c>
    </row>
    <row r="464">
      <c r="A464" s="8" t="n">
        <v>41978</v>
      </c>
      <c r="B464" s="9" t="n">
        <v>61.795</v>
      </c>
    </row>
    <row r="465">
      <c r="A465" s="8" t="n">
        <v>41981</v>
      </c>
      <c r="B465" s="9" t="n">
        <v>61.835</v>
      </c>
    </row>
    <row r="466">
      <c r="A466" s="8" t="n">
        <v>41982</v>
      </c>
      <c r="B466" s="9" t="n">
        <v>61.8875</v>
      </c>
    </row>
    <row r="467">
      <c r="A467" s="8" t="n">
        <v>41983</v>
      </c>
      <c r="B467" s="9" t="n">
        <v>62.0213</v>
      </c>
    </row>
    <row r="468">
      <c r="A468" s="8" t="n">
        <v>41984</v>
      </c>
      <c r="B468" s="9" t="n">
        <v>62.345</v>
      </c>
    </row>
    <row r="469">
      <c r="A469" s="8" t="n">
        <v>41985</v>
      </c>
      <c r="B469" s="9" t="n">
        <v>62.3</v>
      </c>
    </row>
    <row r="470">
      <c r="A470" s="8" t="n">
        <v>41988</v>
      </c>
      <c r="B470" s="9" t="n">
        <v>62.9425</v>
      </c>
    </row>
    <row r="471">
      <c r="A471" s="8" t="n">
        <v>41989</v>
      </c>
      <c r="B471" s="9" t="n">
        <v>63.5413</v>
      </c>
    </row>
    <row r="472">
      <c r="A472" s="8" t="n">
        <v>41990</v>
      </c>
      <c r="B472" s="9" t="n">
        <v>63.6225</v>
      </c>
    </row>
    <row r="473">
      <c r="A473" s="8" t="n">
        <v>41991</v>
      </c>
      <c r="B473" s="9" t="n">
        <v>63.1125</v>
      </c>
    </row>
    <row r="474">
      <c r="A474" s="8" t="n">
        <v>41992</v>
      </c>
      <c r="B474" s="9" t="n">
        <v>63.3013</v>
      </c>
    </row>
    <row r="475">
      <c r="A475" s="8" t="n">
        <v>41995</v>
      </c>
      <c r="B475" s="9" t="n">
        <v>63.245</v>
      </c>
    </row>
    <row r="476">
      <c r="A476" s="8" t="n">
        <v>41996</v>
      </c>
      <c r="B476" s="9" t="n">
        <v>63.2875</v>
      </c>
    </row>
    <row r="477">
      <c r="A477" s="8" t="n">
        <v>41997</v>
      </c>
      <c r="B477" s="9" t="n">
        <v>63.5263</v>
      </c>
    </row>
    <row r="478">
      <c r="A478" s="8" t="n">
        <v>41999</v>
      </c>
      <c r="B478" s="9" t="n">
        <v>63.5687</v>
      </c>
    </row>
    <row r="479">
      <c r="A479" s="8" t="n">
        <v>42002</v>
      </c>
      <c r="B479" s="9" t="n">
        <v>63.675</v>
      </c>
    </row>
    <row r="480">
      <c r="A480" s="8" t="n">
        <v>42003</v>
      </c>
      <c r="B480" s="9" t="n">
        <v>63.3787</v>
      </c>
    </row>
    <row r="481">
      <c r="A481" s="8" t="n">
        <v>42004</v>
      </c>
      <c r="B481" s="9" t="n">
        <v>63.0425</v>
      </c>
    </row>
    <row r="482">
      <c r="A482" s="8" t="n">
        <v>42005</v>
      </c>
      <c r="B482" s="9" t="n">
        <v>63.355</v>
      </c>
    </row>
    <row r="483">
      <c r="A483" s="8" t="n">
        <v>42006</v>
      </c>
      <c r="B483" s="9" t="n">
        <v>63.295</v>
      </c>
    </row>
    <row r="484">
      <c r="A484" s="8" t="n">
        <v>42009</v>
      </c>
      <c r="B484" s="9" t="n">
        <v>63.4187</v>
      </c>
    </row>
    <row r="485">
      <c r="A485" s="8" t="n">
        <v>42010</v>
      </c>
      <c r="B485" s="9" t="n">
        <v>63.5725</v>
      </c>
    </row>
    <row r="486">
      <c r="A486" s="8" t="n">
        <v>42011</v>
      </c>
      <c r="B486" s="9" t="n">
        <v>63.175</v>
      </c>
    </row>
    <row r="487">
      <c r="A487" s="8" t="n">
        <v>42012</v>
      </c>
      <c r="B487" s="9" t="n">
        <v>62.6725</v>
      </c>
    </row>
    <row r="488">
      <c r="A488" s="8" t="n">
        <v>42013</v>
      </c>
      <c r="B488" s="9" t="n">
        <v>62.325</v>
      </c>
    </row>
    <row r="489">
      <c r="A489" s="8" t="n">
        <v>42016</v>
      </c>
      <c r="B489" s="9" t="n">
        <v>62.135</v>
      </c>
    </row>
    <row r="490">
      <c r="A490" s="8" t="n">
        <v>42017</v>
      </c>
      <c r="B490" s="9" t="n">
        <v>62.1463</v>
      </c>
    </row>
    <row r="491">
      <c r="A491" s="8" t="n">
        <v>42018</v>
      </c>
      <c r="B491" s="9" t="n">
        <v>62.1888</v>
      </c>
    </row>
    <row r="492">
      <c r="A492" s="8" t="n">
        <v>42019</v>
      </c>
      <c r="B492" s="9" t="n">
        <v>62.0738</v>
      </c>
    </row>
    <row r="493">
      <c r="A493" s="8" t="n">
        <v>42020</v>
      </c>
      <c r="B493" s="9" t="n">
        <v>61.87</v>
      </c>
    </row>
    <row r="494">
      <c r="A494" s="8" t="n">
        <v>42023</v>
      </c>
      <c r="B494" s="9" t="n">
        <v>61.7062</v>
      </c>
    </row>
    <row r="495">
      <c r="A495" s="8" t="n">
        <v>42024</v>
      </c>
      <c r="B495" s="9" t="n">
        <v>61.7062</v>
      </c>
    </row>
    <row r="496">
      <c r="A496" s="8" t="n">
        <v>42025</v>
      </c>
      <c r="B496" s="9" t="n">
        <v>61.6375</v>
      </c>
    </row>
    <row r="497">
      <c r="A497" s="8" t="n">
        <v>42026</v>
      </c>
      <c r="B497" s="9" t="n">
        <v>61.705</v>
      </c>
    </row>
    <row r="498">
      <c r="A498" s="8" t="n">
        <v>42027</v>
      </c>
      <c r="B498" s="9" t="n">
        <v>61.4375</v>
      </c>
    </row>
    <row r="499">
      <c r="A499" s="8" t="n">
        <v>42031</v>
      </c>
      <c r="B499" s="9" t="n">
        <v>61.4137</v>
      </c>
    </row>
    <row r="500">
      <c r="A500" s="8" t="n">
        <v>42032</v>
      </c>
      <c r="B500" s="9" t="n">
        <v>61.41</v>
      </c>
    </row>
    <row r="501">
      <c r="A501" s="8" t="n">
        <v>42033</v>
      </c>
      <c r="B501" s="9" t="n">
        <v>61.875</v>
      </c>
    </row>
    <row r="502">
      <c r="A502" s="8" t="n">
        <v>42034</v>
      </c>
      <c r="B502" s="9" t="n">
        <v>61.8725</v>
      </c>
    </row>
    <row r="503">
      <c r="A503" s="8" t="n">
        <v>42037</v>
      </c>
      <c r="B503" s="9" t="n">
        <v>61.8075</v>
      </c>
    </row>
    <row r="504">
      <c r="A504" s="8" t="n">
        <v>42038</v>
      </c>
      <c r="B504" s="9" t="n">
        <v>61.675</v>
      </c>
    </row>
    <row r="505">
      <c r="A505" s="8" t="n">
        <v>42039</v>
      </c>
      <c r="B505" s="9" t="n">
        <v>61.7575</v>
      </c>
    </row>
    <row r="506">
      <c r="A506" s="8" t="n">
        <v>42040</v>
      </c>
      <c r="B506" s="9" t="n">
        <v>61.74</v>
      </c>
    </row>
    <row r="507">
      <c r="A507" s="8" t="n">
        <v>42041</v>
      </c>
      <c r="B507" s="9" t="n">
        <v>61.7038</v>
      </c>
    </row>
    <row r="508">
      <c r="A508" s="8" t="n">
        <v>42044</v>
      </c>
      <c r="B508" s="9" t="n">
        <v>62.17</v>
      </c>
    </row>
    <row r="509">
      <c r="A509" s="8" t="n">
        <v>42045</v>
      </c>
      <c r="B509" s="9" t="n">
        <v>62.205</v>
      </c>
    </row>
    <row r="510">
      <c r="A510" s="8" t="n">
        <v>42046</v>
      </c>
      <c r="B510" s="9" t="n">
        <v>62.255</v>
      </c>
    </row>
    <row r="511">
      <c r="A511" s="8" t="n">
        <v>42047</v>
      </c>
      <c r="B511" s="9" t="n">
        <v>62.3063</v>
      </c>
    </row>
    <row r="512">
      <c r="A512" s="8" t="n">
        <v>42048</v>
      </c>
      <c r="B512" s="9" t="n">
        <v>62.195</v>
      </c>
    </row>
    <row r="513">
      <c r="A513" s="8" t="n">
        <v>42051</v>
      </c>
      <c r="B513" s="9" t="n">
        <v>62.1625</v>
      </c>
    </row>
    <row r="514">
      <c r="A514" s="8" t="n">
        <v>42053</v>
      </c>
      <c r="B514" s="9" t="n">
        <v>62.3413</v>
      </c>
    </row>
    <row r="515">
      <c r="A515" s="8" t="n">
        <v>42055</v>
      </c>
      <c r="B515" s="9" t="n">
        <v>62.22</v>
      </c>
    </row>
    <row r="516">
      <c r="A516" s="8" t="n">
        <v>42058</v>
      </c>
      <c r="B516" s="9" t="n">
        <v>62.315</v>
      </c>
    </row>
    <row r="517">
      <c r="A517" s="8" t="n">
        <v>42059</v>
      </c>
      <c r="B517" s="9" t="n">
        <v>62.2025</v>
      </c>
    </row>
    <row r="518">
      <c r="A518" s="8" t="n">
        <v>42060</v>
      </c>
      <c r="B518" s="9" t="n">
        <v>61.9675</v>
      </c>
    </row>
    <row r="519">
      <c r="A519" s="8" t="n">
        <v>42061</v>
      </c>
      <c r="B519" s="9" t="n">
        <v>61.7562</v>
      </c>
    </row>
    <row r="520">
      <c r="A520" s="8" t="n">
        <v>42062</v>
      </c>
      <c r="B520" s="9" t="n">
        <v>61.845</v>
      </c>
    </row>
    <row r="521">
      <c r="A521" s="8" t="n">
        <v>42065</v>
      </c>
      <c r="B521" s="9" t="n">
        <v>61.8713</v>
      </c>
    </row>
    <row r="522">
      <c r="A522" s="8" t="n">
        <v>42066</v>
      </c>
      <c r="B522" s="9" t="n">
        <v>61.9175</v>
      </c>
    </row>
    <row r="523">
      <c r="A523" s="8" t="n">
        <v>42067</v>
      </c>
      <c r="B523" s="9" t="n">
        <v>62.2625</v>
      </c>
    </row>
    <row r="524">
      <c r="A524" s="8" t="n">
        <v>42068</v>
      </c>
      <c r="B524" s="9" t="n">
        <v>62.175</v>
      </c>
    </row>
    <row r="525">
      <c r="A525" s="8" t="n">
        <v>42072</v>
      </c>
      <c r="B525" s="9" t="n">
        <v>62.5437</v>
      </c>
    </row>
    <row r="526">
      <c r="A526" s="8" t="n">
        <v>42073</v>
      </c>
      <c r="B526" s="9" t="n">
        <v>62.78</v>
      </c>
    </row>
    <row r="527">
      <c r="A527" s="8" t="n">
        <v>42074</v>
      </c>
      <c r="B527" s="9" t="n">
        <v>62.7813</v>
      </c>
    </row>
    <row r="528">
      <c r="A528" s="8" t="n">
        <v>42075</v>
      </c>
      <c r="B528" s="9" t="n">
        <v>62.515</v>
      </c>
    </row>
    <row r="529">
      <c r="A529" s="8" t="n">
        <v>42076</v>
      </c>
      <c r="B529" s="9" t="n">
        <v>62.965</v>
      </c>
    </row>
    <row r="530">
      <c r="A530" s="8" t="n">
        <v>42079</v>
      </c>
      <c r="B530" s="9" t="n">
        <v>62.81</v>
      </c>
    </row>
    <row r="531">
      <c r="A531" s="8" t="n">
        <v>42080</v>
      </c>
      <c r="B531" s="9" t="n">
        <v>62.715</v>
      </c>
    </row>
    <row r="532">
      <c r="A532" s="8" t="n">
        <v>42081</v>
      </c>
      <c r="B532" s="9" t="n">
        <v>62.6925</v>
      </c>
    </row>
    <row r="533">
      <c r="A533" s="8" t="n">
        <v>42082</v>
      </c>
      <c r="B533" s="9" t="n">
        <v>62.5187</v>
      </c>
    </row>
    <row r="534">
      <c r="A534" s="8" t="n">
        <v>42083</v>
      </c>
      <c r="B534" s="9" t="n">
        <v>62.4688</v>
      </c>
    </row>
    <row r="535">
      <c r="A535" s="8" t="n">
        <v>42086</v>
      </c>
      <c r="B535" s="9" t="n">
        <v>62.275</v>
      </c>
    </row>
    <row r="536">
      <c r="A536" s="8" t="n">
        <v>42087</v>
      </c>
      <c r="B536" s="9" t="n">
        <v>62.2475</v>
      </c>
    </row>
    <row r="537">
      <c r="A537" s="8" t="n">
        <v>42088</v>
      </c>
      <c r="B537" s="9" t="n">
        <v>62.335</v>
      </c>
    </row>
    <row r="538">
      <c r="A538" s="8" t="n">
        <v>42089</v>
      </c>
      <c r="B538" s="9" t="n">
        <v>62.6687</v>
      </c>
    </row>
    <row r="539">
      <c r="A539" s="8" t="n">
        <v>42090</v>
      </c>
      <c r="B539" s="9" t="n">
        <v>62.42</v>
      </c>
    </row>
    <row r="540">
      <c r="A540" s="8" t="n">
        <v>42093</v>
      </c>
      <c r="B540" s="9" t="n">
        <v>62.68</v>
      </c>
    </row>
    <row r="541">
      <c r="A541" s="8" t="n">
        <v>42094</v>
      </c>
      <c r="B541" s="9" t="n">
        <v>62.4975</v>
      </c>
    </row>
    <row r="542">
      <c r="A542" s="8" t="n">
        <v>42100</v>
      </c>
      <c r="B542" s="9" t="n">
        <v>62.1888</v>
      </c>
    </row>
    <row r="543">
      <c r="A543" s="8" t="n">
        <v>42101</v>
      </c>
      <c r="B543" s="9" t="n">
        <v>62.255</v>
      </c>
    </row>
    <row r="544">
      <c r="A544" s="8" t="n">
        <v>42102</v>
      </c>
      <c r="B544" s="9" t="n">
        <v>62.245</v>
      </c>
    </row>
    <row r="545">
      <c r="A545" s="8" t="n">
        <v>42103</v>
      </c>
      <c r="B545" s="9" t="n">
        <v>62.2463</v>
      </c>
    </row>
    <row r="546">
      <c r="A546" s="8" t="n">
        <v>42104</v>
      </c>
      <c r="B546" s="9" t="n">
        <v>62.32</v>
      </c>
    </row>
    <row r="547">
      <c r="A547" s="8" t="n">
        <v>42107</v>
      </c>
      <c r="B547" s="9" t="n">
        <v>62.51</v>
      </c>
    </row>
    <row r="548">
      <c r="A548" s="8" t="n">
        <v>42109</v>
      </c>
      <c r="B548" s="9" t="n">
        <v>62.3713</v>
      </c>
    </row>
    <row r="549">
      <c r="A549" s="8" t="n">
        <v>42110</v>
      </c>
      <c r="B549" s="9" t="n">
        <v>62.305</v>
      </c>
    </row>
    <row r="550">
      <c r="A550" s="8" t="n">
        <v>42111</v>
      </c>
      <c r="B550" s="9" t="n">
        <v>62.3662</v>
      </c>
    </row>
    <row r="551">
      <c r="A551" s="8" t="n">
        <v>42114</v>
      </c>
      <c r="B551" s="9" t="n">
        <v>62.9162</v>
      </c>
    </row>
    <row r="552">
      <c r="A552" s="8" t="n">
        <v>42115</v>
      </c>
      <c r="B552" s="9" t="n">
        <v>62.8525</v>
      </c>
    </row>
    <row r="553">
      <c r="A553" s="8" t="n">
        <v>42116</v>
      </c>
      <c r="B553" s="9" t="n">
        <v>62.8313</v>
      </c>
    </row>
    <row r="554">
      <c r="A554" s="8" t="n">
        <v>42117</v>
      </c>
      <c r="B554" s="9" t="n">
        <v>63.3225</v>
      </c>
    </row>
    <row r="555">
      <c r="A555" s="8" t="n">
        <v>42118</v>
      </c>
      <c r="B555" s="9" t="n">
        <v>63.5588</v>
      </c>
    </row>
    <row r="556">
      <c r="A556" s="8" t="n">
        <v>42121</v>
      </c>
      <c r="B556" s="9" t="n">
        <v>63.4875</v>
      </c>
    </row>
    <row r="557">
      <c r="A557" s="8" t="n">
        <v>42122</v>
      </c>
      <c r="B557" s="9" t="n">
        <v>63.145</v>
      </c>
    </row>
    <row r="558">
      <c r="A558" s="8" t="n">
        <v>42123</v>
      </c>
      <c r="B558" s="9" t="n">
        <v>63.3075</v>
      </c>
    </row>
    <row r="559">
      <c r="A559" s="8" t="n">
        <v>42124</v>
      </c>
      <c r="B559" s="9" t="n">
        <v>63.4225</v>
      </c>
    </row>
    <row r="560">
      <c r="A560" s="8" t="n">
        <v>42129</v>
      </c>
      <c r="B560" s="9" t="n">
        <v>63.44</v>
      </c>
    </row>
    <row r="561">
      <c r="A561" s="8" t="n">
        <v>42130</v>
      </c>
      <c r="B561" s="9" t="n">
        <v>63.54</v>
      </c>
    </row>
    <row r="562">
      <c r="A562" s="8" t="n">
        <v>42131</v>
      </c>
      <c r="B562" s="9" t="n">
        <v>64.23999999999999</v>
      </c>
    </row>
    <row r="563">
      <c r="A563" s="8" t="n">
        <v>42132</v>
      </c>
      <c r="B563" s="9" t="n">
        <v>63.9375</v>
      </c>
    </row>
    <row r="564">
      <c r="A564" s="8" t="n">
        <v>42135</v>
      </c>
      <c r="B564" s="9" t="n">
        <v>63.855</v>
      </c>
    </row>
    <row r="565">
      <c r="A565" s="8" t="n">
        <v>42136</v>
      </c>
      <c r="B565" s="9" t="n">
        <v>64.1687</v>
      </c>
    </row>
    <row r="566">
      <c r="A566" s="8" t="n">
        <v>42137</v>
      </c>
      <c r="B566" s="9" t="n">
        <v>64.01000000000001</v>
      </c>
    </row>
    <row r="567">
      <c r="A567" s="8" t="n">
        <v>42138</v>
      </c>
      <c r="B567" s="9" t="n">
        <v>63.655</v>
      </c>
    </row>
    <row r="568">
      <c r="A568" s="8" t="n">
        <v>42139</v>
      </c>
      <c r="B568" s="9" t="n">
        <v>63.515</v>
      </c>
    </row>
    <row r="569">
      <c r="A569" s="8" t="n">
        <v>42142</v>
      </c>
      <c r="B569" s="9" t="n">
        <v>63.725</v>
      </c>
    </row>
    <row r="570">
      <c r="A570" s="8" t="n">
        <v>42143</v>
      </c>
      <c r="B570" s="9" t="n">
        <v>63.6762</v>
      </c>
    </row>
    <row r="571">
      <c r="A571" s="8" t="n">
        <v>42144</v>
      </c>
      <c r="B571" s="9" t="n">
        <v>63.825</v>
      </c>
    </row>
    <row r="572">
      <c r="A572" s="8" t="n">
        <v>42145</v>
      </c>
      <c r="B572" s="9" t="n">
        <v>63.64</v>
      </c>
    </row>
    <row r="573">
      <c r="A573" s="8" t="n">
        <v>42146</v>
      </c>
      <c r="B573" s="9" t="n">
        <v>63.52</v>
      </c>
    </row>
    <row r="574">
      <c r="A574" s="8" t="n">
        <v>42149</v>
      </c>
      <c r="B574" s="9" t="n">
        <v>63.5687</v>
      </c>
    </row>
    <row r="575">
      <c r="A575" s="8" t="n">
        <v>42150</v>
      </c>
      <c r="B575" s="9" t="n">
        <v>63.9775</v>
      </c>
    </row>
    <row r="576">
      <c r="A576" s="8" t="n">
        <v>42151</v>
      </c>
      <c r="B576" s="9" t="n">
        <v>64.03</v>
      </c>
    </row>
    <row r="577">
      <c r="A577" s="8" t="n">
        <v>42152</v>
      </c>
      <c r="B577" s="9" t="n">
        <v>63.8075</v>
      </c>
    </row>
    <row r="578">
      <c r="A578" s="8" t="n">
        <v>42153</v>
      </c>
      <c r="B578" s="9" t="n">
        <v>63.825</v>
      </c>
    </row>
    <row r="579">
      <c r="A579" s="8" t="n">
        <v>42156</v>
      </c>
      <c r="B579" s="9" t="n">
        <v>63.71</v>
      </c>
    </row>
    <row r="580">
      <c r="A580" s="8" t="n">
        <v>42157</v>
      </c>
      <c r="B580" s="9" t="n">
        <v>63.825</v>
      </c>
    </row>
    <row r="581">
      <c r="A581" s="8" t="n">
        <v>42158</v>
      </c>
      <c r="B581" s="9" t="n">
        <v>63.9075</v>
      </c>
    </row>
    <row r="582">
      <c r="A582" s="8" t="n">
        <v>42159</v>
      </c>
      <c r="B582" s="9" t="n">
        <v>64.0063</v>
      </c>
    </row>
    <row r="583">
      <c r="A583" s="8" t="n">
        <v>42160</v>
      </c>
      <c r="B583" s="9" t="n">
        <v>63.755</v>
      </c>
    </row>
    <row r="584">
      <c r="A584" s="8" t="n">
        <v>42163</v>
      </c>
      <c r="B584" s="9" t="n">
        <v>64.08750000000001</v>
      </c>
    </row>
    <row r="585">
      <c r="A585" s="8" t="n">
        <v>42164</v>
      </c>
      <c r="B585" s="9" t="n">
        <v>63.925</v>
      </c>
    </row>
    <row r="586">
      <c r="A586" s="8" t="n">
        <v>42165</v>
      </c>
      <c r="B586" s="9" t="n">
        <v>63.845</v>
      </c>
    </row>
    <row r="587">
      <c r="A587" s="8" t="n">
        <v>42166</v>
      </c>
      <c r="B587" s="9" t="n">
        <v>63.975</v>
      </c>
    </row>
    <row r="588">
      <c r="A588" s="8" t="n">
        <v>42167</v>
      </c>
      <c r="B588" s="9" t="n">
        <v>64.065</v>
      </c>
    </row>
    <row r="589">
      <c r="A589" s="8" t="n">
        <v>42170</v>
      </c>
      <c r="B589" s="9" t="n">
        <v>64.1675</v>
      </c>
    </row>
    <row r="590">
      <c r="A590" s="8" t="n">
        <v>42171</v>
      </c>
      <c r="B590" s="9" t="n">
        <v>64.2525</v>
      </c>
    </row>
    <row r="591">
      <c r="A591" s="8" t="n">
        <v>42172</v>
      </c>
      <c r="B591" s="9" t="n">
        <v>64.11750000000001</v>
      </c>
    </row>
    <row r="592">
      <c r="A592" s="8" t="n">
        <v>42173</v>
      </c>
      <c r="B592" s="9" t="n">
        <v>63.7325</v>
      </c>
    </row>
    <row r="593">
      <c r="A593" s="8" t="n">
        <v>42174</v>
      </c>
      <c r="B593" s="9" t="n">
        <v>63.5638</v>
      </c>
    </row>
    <row r="594">
      <c r="A594" s="8" t="n">
        <v>42177</v>
      </c>
      <c r="B594" s="9" t="n">
        <v>63.5125</v>
      </c>
    </row>
    <row r="595">
      <c r="A595" s="8" t="n">
        <v>42178</v>
      </c>
      <c r="B595" s="9" t="n">
        <v>63.605</v>
      </c>
    </row>
    <row r="596">
      <c r="A596" s="8" t="n">
        <v>42179</v>
      </c>
      <c r="B596" s="9" t="n">
        <v>63.5975</v>
      </c>
    </row>
    <row r="597">
      <c r="A597" s="8" t="n">
        <v>42180</v>
      </c>
      <c r="B597" s="9" t="n">
        <v>63.625</v>
      </c>
    </row>
    <row r="598">
      <c r="A598" s="8" t="n">
        <v>42181</v>
      </c>
      <c r="B598" s="9" t="n">
        <v>63.6425</v>
      </c>
    </row>
    <row r="599">
      <c r="A599" s="8" t="n">
        <v>42184</v>
      </c>
      <c r="B599" s="9" t="n">
        <v>63.855</v>
      </c>
    </row>
    <row r="600">
      <c r="A600" s="8" t="n">
        <v>42185</v>
      </c>
      <c r="B600" s="9" t="n">
        <v>63.6513</v>
      </c>
    </row>
    <row r="601">
      <c r="A601" s="8" t="n">
        <v>42186</v>
      </c>
      <c r="B601" s="9" t="n">
        <v>63.605</v>
      </c>
    </row>
    <row r="602">
      <c r="A602" s="8" t="n">
        <v>42187</v>
      </c>
      <c r="B602" s="9" t="n">
        <v>63.5125</v>
      </c>
    </row>
    <row r="603">
      <c r="A603" s="8" t="n">
        <v>42188</v>
      </c>
      <c r="B603" s="9" t="n">
        <v>63.4375</v>
      </c>
    </row>
    <row r="604">
      <c r="A604" s="8" t="n">
        <v>42191</v>
      </c>
      <c r="B604" s="9" t="n">
        <v>63.405</v>
      </c>
    </row>
    <row r="605">
      <c r="A605" s="8" t="n">
        <v>42192</v>
      </c>
      <c r="B605" s="9" t="n">
        <v>63.46</v>
      </c>
    </row>
    <row r="606">
      <c r="A606" s="8" t="n">
        <v>42193</v>
      </c>
      <c r="B606" s="9" t="n">
        <v>63.5963</v>
      </c>
    </row>
    <row r="607">
      <c r="A607" s="8" t="n">
        <v>42194</v>
      </c>
      <c r="B607" s="9" t="n">
        <v>63.39</v>
      </c>
    </row>
    <row r="608">
      <c r="A608" s="8" t="n">
        <v>42195</v>
      </c>
      <c r="B608" s="9" t="n">
        <v>63.4</v>
      </c>
    </row>
    <row r="609">
      <c r="A609" s="8" t="n">
        <v>42198</v>
      </c>
      <c r="B609" s="9" t="n">
        <v>63.5175</v>
      </c>
    </row>
    <row r="610">
      <c r="A610" s="8" t="n">
        <v>42199</v>
      </c>
      <c r="B610" s="9" t="n">
        <v>63.395</v>
      </c>
    </row>
    <row r="611">
      <c r="A611" s="8" t="n">
        <v>42200</v>
      </c>
      <c r="B611" s="9" t="n">
        <v>63.4238</v>
      </c>
    </row>
    <row r="612">
      <c r="A612" s="8" t="n">
        <v>42201</v>
      </c>
      <c r="B612" s="9" t="n">
        <v>63.515</v>
      </c>
    </row>
    <row r="613">
      <c r="A613" s="8" t="n">
        <v>42202</v>
      </c>
      <c r="B613" s="9" t="n">
        <v>63.4737</v>
      </c>
    </row>
    <row r="614">
      <c r="A614" s="8" t="n">
        <v>42205</v>
      </c>
      <c r="B614" s="9" t="n">
        <v>63.6675</v>
      </c>
    </row>
    <row r="615">
      <c r="A615" s="8" t="n">
        <v>42206</v>
      </c>
      <c r="B615" s="9" t="n">
        <v>63.5525</v>
      </c>
    </row>
    <row r="616">
      <c r="A616" s="8" t="n">
        <v>42207</v>
      </c>
      <c r="B616" s="9" t="n">
        <v>63.58</v>
      </c>
    </row>
    <row r="617">
      <c r="A617" s="8" t="n">
        <v>42208</v>
      </c>
      <c r="B617" s="9" t="n">
        <v>63.7675</v>
      </c>
    </row>
    <row r="618">
      <c r="A618" s="8" t="n">
        <v>42209</v>
      </c>
      <c r="B618" s="9" t="n">
        <v>64.0425</v>
      </c>
    </row>
    <row r="619">
      <c r="A619" s="8" t="n">
        <v>42212</v>
      </c>
      <c r="B619" s="9" t="n">
        <v>64.17</v>
      </c>
    </row>
    <row r="620">
      <c r="A620" s="8" t="n">
        <v>42213</v>
      </c>
      <c r="B620" s="9" t="n">
        <v>63.915</v>
      </c>
    </row>
    <row r="621">
      <c r="A621" s="8" t="n">
        <v>42214</v>
      </c>
      <c r="B621" s="9" t="n">
        <v>63.905</v>
      </c>
    </row>
    <row r="622">
      <c r="A622" s="8" t="n">
        <v>42215</v>
      </c>
      <c r="B622" s="9" t="n">
        <v>64.0412</v>
      </c>
    </row>
    <row r="623">
      <c r="A623" s="8" t="n">
        <v>42216</v>
      </c>
      <c r="B623" s="9" t="n">
        <v>64.1362</v>
      </c>
    </row>
    <row r="624">
      <c r="A624" s="8" t="n">
        <v>42219</v>
      </c>
      <c r="B624" s="9" t="n">
        <v>64.0437</v>
      </c>
    </row>
    <row r="625">
      <c r="A625" s="8" t="n">
        <v>42220</v>
      </c>
      <c r="B625" s="9" t="n">
        <v>63.7513</v>
      </c>
    </row>
    <row r="626">
      <c r="A626" s="8" t="n">
        <v>42221</v>
      </c>
      <c r="B626" s="9" t="n">
        <v>63.755</v>
      </c>
    </row>
    <row r="627">
      <c r="A627" s="8" t="n">
        <v>42222</v>
      </c>
      <c r="B627" s="9" t="n">
        <v>63.765</v>
      </c>
    </row>
    <row r="628">
      <c r="A628" s="8" t="n">
        <v>42223</v>
      </c>
      <c r="B628" s="9" t="n">
        <v>63.8162</v>
      </c>
    </row>
    <row r="629">
      <c r="A629" s="8" t="n">
        <v>42226</v>
      </c>
      <c r="B629" s="9" t="n">
        <v>63.87</v>
      </c>
    </row>
    <row r="630">
      <c r="A630" s="8" t="n">
        <v>42227</v>
      </c>
      <c r="B630" s="9" t="n">
        <v>64.205</v>
      </c>
    </row>
    <row r="631">
      <c r="A631" s="8" t="n">
        <v>42228</v>
      </c>
      <c r="B631" s="9" t="n">
        <v>64.7937</v>
      </c>
    </row>
    <row r="632">
      <c r="A632" s="8" t="n">
        <v>42229</v>
      </c>
      <c r="B632" s="9" t="n">
        <v>65.105</v>
      </c>
    </row>
    <row r="633">
      <c r="A633" s="8" t="n">
        <v>42230</v>
      </c>
      <c r="B633" s="9" t="n">
        <v>65.00749999999999</v>
      </c>
    </row>
    <row r="634">
      <c r="A634" s="8" t="n">
        <v>42233</v>
      </c>
      <c r="B634" s="9" t="n">
        <v>65.3125</v>
      </c>
    </row>
    <row r="635">
      <c r="A635" s="8" t="n">
        <v>42235</v>
      </c>
      <c r="B635" s="9" t="n">
        <v>65.27370000000001</v>
      </c>
    </row>
    <row r="636">
      <c r="A636" s="8" t="n">
        <v>42236</v>
      </c>
      <c r="B636" s="9" t="n">
        <v>65.5513</v>
      </c>
    </row>
    <row r="637">
      <c r="A637" s="8" t="n">
        <v>42237</v>
      </c>
      <c r="B637" s="9" t="n">
        <v>65.8325</v>
      </c>
    </row>
    <row r="638">
      <c r="A638" s="8" t="n">
        <v>42240</v>
      </c>
      <c r="B638" s="9" t="n">
        <v>66.645</v>
      </c>
    </row>
    <row r="639">
      <c r="A639" s="8" t="n">
        <v>42241</v>
      </c>
      <c r="B639" s="9" t="n">
        <v>66.095</v>
      </c>
    </row>
    <row r="640">
      <c r="A640" s="8" t="n">
        <v>42242</v>
      </c>
      <c r="B640" s="9" t="n">
        <v>66.1438</v>
      </c>
    </row>
    <row r="641">
      <c r="A641" s="8" t="n">
        <v>42243</v>
      </c>
      <c r="B641" s="9" t="n">
        <v>66.045</v>
      </c>
    </row>
    <row r="642">
      <c r="A642" s="8" t="n">
        <v>42244</v>
      </c>
      <c r="B642" s="9" t="n">
        <v>66.16249999999999</v>
      </c>
    </row>
    <row r="643">
      <c r="A643" s="8" t="n">
        <v>42247</v>
      </c>
      <c r="B643" s="9" t="n">
        <v>66.4825</v>
      </c>
    </row>
    <row r="644">
      <c r="A644" s="8" t="n">
        <v>42248</v>
      </c>
      <c r="B644" s="9" t="n">
        <v>66.2175</v>
      </c>
    </row>
    <row r="645">
      <c r="A645" s="8" t="n">
        <v>42249</v>
      </c>
      <c r="B645" s="9" t="n">
        <v>66.19499999999999</v>
      </c>
    </row>
    <row r="646">
      <c r="A646" s="8" t="n">
        <v>42250</v>
      </c>
      <c r="B646" s="9" t="n">
        <v>66.24379999999999</v>
      </c>
    </row>
    <row r="647">
      <c r="A647" s="8" t="n">
        <v>42251</v>
      </c>
      <c r="B647" s="9" t="n">
        <v>66.4637</v>
      </c>
    </row>
    <row r="648">
      <c r="A648" s="8" t="n">
        <v>42254</v>
      </c>
      <c r="B648" s="9" t="n">
        <v>66.8262</v>
      </c>
    </row>
    <row r="649">
      <c r="A649" s="8" t="n">
        <v>42255</v>
      </c>
      <c r="B649" s="9" t="n">
        <v>66.5475</v>
      </c>
    </row>
    <row r="650">
      <c r="A650" s="8" t="n">
        <v>42256</v>
      </c>
      <c r="B650" s="9" t="n">
        <v>66.41379999999999</v>
      </c>
    </row>
    <row r="651">
      <c r="A651" s="8" t="n">
        <v>42257</v>
      </c>
      <c r="B651" s="9" t="n">
        <v>66.4337</v>
      </c>
    </row>
    <row r="652">
      <c r="A652" s="8" t="n">
        <v>42258</v>
      </c>
      <c r="B652" s="9" t="n">
        <v>66.54000000000001</v>
      </c>
    </row>
    <row r="653">
      <c r="A653" s="8" t="n">
        <v>42261</v>
      </c>
      <c r="B653" s="9" t="n">
        <v>66.33</v>
      </c>
    </row>
    <row r="654">
      <c r="A654" s="8" t="n">
        <v>42262</v>
      </c>
      <c r="B654" s="9" t="n">
        <v>66.36499999999999</v>
      </c>
    </row>
    <row r="655">
      <c r="A655" s="8" t="n">
        <v>42263</v>
      </c>
      <c r="B655" s="9" t="n">
        <v>66.4588</v>
      </c>
    </row>
    <row r="656">
      <c r="A656" s="8" t="n">
        <v>42265</v>
      </c>
      <c r="B656" s="9" t="n">
        <v>65.675</v>
      </c>
    </row>
    <row r="657">
      <c r="A657" s="8" t="n">
        <v>42268</v>
      </c>
      <c r="B657" s="9" t="n">
        <v>65.745</v>
      </c>
    </row>
    <row r="658">
      <c r="A658" s="8" t="n">
        <v>42269</v>
      </c>
      <c r="B658" s="9" t="n">
        <v>65.88249999999999</v>
      </c>
    </row>
    <row r="659">
      <c r="A659" s="8" t="n">
        <v>42270</v>
      </c>
      <c r="B659" s="9" t="n">
        <v>65.9875</v>
      </c>
    </row>
    <row r="660">
      <c r="A660" s="8" t="n">
        <v>42271</v>
      </c>
      <c r="B660" s="9" t="n">
        <v>66.155</v>
      </c>
    </row>
    <row r="661">
      <c r="A661" s="8" t="n">
        <v>42275</v>
      </c>
      <c r="B661" s="9" t="n">
        <v>66.0462</v>
      </c>
    </row>
    <row r="662">
      <c r="A662" s="8" t="n">
        <v>42276</v>
      </c>
      <c r="B662" s="9" t="n">
        <v>65.955</v>
      </c>
    </row>
    <row r="663">
      <c r="A663" s="8" t="n">
        <v>42277</v>
      </c>
      <c r="B663" s="9" t="n">
        <v>65.59</v>
      </c>
    </row>
    <row r="664">
      <c r="A664" s="8" t="n">
        <v>42278</v>
      </c>
      <c r="B664" s="9" t="n">
        <v>65.5125</v>
      </c>
    </row>
    <row r="665">
      <c r="A665" s="8" t="n">
        <v>42282</v>
      </c>
      <c r="B665" s="9" t="n">
        <v>65.3</v>
      </c>
    </row>
    <row r="666">
      <c r="A666" s="8" t="n">
        <v>42283</v>
      </c>
      <c r="B666" s="9" t="n">
        <v>65.41500000000001</v>
      </c>
    </row>
    <row r="667">
      <c r="A667" s="8" t="n">
        <v>42284</v>
      </c>
      <c r="B667" s="9" t="n">
        <v>64.965</v>
      </c>
    </row>
    <row r="668">
      <c r="A668" s="8" t="n">
        <v>42285</v>
      </c>
      <c r="B668" s="9" t="n">
        <v>65.08369999999999</v>
      </c>
    </row>
    <row r="669">
      <c r="A669" s="8" t="n">
        <v>42286</v>
      </c>
      <c r="B669" s="9" t="n">
        <v>64.735</v>
      </c>
    </row>
    <row r="670">
      <c r="A670" s="8" t="n">
        <v>42289</v>
      </c>
      <c r="B670" s="9" t="n">
        <v>64.7525</v>
      </c>
    </row>
    <row r="671">
      <c r="A671" s="8" t="n">
        <v>42290</v>
      </c>
      <c r="B671" s="9" t="n">
        <v>65.185</v>
      </c>
    </row>
    <row r="672">
      <c r="A672" s="8" t="n">
        <v>42291</v>
      </c>
      <c r="B672" s="9" t="n">
        <v>65.04000000000001</v>
      </c>
    </row>
    <row r="673">
      <c r="A673" s="8" t="n">
        <v>42292</v>
      </c>
      <c r="B673" s="9" t="n">
        <v>64.8237</v>
      </c>
    </row>
    <row r="674">
      <c r="A674" s="8" t="n">
        <v>42293</v>
      </c>
      <c r="B674" s="9" t="n">
        <v>64.815</v>
      </c>
    </row>
    <row r="675">
      <c r="A675" s="8" t="n">
        <v>42296</v>
      </c>
      <c r="B675" s="9" t="n">
        <v>64.80500000000001</v>
      </c>
    </row>
    <row r="676">
      <c r="A676" s="8" t="n">
        <v>42297</v>
      </c>
      <c r="B676" s="9" t="n">
        <v>65.0562</v>
      </c>
    </row>
    <row r="677">
      <c r="A677" s="8" t="n">
        <v>42298</v>
      </c>
      <c r="B677" s="9" t="n">
        <v>65.1275</v>
      </c>
    </row>
    <row r="678">
      <c r="A678" s="8" t="n">
        <v>42300</v>
      </c>
      <c r="B678" s="9" t="n">
        <v>64.8275</v>
      </c>
    </row>
    <row r="679">
      <c r="A679" s="8" t="n">
        <v>42303</v>
      </c>
      <c r="B679" s="9" t="n">
        <v>64.965</v>
      </c>
    </row>
    <row r="680">
      <c r="A680" s="8" t="n">
        <v>42304</v>
      </c>
      <c r="B680" s="9" t="n">
        <v>64.965</v>
      </c>
    </row>
    <row r="681">
      <c r="A681" s="8" t="n">
        <v>42305</v>
      </c>
      <c r="B681" s="9" t="n">
        <v>64.92749999999999</v>
      </c>
    </row>
    <row r="682">
      <c r="A682" s="8" t="n">
        <v>42306</v>
      </c>
      <c r="B682" s="9" t="n">
        <v>65.30500000000001</v>
      </c>
    </row>
    <row r="683">
      <c r="A683" s="8" t="n">
        <v>42307</v>
      </c>
      <c r="B683" s="9" t="n">
        <v>65.265</v>
      </c>
    </row>
    <row r="684">
      <c r="A684" s="8" t="n">
        <v>42310</v>
      </c>
      <c r="B684" s="9" t="n">
        <v>65.58499999999999</v>
      </c>
    </row>
    <row r="685">
      <c r="A685" s="8" t="n">
        <v>42311</v>
      </c>
      <c r="B685" s="9" t="n">
        <v>65.655</v>
      </c>
    </row>
    <row r="686">
      <c r="A686" s="8" t="n">
        <v>42312</v>
      </c>
      <c r="B686" s="9" t="n">
        <v>65.485</v>
      </c>
    </row>
    <row r="687">
      <c r="A687" s="8" t="n">
        <v>42313</v>
      </c>
      <c r="B687" s="9" t="n">
        <v>65.745</v>
      </c>
    </row>
    <row r="688">
      <c r="A688" s="8" t="n">
        <v>42314</v>
      </c>
      <c r="B688" s="9" t="n">
        <v>65.7637</v>
      </c>
    </row>
    <row r="689">
      <c r="A689" s="8" t="n">
        <v>42317</v>
      </c>
      <c r="B689" s="9" t="n">
        <v>66.4462</v>
      </c>
    </row>
    <row r="690">
      <c r="A690" s="8" t="n">
        <v>42318</v>
      </c>
      <c r="B690" s="9" t="n">
        <v>66.3125</v>
      </c>
    </row>
    <row r="691">
      <c r="A691" s="8" t="n">
        <v>42321</v>
      </c>
      <c r="B691" s="9" t="n">
        <v>66.0988</v>
      </c>
    </row>
    <row r="692">
      <c r="A692" s="8" t="n">
        <v>42324</v>
      </c>
      <c r="B692" s="9" t="n">
        <v>65.995</v>
      </c>
    </row>
    <row r="693">
      <c r="A693" s="8" t="n">
        <v>42325</v>
      </c>
      <c r="B693" s="9" t="n">
        <v>66.035</v>
      </c>
    </row>
    <row r="694">
      <c r="A694" s="8" t="n">
        <v>42326</v>
      </c>
      <c r="B694" s="9" t="n">
        <v>66.295</v>
      </c>
    </row>
    <row r="695">
      <c r="A695" s="8" t="n">
        <v>42327</v>
      </c>
      <c r="B695" s="9" t="n">
        <v>66.185</v>
      </c>
    </row>
    <row r="696">
      <c r="A696" s="8" t="n">
        <v>42328</v>
      </c>
      <c r="B696" s="9" t="n">
        <v>66.19499999999999</v>
      </c>
    </row>
    <row r="697">
      <c r="A697" s="8" t="n">
        <v>42331</v>
      </c>
      <c r="B697" s="9" t="n">
        <v>66.47750000000001</v>
      </c>
    </row>
    <row r="698">
      <c r="A698" s="8" t="n">
        <v>42332</v>
      </c>
      <c r="B698" s="9" t="n">
        <v>66.325</v>
      </c>
    </row>
    <row r="699">
      <c r="A699" s="8" t="n">
        <v>42334</v>
      </c>
      <c r="B699" s="9" t="n">
        <v>66.565</v>
      </c>
    </row>
    <row r="700">
      <c r="A700" s="8" t="n">
        <v>42335</v>
      </c>
      <c r="B700" s="9" t="n">
        <v>66.75879999999999</v>
      </c>
    </row>
    <row r="701">
      <c r="A701" s="8" t="n">
        <v>42338</v>
      </c>
      <c r="B701" s="9" t="n">
        <v>66.6675</v>
      </c>
    </row>
    <row r="702">
      <c r="A702" s="8" t="n">
        <v>42339</v>
      </c>
      <c r="B702" s="9" t="n">
        <v>66.4962</v>
      </c>
    </row>
    <row r="703">
      <c r="A703" s="8" t="n">
        <v>42340</v>
      </c>
      <c r="B703" s="9" t="n">
        <v>66.605</v>
      </c>
    </row>
    <row r="704">
      <c r="A704" s="8" t="n">
        <v>42341</v>
      </c>
      <c r="B704" s="9" t="n">
        <v>66.6588</v>
      </c>
    </row>
    <row r="705">
      <c r="A705" s="8" t="n">
        <v>42342</v>
      </c>
      <c r="B705" s="9" t="n">
        <v>66.6875</v>
      </c>
    </row>
    <row r="706">
      <c r="A706" s="8" t="n">
        <v>42345</v>
      </c>
      <c r="B706" s="9" t="n">
        <v>66.735</v>
      </c>
    </row>
    <row r="707">
      <c r="A707" s="8" t="n">
        <v>42346</v>
      </c>
      <c r="B707" s="9" t="n">
        <v>66.84</v>
      </c>
    </row>
    <row r="708">
      <c r="A708" s="8" t="n">
        <v>42347</v>
      </c>
      <c r="B708" s="9" t="n">
        <v>66.84</v>
      </c>
    </row>
    <row r="709">
      <c r="A709" s="8" t="n">
        <v>42348</v>
      </c>
      <c r="B709" s="9" t="n">
        <v>66.72</v>
      </c>
    </row>
    <row r="710">
      <c r="A710" s="8" t="n">
        <v>42349</v>
      </c>
      <c r="B710" s="9" t="n">
        <v>66.8925</v>
      </c>
    </row>
    <row r="711">
      <c r="A711" s="8" t="n">
        <v>42352</v>
      </c>
      <c r="B711" s="9" t="n">
        <v>67.09999999999999</v>
      </c>
    </row>
    <row r="712">
      <c r="A712" s="8" t="n">
        <v>42353</v>
      </c>
      <c r="B712" s="9" t="n">
        <v>66.9337</v>
      </c>
    </row>
    <row r="713">
      <c r="A713" s="8" t="n">
        <v>42354</v>
      </c>
      <c r="B713" s="9" t="n">
        <v>66.72499999999999</v>
      </c>
    </row>
    <row r="714">
      <c r="A714" s="8" t="n">
        <v>42355</v>
      </c>
      <c r="B714" s="9" t="n">
        <v>66.4212</v>
      </c>
    </row>
    <row r="715">
      <c r="A715" s="8" t="n">
        <v>42356</v>
      </c>
      <c r="B715" s="9" t="n">
        <v>66.4025</v>
      </c>
    </row>
    <row r="716">
      <c r="A716" s="8" t="n">
        <v>42359</v>
      </c>
      <c r="B716" s="9" t="n">
        <v>66.35250000000001</v>
      </c>
    </row>
    <row r="717">
      <c r="A717" s="8" t="n">
        <v>42360</v>
      </c>
      <c r="B717" s="9" t="n">
        <v>66.33</v>
      </c>
    </row>
    <row r="718">
      <c r="A718" s="8" t="n">
        <v>42361</v>
      </c>
      <c r="B718" s="9" t="n">
        <v>66.20999999999999</v>
      </c>
    </row>
    <row r="719">
      <c r="A719" s="8" t="n">
        <v>42366</v>
      </c>
      <c r="B719" s="9" t="n">
        <v>66.19750000000001</v>
      </c>
    </row>
    <row r="720">
      <c r="A720" s="8" t="n">
        <v>42367</v>
      </c>
      <c r="B720" s="9" t="n">
        <v>66.395</v>
      </c>
    </row>
    <row r="721">
      <c r="A721" s="8" t="n">
        <v>42368</v>
      </c>
      <c r="B721" s="9" t="n">
        <v>66.3875</v>
      </c>
    </row>
    <row r="722">
      <c r="A722" s="8" t="n">
        <v>42369</v>
      </c>
      <c r="B722" s="9" t="n">
        <v>66.1537</v>
      </c>
    </row>
    <row r="723">
      <c r="A723" s="8" t="n">
        <v>42370</v>
      </c>
      <c r="B723" s="9" t="n">
        <v>66.145</v>
      </c>
    </row>
    <row r="724">
      <c r="A724" s="8" t="n">
        <v>42373</v>
      </c>
      <c r="B724" s="9" t="n">
        <v>66.61499999999999</v>
      </c>
    </row>
    <row r="725">
      <c r="A725" s="8" t="n">
        <v>42374</v>
      </c>
      <c r="B725" s="9" t="n">
        <v>66.5963</v>
      </c>
    </row>
    <row r="726">
      <c r="A726" s="8" t="n">
        <v>42375</v>
      </c>
      <c r="B726" s="9" t="n">
        <v>66.8288</v>
      </c>
    </row>
    <row r="727">
      <c r="A727" s="8" t="n">
        <v>42376</v>
      </c>
      <c r="B727" s="9" t="n">
        <v>66.925</v>
      </c>
    </row>
    <row r="728">
      <c r="A728" s="8" t="n">
        <v>42377</v>
      </c>
      <c r="B728" s="9" t="n">
        <v>66.63500000000001</v>
      </c>
    </row>
    <row r="729">
      <c r="A729" s="8" t="n">
        <v>42380</v>
      </c>
      <c r="B729" s="9" t="n">
        <v>66.8125</v>
      </c>
    </row>
    <row r="730">
      <c r="A730" s="8" t="n">
        <v>42381</v>
      </c>
      <c r="B730" s="9" t="n">
        <v>66.8712</v>
      </c>
    </row>
    <row r="731">
      <c r="A731" s="8" t="n">
        <v>42382</v>
      </c>
      <c r="B731" s="9" t="n">
        <v>66.85250000000001</v>
      </c>
    </row>
    <row r="732">
      <c r="A732" s="8" t="n">
        <v>42383</v>
      </c>
      <c r="B732" s="9" t="n">
        <v>67.295</v>
      </c>
    </row>
    <row r="733">
      <c r="A733" s="8" t="n">
        <v>42384</v>
      </c>
      <c r="B733" s="9" t="n">
        <v>67.605</v>
      </c>
    </row>
    <row r="734">
      <c r="A734" s="8" t="n">
        <v>42387</v>
      </c>
      <c r="B734" s="9" t="n">
        <v>67.68000000000001</v>
      </c>
    </row>
    <row r="735">
      <c r="A735" s="8" t="n">
        <v>42388</v>
      </c>
      <c r="B735" s="9" t="n">
        <v>67.6463</v>
      </c>
    </row>
    <row r="736">
      <c r="A736" s="8" t="n">
        <v>42389</v>
      </c>
      <c r="B736" s="9" t="n">
        <v>67.965</v>
      </c>
    </row>
    <row r="737">
      <c r="A737" s="8" t="n">
        <v>42390</v>
      </c>
      <c r="B737" s="9" t="n">
        <v>68.02500000000001</v>
      </c>
    </row>
    <row r="738">
      <c r="A738" s="8" t="n">
        <v>42391</v>
      </c>
      <c r="B738" s="9" t="n">
        <v>67.63</v>
      </c>
    </row>
    <row r="739">
      <c r="A739" s="8" t="n">
        <v>42394</v>
      </c>
      <c r="B739" s="9" t="n">
        <v>67.83620000000001</v>
      </c>
    </row>
    <row r="740">
      <c r="A740" s="8" t="n">
        <v>42396</v>
      </c>
      <c r="B740" s="9" t="n">
        <v>68.05</v>
      </c>
    </row>
    <row r="741">
      <c r="A741" s="8" t="n">
        <v>42397</v>
      </c>
      <c r="B741" s="9" t="n">
        <v>68.22499999999999</v>
      </c>
    </row>
    <row r="742">
      <c r="A742" s="8" t="n">
        <v>42398</v>
      </c>
      <c r="B742" s="9" t="n">
        <v>67.7925</v>
      </c>
    </row>
    <row r="743">
      <c r="A743" s="8" t="n">
        <v>42401</v>
      </c>
      <c r="B743" s="9" t="n">
        <v>67.84</v>
      </c>
    </row>
    <row r="744">
      <c r="A744" s="8" t="n">
        <v>42402</v>
      </c>
      <c r="B744" s="9" t="n">
        <v>67.9812</v>
      </c>
    </row>
    <row r="745">
      <c r="A745" s="8" t="n">
        <v>42403</v>
      </c>
      <c r="B745" s="9" t="n">
        <v>68.07250000000001</v>
      </c>
    </row>
    <row r="746">
      <c r="A746" s="8" t="n">
        <v>42404</v>
      </c>
      <c r="B746" s="9" t="n">
        <v>67.5675</v>
      </c>
    </row>
    <row r="747">
      <c r="A747" s="8" t="n">
        <v>42405</v>
      </c>
      <c r="B747" s="9" t="n">
        <v>67.6525</v>
      </c>
    </row>
    <row r="748">
      <c r="A748" s="8" t="n">
        <v>42408</v>
      </c>
      <c r="B748" s="9" t="n">
        <v>67.94</v>
      </c>
    </row>
    <row r="749">
      <c r="A749" s="8" t="n">
        <v>42409</v>
      </c>
      <c r="B749" s="9" t="n">
        <v>67.9037</v>
      </c>
    </row>
    <row r="750">
      <c r="A750" s="8" t="n">
        <v>42410</v>
      </c>
      <c r="B750" s="9" t="n">
        <v>67.855</v>
      </c>
    </row>
    <row r="751">
      <c r="A751" s="8" t="n">
        <v>42411</v>
      </c>
      <c r="B751" s="9" t="n">
        <v>68.3</v>
      </c>
    </row>
    <row r="752">
      <c r="A752" s="8" t="n">
        <v>42412</v>
      </c>
      <c r="B752" s="9" t="n">
        <v>68.235</v>
      </c>
    </row>
    <row r="753">
      <c r="A753" s="8" t="n">
        <v>42415</v>
      </c>
      <c r="B753" s="9" t="n">
        <v>68.06</v>
      </c>
    </row>
    <row r="754">
      <c r="A754" s="8" t="n">
        <v>42416</v>
      </c>
      <c r="B754" s="9" t="n">
        <v>68.38249999999999</v>
      </c>
    </row>
    <row r="755">
      <c r="A755" s="8" t="n">
        <v>42417</v>
      </c>
      <c r="B755" s="9" t="n">
        <v>68.4675</v>
      </c>
    </row>
    <row r="756">
      <c r="A756" s="8" t="n">
        <v>42418</v>
      </c>
      <c r="B756" s="9" t="n">
        <v>68.4688</v>
      </c>
    </row>
    <row r="757">
      <c r="A757" s="8" t="n">
        <v>42422</v>
      </c>
      <c r="B757" s="9" t="n">
        <v>68.605</v>
      </c>
    </row>
    <row r="758">
      <c r="A758" s="8" t="n">
        <v>42423</v>
      </c>
      <c r="B758" s="9" t="n">
        <v>68.58750000000001</v>
      </c>
    </row>
    <row r="759">
      <c r="A759" s="8" t="n">
        <v>42424</v>
      </c>
      <c r="B759" s="9" t="n">
        <v>68.5625</v>
      </c>
    </row>
    <row r="760">
      <c r="A760" s="8" t="n">
        <v>42425</v>
      </c>
      <c r="B760" s="9" t="n">
        <v>68.705</v>
      </c>
    </row>
    <row r="761">
      <c r="A761" s="8" t="n">
        <v>42426</v>
      </c>
      <c r="B761" s="9" t="n">
        <v>68.63249999999999</v>
      </c>
    </row>
    <row r="762">
      <c r="A762" s="8" t="n">
        <v>42429</v>
      </c>
      <c r="B762" s="9" t="n">
        <v>68.42</v>
      </c>
    </row>
    <row r="763">
      <c r="A763" s="8" t="n">
        <v>42430</v>
      </c>
      <c r="B763" s="9" t="n">
        <v>67.86499999999999</v>
      </c>
    </row>
    <row r="764">
      <c r="A764" s="8" t="n">
        <v>42431</v>
      </c>
      <c r="B764" s="9" t="n">
        <v>67.5475</v>
      </c>
    </row>
    <row r="765">
      <c r="A765" s="8" t="n">
        <v>42432</v>
      </c>
      <c r="B765" s="9" t="n">
        <v>67.34</v>
      </c>
    </row>
    <row r="766">
      <c r="A766" s="8" t="n">
        <v>42433</v>
      </c>
      <c r="B766" s="9" t="n">
        <v>67.095</v>
      </c>
    </row>
    <row r="767">
      <c r="A767" s="8" t="n">
        <v>42437</v>
      </c>
      <c r="B767" s="9" t="n">
        <v>67.3463</v>
      </c>
    </row>
    <row r="768">
      <c r="A768" s="8" t="n">
        <v>42438</v>
      </c>
      <c r="B768" s="9" t="n">
        <v>67.215</v>
      </c>
    </row>
    <row r="769">
      <c r="A769" s="8" t="n">
        <v>42439</v>
      </c>
      <c r="B769" s="9" t="n">
        <v>67.0675</v>
      </c>
    </row>
    <row r="770">
      <c r="A770" s="8" t="n">
        <v>42440</v>
      </c>
      <c r="B770" s="9" t="n">
        <v>67.0538</v>
      </c>
    </row>
    <row r="771">
      <c r="A771" s="8" t="n">
        <v>42443</v>
      </c>
      <c r="B771" s="9" t="n">
        <v>67.105</v>
      </c>
    </row>
    <row r="772">
      <c r="A772" s="8" t="n">
        <v>42444</v>
      </c>
      <c r="B772" s="9" t="n">
        <v>67.3862</v>
      </c>
    </row>
    <row r="773">
      <c r="A773" s="8" t="n">
        <v>42445</v>
      </c>
      <c r="B773" s="9" t="n">
        <v>67.235</v>
      </c>
    </row>
    <row r="774">
      <c r="A774" s="8" t="n">
        <v>42446</v>
      </c>
      <c r="B774" s="9" t="n">
        <v>66.745</v>
      </c>
    </row>
    <row r="775">
      <c r="A775" s="8" t="n">
        <v>42447</v>
      </c>
      <c r="B775" s="9" t="n">
        <v>66.5063</v>
      </c>
    </row>
    <row r="776">
      <c r="A776" s="8" t="n">
        <v>42450</v>
      </c>
      <c r="B776" s="9" t="n">
        <v>66.535</v>
      </c>
    </row>
    <row r="777">
      <c r="A777" s="8" t="n">
        <v>42451</v>
      </c>
      <c r="B777" s="9" t="n">
        <v>66.72</v>
      </c>
    </row>
    <row r="778">
      <c r="A778" s="8" t="n">
        <v>42452</v>
      </c>
      <c r="B778" s="9" t="n">
        <v>66.6362</v>
      </c>
    </row>
    <row r="779">
      <c r="A779" s="8" t="n">
        <v>42457</v>
      </c>
      <c r="B779" s="9" t="n">
        <v>66.56999999999999</v>
      </c>
    </row>
    <row r="780">
      <c r="A780" s="8" t="n">
        <v>42458</v>
      </c>
      <c r="B780" s="9" t="n">
        <v>66.54000000000001</v>
      </c>
    </row>
    <row r="781">
      <c r="A781" s="8" t="n">
        <v>42459</v>
      </c>
      <c r="B781" s="9" t="n">
        <v>66.38500000000001</v>
      </c>
    </row>
    <row r="782">
      <c r="A782" s="8" t="n">
        <v>42460</v>
      </c>
      <c r="B782" s="9" t="n">
        <v>66.2475</v>
      </c>
    </row>
    <row r="783">
      <c r="A783" s="8" t="n">
        <v>42464</v>
      </c>
      <c r="B783" s="9" t="n">
        <v>66.2063</v>
      </c>
    </row>
    <row r="784">
      <c r="A784" s="8" t="n">
        <v>42465</v>
      </c>
      <c r="B784" s="9" t="n">
        <v>66.46250000000001</v>
      </c>
    </row>
    <row r="785">
      <c r="A785" s="8" t="n">
        <v>42466</v>
      </c>
      <c r="B785" s="9" t="n">
        <v>66.66</v>
      </c>
    </row>
    <row r="786">
      <c r="A786" s="8" t="n">
        <v>42467</v>
      </c>
      <c r="B786" s="9" t="n">
        <v>66.4675</v>
      </c>
    </row>
    <row r="787">
      <c r="A787" s="8" t="n">
        <v>42471</v>
      </c>
      <c r="B787" s="9" t="n">
        <v>66.4312</v>
      </c>
    </row>
    <row r="788">
      <c r="A788" s="8" t="n">
        <v>42472</v>
      </c>
      <c r="B788" s="9" t="n">
        <v>66.425</v>
      </c>
    </row>
    <row r="789">
      <c r="A789" s="8" t="n">
        <v>42473</v>
      </c>
      <c r="B789" s="9" t="n">
        <v>66.645</v>
      </c>
    </row>
    <row r="790">
      <c r="A790" s="8" t="n">
        <v>42478</v>
      </c>
      <c r="B790" s="9" t="n">
        <v>66.55249999999999</v>
      </c>
    </row>
    <row r="791">
      <c r="A791" s="8" t="n">
        <v>42480</v>
      </c>
      <c r="B791" s="9" t="n">
        <v>66.2213</v>
      </c>
    </row>
    <row r="792">
      <c r="A792" s="8" t="n">
        <v>42481</v>
      </c>
      <c r="B792" s="9" t="n">
        <v>66.3938</v>
      </c>
    </row>
    <row r="793">
      <c r="A793" s="8" t="n">
        <v>42482</v>
      </c>
      <c r="B793" s="9" t="n">
        <v>66.4837</v>
      </c>
    </row>
    <row r="794">
      <c r="A794" s="8" t="n">
        <v>42485</v>
      </c>
      <c r="B794" s="9" t="n">
        <v>66.61750000000001</v>
      </c>
    </row>
    <row r="795">
      <c r="A795" s="8" t="n">
        <v>42486</v>
      </c>
      <c r="B795" s="9" t="n">
        <v>66.52500000000001</v>
      </c>
    </row>
    <row r="796">
      <c r="A796" s="8" t="n">
        <v>42487</v>
      </c>
      <c r="B796" s="9" t="n">
        <v>66.4525</v>
      </c>
    </row>
    <row r="797">
      <c r="A797" s="8" t="n">
        <v>42488</v>
      </c>
      <c r="B797" s="9" t="n">
        <v>66.5213</v>
      </c>
    </row>
    <row r="798">
      <c r="A798" s="8" t="n">
        <v>42489</v>
      </c>
      <c r="B798" s="9" t="n">
        <v>66.33</v>
      </c>
    </row>
    <row r="799">
      <c r="A799" s="8" t="n">
        <v>42492</v>
      </c>
      <c r="B799" s="9" t="n">
        <v>66.455</v>
      </c>
    </row>
    <row r="800">
      <c r="A800" s="8" t="n">
        <v>42493</v>
      </c>
      <c r="B800" s="9" t="n">
        <v>66.42749999999999</v>
      </c>
    </row>
    <row r="801">
      <c r="A801" s="8" t="n">
        <v>42494</v>
      </c>
      <c r="B801" s="9" t="n">
        <v>66.55500000000001</v>
      </c>
    </row>
    <row r="802">
      <c r="A802" s="8" t="n">
        <v>42495</v>
      </c>
      <c r="B802" s="9" t="n">
        <v>66.55500000000001</v>
      </c>
    </row>
    <row r="803">
      <c r="A803" s="8" t="n">
        <v>42496</v>
      </c>
      <c r="B803" s="9" t="n">
        <v>66.55500000000001</v>
      </c>
    </row>
    <row r="804">
      <c r="A804" s="8" t="n">
        <v>42499</v>
      </c>
      <c r="B804" s="9" t="n">
        <v>66.5825</v>
      </c>
    </row>
    <row r="805">
      <c r="A805" s="8" t="n">
        <v>42500</v>
      </c>
      <c r="B805" s="9" t="n">
        <v>66.67870000000001</v>
      </c>
    </row>
    <row r="806">
      <c r="A806" s="8" t="n">
        <v>42501</v>
      </c>
      <c r="B806" s="9" t="n">
        <v>66.565</v>
      </c>
    </row>
    <row r="807">
      <c r="A807" s="8" t="n">
        <v>42502</v>
      </c>
      <c r="B807" s="9" t="n">
        <v>66.625</v>
      </c>
    </row>
    <row r="808">
      <c r="A808" s="8" t="n">
        <v>42503</v>
      </c>
      <c r="B808" s="9" t="n">
        <v>66.77500000000001</v>
      </c>
    </row>
    <row r="809">
      <c r="A809" s="8" t="n">
        <v>42506</v>
      </c>
      <c r="B809" s="9" t="n">
        <v>66.80500000000001</v>
      </c>
    </row>
    <row r="810">
      <c r="A810" s="8" t="n">
        <v>42507</v>
      </c>
      <c r="B810" s="9" t="n">
        <v>66.875</v>
      </c>
    </row>
    <row r="811">
      <c r="A811" s="8" t="n">
        <v>42508</v>
      </c>
      <c r="B811" s="9" t="n">
        <v>66.985</v>
      </c>
    </row>
    <row r="812">
      <c r="A812" s="8" t="n">
        <v>42509</v>
      </c>
      <c r="B812" s="9" t="n">
        <v>67.36750000000001</v>
      </c>
    </row>
    <row r="813">
      <c r="A813" s="8" t="n">
        <v>42510</v>
      </c>
      <c r="B813" s="9" t="n">
        <v>67.44750000000001</v>
      </c>
    </row>
    <row r="814">
      <c r="A814" s="8" t="n">
        <v>42513</v>
      </c>
      <c r="B814" s="9" t="n">
        <v>67.4962</v>
      </c>
    </row>
    <row r="815">
      <c r="A815" s="8" t="n">
        <v>42514</v>
      </c>
      <c r="B815" s="9" t="n">
        <v>67.755</v>
      </c>
    </row>
    <row r="816">
      <c r="A816" s="8" t="n">
        <v>42515</v>
      </c>
      <c r="B816" s="9" t="n">
        <v>67.33499999999999</v>
      </c>
    </row>
    <row r="817">
      <c r="A817" s="8" t="n">
        <v>42516</v>
      </c>
      <c r="B817" s="9" t="n">
        <v>67.17749999999999</v>
      </c>
    </row>
    <row r="818">
      <c r="A818" s="8" t="n">
        <v>42517</v>
      </c>
      <c r="B818" s="9" t="n">
        <v>67.035</v>
      </c>
    </row>
    <row r="819">
      <c r="A819" s="8" t="n">
        <v>42520</v>
      </c>
      <c r="B819" s="9" t="n">
        <v>67.1687</v>
      </c>
    </row>
    <row r="820">
      <c r="A820" s="8" t="n">
        <v>42521</v>
      </c>
      <c r="B820" s="9" t="n">
        <v>67.26000000000001</v>
      </c>
    </row>
    <row r="821">
      <c r="A821" s="8" t="n">
        <v>42522</v>
      </c>
      <c r="B821" s="9" t="n">
        <v>67.4525</v>
      </c>
    </row>
    <row r="822">
      <c r="A822" s="8" t="n">
        <v>42523</v>
      </c>
      <c r="B822" s="9" t="n">
        <v>67.29000000000001</v>
      </c>
    </row>
    <row r="823">
      <c r="A823" s="8" t="n">
        <v>42524</v>
      </c>
      <c r="B823" s="9" t="n">
        <v>67.26000000000001</v>
      </c>
    </row>
    <row r="824">
      <c r="A824" s="8" t="n">
        <v>42527</v>
      </c>
      <c r="B824" s="9" t="n">
        <v>66.97750000000001</v>
      </c>
    </row>
    <row r="825">
      <c r="A825" s="8" t="n">
        <v>42528</v>
      </c>
      <c r="B825" s="9" t="n">
        <v>66.77500000000001</v>
      </c>
    </row>
    <row r="826">
      <c r="A826" s="8" t="n">
        <v>42529</v>
      </c>
      <c r="B826" s="9" t="n">
        <v>66.6512</v>
      </c>
    </row>
    <row r="827">
      <c r="A827" s="8" t="n">
        <v>42530</v>
      </c>
      <c r="B827" s="9" t="n">
        <v>66.72</v>
      </c>
    </row>
    <row r="828">
      <c r="A828" s="8" t="n">
        <v>42531</v>
      </c>
      <c r="B828" s="9" t="n">
        <v>66.7587</v>
      </c>
    </row>
    <row r="829">
      <c r="A829" s="8" t="n">
        <v>42534</v>
      </c>
      <c r="B829" s="9" t="n">
        <v>67.14</v>
      </c>
    </row>
    <row r="830">
      <c r="A830" s="8" t="n">
        <v>42535</v>
      </c>
      <c r="B830" s="9" t="n">
        <v>67.265</v>
      </c>
    </row>
    <row r="831">
      <c r="A831" s="8" t="n">
        <v>42536</v>
      </c>
      <c r="B831" s="9" t="n">
        <v>67.1525</v>
      </c>
    </row>
    <row r="832">
      <c r="A832" s="8" t="n">
        <v>42537</v>
      </c>
      <c r="B832" s="9" t="n">
        <v>67.2762</v>
      </c>
    </row>
    <row r="833">
      <c r="A833" s="8" t="n">
        <v>42538</v>
      </c>
      <c r="B833" s="9" t="n">
        <v>67.08499999999999</v>
      </c>
    </row>
    <row r="834">
      <c r="A834" s="8" t="n">
        <v>42541</v>
      </c>
      <c r="B834" s="9" t="n">
        <v>67.3125</v>
      </c>
    </row>
    <row r="835">
      <c r="A835" s="8" t="n">
        <v>42542</v>
      </c>
      <c r="B835" s="9" t="n">
        <v>67.48999999999999</v>
      </c>
    </row>
    <row r="836">
      <c r="A836" s="8" t="n">
        <v>42543</v>
      </c>
      <c r="B836" s="9" t="n">
        <v>67.48</v>
      </c>
    </row>
    <row r="837">
      <c r="A837" s="8" t="n">
        <v>42544</v>
      </c>
      <c r="B837" s="9" t="n">
        <v>67.2513</v>
      </c>
    </row>
    <row r="838">
      <c r="A838" s="8" t="n">
        <v>42545</v>
      </c>
      <c r="B838" s="9" t="n">
        <v>67.9688</v>
      </c>
    </row>
    <row r="839">
      <c r="A839" s="8" t="n">
        <v>42548</v>
      </c>
      <c r="B839" s="9" t="n">
        <v>67.94499999999999</v>
      </c>
    </row>
    <row r="840">
      <c r="A840" s="8" t="n">
        <v>42549</v>
      </c>
      <c r="B840" s="9" t="n">
        <v>67.955</v>
      </c>
    </row>
    <row r="841">
      <c r="A841" s="8" t="n">
        <v>42550</v>
      </c>
      <c r="B841" s="9" t="n">
        <v>67.685</v>
      </c>
    </row>
    <row r="842">
      <c r="A842" s="8" t="n">
        <v>42551</v>
      </c>
      <c r="B842" s="9" t="n">
        <v>67.52500000000001</v>
      </c>
    </row>
    <row r="843">
      <c r="A843" s="8" t="n">
        <v>42552</v>
      </c>
      <c r="B843" s="9" t="n">
        <v>67.32250000000001</v>
      </c>
    </row>
    <row r="844">
      <c r="A844" s="8" t="n">
        <v>42555</v>
      </c>
      <c r="B844" s="9" t="n">
        <v>67.265</v>
      </c>
    </row>
    <row r="845">
      <c r="A845" s="8" t="n">
        <v>42556</v>
      </c>
      <c r="B845" s="9" t="n">
        <v>67.455</v>
      </c>
    </row>
    <row r="846">
      <c r="A846" s="8" t="n">
        <v>42558</v>
      </c>
      <c r="B846" s="9" t="n">
        <v>67.3963</v>
      </c>
    </row>
    <row r="847">
      <c r="A847" s="8" t="n">
        <v>42559</v>
      </c>
      <c r="B847" s="9" t="n">
        <v>67.37</v>
      </c>
    </row>
    <row r="848">
      <c r="A848" s="8" t="n">
        <v>42562</v>
      </c>
      <c r="B848" s="9" t="n">
        <v>67.13500000000001</v>
      </c>
    </row>
    <row r="849">
      <c r="A849" s="8" t="n">
        <v>42563</v>
      </c>
      <c r="B849" s="9" t="n">
        <v>67.1837</v>
      </c>
    </row>
    <row r="850">
      <c r="A850" s="8" t="n">
        <v>42564</v>
      </c>
      <c r="B850" s="9" t="n">
        <v>67.05500000000001</v>
      </c>
    </row>
    <row r="851">
      <c r="A851" s="8" t="n">
        <v>42565</v>
      </c>
      <c r="B851" s="9" t="n">
        <v>66.91500000000001</v>
      </c>
    </row>
    <row r="852">
      <c r="A852" s="8" t="n">
        <v>42566</v>
      </c>
      <c r="B852" s="9" t="n">
        <v>67.06999999999999</v>
      </c>
    </row>
    <row r="853">
      <c r="A853" s="8" t="n">
        <v>42569</v>
      </c>
      <c r="B853" s="9" t="n">
        <v>67.19499999999999</v>
      </c>
    </row>
    <row r="854">
      <c r="A854" s="8" t="n">
        <v>42570</v>
      </c>
      <c r="B854" s="9" t="n">
        <v>67.1075</v>
      </c>
    </row>
    <row r="855">
      <c r="A855" s="8" t="n">
        <v>42571</v>
      </c>
      <c r="B855" s="9" t="n">
        <v>67.19750000000001</v>
      </c>
    </row>
    <row r="856">
      <c r="A856" s="8" t="n">
        <v>42572</v>
      </c>
      <c r="B856" s="9" t="n">
        <v>67.17749999999999</v>
      </c>
    </row>
    <row r="857">
      <c r="A857" s="8" t="n">
        <v>42573</v>
      </c>
      <c r="B857" s="9" t="n">
        <v>67.0813</v>
      </c>
    </row>
    <row r="858">
      <c r="A858" s="8" t="n">
        <v>42576</v>
      </c>
      <c r="B858" s="9" t="n">
        <v>67.3537</v>
      </c>
    </row>
    <row r="859">
      <c r="A859" s="8" t="n">
        <v>42577</v>
      </c>
      <c r="B859" s="9" t="n">
        <v>67.27500000000001</v>
      </c>
    </row>
    <row r="860">
      <c r="A860" s="8" t="n">
        <v>42578</v>
      </c>
      <c r="B860" s="9" t="n">
        <v>67.1463</v>
      </c>
    </row>
    <row r="861">
      <c r="A861" s="8" t="n">
        <v>42579</v>
      </c>
      <c r="B861" s="9" t="n">
        <v>67.035</v>
      </c>
    </row>
    <row r="862">
      <c r="A862" s="8" t="n">
        <v>42580</v>
      </c>
      <c r="B862" s="9" t="n">
        <v>66.995</v>
      </c>
    </row>
    <row r="863">
      <c r="A863" s="8" t="n">
        <v>42583</v>
      </c>
      <c r="B863" s="9" t="n">
        <v>66.7437</v>
      </c>
    </row>
    <row r="864">
      <c r="A864" s="8" t="n">
        <v>42584</v>
      </c>
      <c r="B864" s="9" t="n">
        <v>66.73999999999999</v>
      </c>
    </row>
    <row r="865">
      <c r="A865" s="8" t="n">
        <v>42585</v>
      </c>
      <c r="B865" s="9" t="n">
        <v>66.99250000000001</v>
      </c>
    </row>
    <row r="866">
      <c r="A866" s="8" t="n">
        <v>42586</v>
      </c>
      <c r="B866" s="9" t="n">
        <v>66.9187</v>
      </c>
    </row>
    <row r="867">
      <c r="A867" s="8" t="n">
        <v>42587</v>
      </c>
      <c r="B867" s="9" t="n">
        <v>66.7762</v>
      </c>
    </row>
    <row r="868">
      <c r="A868" s="8" t="n">
        <v>42590</v>
      </c>
      <c r="B868" s="9" t="n">
        <v>66.845</v>
      </c>
    </row>
    <row r="869">
      <c r="A869" s="8" t="n">
        <v>42591</v>
      </c>
      <c r="B869" s="9" t="n">
        <v>66.8425</v>
      </c>
    </row>
    <row r="870">
      <c r="A870" s="8" t="n">
        <v>42592</v>
      </c>
      <c r="B870" s="9" t="n">
        <v>66.715</v>
      </c>
    </row>
    <row r="871">
      <c r="A871" s="8" t="n">
        <v>42593</v>
      </c>
      <c r="B871" s="9" t="n">
        <v>66.8438</v>
      </c>
    </row>
    <row r="872">
      <c r="A872" s="8" t="n">
        <v>42594</v>
      </c>
      <c r="B872" s="9" t="n">
        <v>66.8875</v>
      </c>
    </row>
    <row r="873">
      <c r="A873" s="8" t="n">
        <v>42598</v>
      </c>
      <c r="B873" s="9" t="n">
        <v>66.765</v>
      </c>
    </row>
    <row r="874">
      <c r="A874" s="8" t="n">
        <v>42600</v>
      </c>
      <c r="B874" s="9" t="n">
        <v>66.81</v>
      </c>
    </row>
    <row r="875">
      <c r="A875" s="8" t="n">
        <v>42601</v>
      </c>
      <c r="B875" s="9" t="n">
        <v>67.06</v>
      </c>
    </row>
    <row r="876">
      <c r="A876" s="8" t="n">
        <v>42604</v>
      </c>
      <c r="B876" s="9" t="n">
        <v>67.1862</v>
      </c>
    </row>
    <row r="877">
      <c r="A877" s="8" t="n">
        <v>42605</v>
      </c>
      <c r="B877" s="9" t="n">
        <v>67.0587</v>
      </c>
    </row>
    <row r="878">
      <c r="A878" s="8" t="n">
        <v>42606</v>
      </c>
      <c r="B878" s="9" t="n">
        <v>67.09999999999999</v>
      </c>
    </row>
    <row r="879">
      <c r="A879" s="8" t="n">
        <v>42607</v>
      </c>
      <c r="B879" s="9" t="n">
        <v>67.05500000000001</v>
      </c>
    </row>
    <row r="880">
      <c r="A880" s="8" t="n">
        <v>42608</v>
      </c>
      <c r="B880" s="9" t="n">
        <v>67.0587</v>
      </c>
    </row>
    <row r="881">
      <c r="A881" s="8" t="n">
        <v>42611</v>
      </c>
      <c r="B881" s="9" t="n">
        <v>67.1763</v>
      </c>
    </row>
    <row r="882">
      <c r="A882" s="8" t="n">
        <v>42612</v>
      </c>
      <c r="B882" s="9" t="n">
        <v>67.03</v>
      </c>
    </row>
    <row r="883">
      <c r="A883" s="8" t="n">
        <v>42613</v>
      </c>
      <c r="B883" s="9" t="n">
        <v>66.9637</v>
      </c>
    </row>
    <row r="884">
      <c r="A884" s="8" t="n">
        <v>42614</v>
      </c>
      <c r="B884" s="9" t="n">
        <v>66.95999999999999</v>
      </c>
    </row>
    <row r="885">
      <c r="A885" s="8" t="n">
        <v>42615</v>
      </c>
      <c r="B885" s="9" t="n">
        <v>66.825</v>
      </c>
    </row>
    <row r="886">
      <c r="A886" s="8" t="n">
        <v>42619</v>
      </c>
      <c r="B886" s="9" t="n">
        <v>66.52500000000001</v>
      </c>
    </row>
    <row r="887">
      <c r="A887" s="8" t="n">
        <v>42620</v>
      </c>
      <c r="B887" s="9" t="n">
        <v>66.36750000000001</v>
      </c>
    </row>
    <row r="888">
      <c r="A888" s="8" t="n">
        <v>42621</v>
      </c>
      <c r="B888" s="9" t="n">
        <v>66.4225</v>
      </c>
    </row>
    <row r="889">
      <c r="A889" s="8" t="n">
        <v>42622</v>
      </c>
      <c r="B889" s="9" t="n">
        <v>66.6763</v>
      </c>
    </row>
    <row r="890">
      <c r="A890" s="8" t="n">
        <v>42625</v>
      </c>
      <c r="B890" s="9" t="n">
        <v>66.925</v>
      </c>
    </row>
    <row r="891">
      <c r="A891" s="8" t="n">
        <v>42627</v>
      </c>
      <c r="B891" s="9" t="n">
        <v>66.895</v>
      </c>
    </row>
    <row r="892">
      <c r="A892" s="8" t="n">
        <v>42628</v>
      </c>
      <c r="B892" s="9" t="n">
        <v>67.02500000000001</v>
      </c>
    </row>
    <row r="893">
      <c r="A893" s="8" t="n">
        <v>42629</v>
      </c>
      <c r="B893" s="9" t="n">
        <v>66.985</v>
      </c>
    </row>
    <row r="894">
      <c r="A894" s="8" t="n">
        <v>42632</v>
      </c>
      <c r="B894" s="9" t="n">
        <v>66.9675</v>
      </c>
    </row>
    <row r="895">
      <c r="A895" s="8" t="n">
        <v>42633</v>
      </c>
      <c r="B895" s="9" t="n">
        <v>67.015</v>
      </c>
    </row>
    <row r="896">
      <c r="A896" s="8" t="n">
        <v>42634</v>
      </c>
      <c r="B896" s="9" t="n">
        <v>67.0213</v>
      </c>
    </row>
    <row r="897">
      <c r="A897" s="8" t="n">
        <v>42635</v>
      </c>
      <c r="B897" s="9" t="n">
        <v>66.6662</v>
      </c>
    </row>
    <row r="898">
      <c r="A898" s="8" t="n">
        <v>42636</v>
      </c>
      <c r="B898" s="9" t="n">
        <v>66.6537</v>
      </c>
    </row>
    <row r="899">
      <c r="A899" s="8" t="n">
        <v>42639</v>
      </c>
      <c r="B899" s="9" t="n">
        <v>66.6125</v>
      </c>
    </row>
    <row r="900">
      <c r="A900" s="8" t="n">
        <v>42640</v>
      </c>
      <c r="B900" s="9" t="n">
        <v>66.4863</v>
      </c>
    </row>
    <row r="901">
      <c r="A901" s="8" t="n">
        <v>42641</v>
      </c>
      <c r="B901" s="9" t="n">
        <v>66.465</v>
      </c>
    </row>
    <row r="902">
      <c r="A902" s="8" t="n">
        <v>42642</v>
      </c>
      <c r="B902" s="9" t="n">
        <v>66.855</v>
      </c>
    </row>
    <row r="903">
      <c r="A903" s="8" t="n">
        <v>42643</v>
      </c>
      <c r="B903" s="9" t="n">
        <v>66.61499999999999</v>
      </c>
    </row>
    <row r="904">
      <c r="A904" s="8" t="n">
        <v>42646</v>
      </c>
      <c r="B904" s="9" t="n">
        <v>66.58</v>
      </c>
    </row>
    <row r="905">
      <c r="A905" s="8" t="n">
        <v>42647</v>
      </c>
      <c r="B905" s="9" t="n">
        <v>66.45999999999999</v>
      </c>
    </row>
    <row r="906">
      <c r="A906" s="8" t="n">
        <v>42648</v>
      </c>
      <c r="B906" s="9" t="n">
        <v>66.5087</v>
      </c>
    </row>
    <row r="907">
      <c r="A907" s="8" t="n">
        <v>42649</v>
      </c>
      <c r="B907" s="9" t="n">
        <v>66.7</v>
      </c>
    </row>
    <row r="908">
      <c r="A908" s="8" t="n">
        <v>42650</v>
      </c>
      <c r="B908" s="9" t="n">
        <v>66.685</v>
      </c>
    </row>
    <row r="909">
      <c r="A909" s="8" t="n">
        <v>42653</v>
      </c>
      <c r="B909" s="9" t="n">
        <v>66.5338</v>
      </c>
    </row>
    <row r="910">
      <c r="A910" s="8" t="n">
        <v>42656</v>
      </c>
      <c r="B910" s="9" t="n">
        <v>66.935</v>
      </c>
    </row>
    <row r="911">
      <c r="A911" s="8" t="n">
        <v>42657</v>
      </c>
      <c r="B911" s="9" t="n">
        <v>66.715</v>
      </c>
    </row>
    <row r="912">
      <c r="A912" s="8" t="n">
        <v>42660</v>
      </c>
      <c r="B912" s="9" t="n">
        <v>66.89</v>
      </c>
    </row>
    <row r="913">
      <c r="A913" s="8" t="n">
        <v>42661</v>
      </c>
      <c r="B913" s="9" t="n">
        <v>66.72750000000001</v>
      </c>
    </row>
    <row r="914">
      <c r="A914" s="8" t="n">
        <v>42662</v>
      </c>
      <c r="B914" s="9" t="n">
        <v>66.67749999999999</v>
      </c>
    </row>
    <row r="915">
      <c r="A915" s="8" t="n">
        <v>42663</v>
      </c>
      <c r="B915" s="9" t="n">
        <v>66.81</v>
      </c>
    </row>
    <row r="916">
      <c r="A916" s="8" t="n">
        <v>42664</v>
      </c>
      <c r="B916" s="9" t="n">
        <v>66.89</v>
      </c>
    </row>
    <row r="917">
      <c r="A917" s="8" t="n">
        <v>42667</v>
      </c>
      <c r="B917" s="9" t="n">
        <v>66.85250000000001</v>
      </c>
    </row>
    <row r="918">
      <c r="A918" s="8" t="n">
        <v>42668</v>
      </c>
      <c r="B918" s="9" t="n">
        <v>66.825</v>
      </c>
    </row>
    <row r="919">
      <c r="A919" s="8" t="n">
        <v>42669</v>
      </c>
      <c r="B919" s="9" t="n">
        <v>66.8325</v>
      </c>
    </row>
    <row r="920">
      <c r="A920" s="8" t="n">
        <v>42670</v>
      </c>
      <c r="B920" s="9" t="n">
        <v>66.86750000000001</v>
      </c>
    </row>
    <row r="921">
      <c r="A921" s="8" t="n">
        <v>42671</v>
      </c>
      <c r="B921" s="9" t="n">
        <v>66.7787</v>
      </c>
    </row>
    <row r="922">
      <c r="A922" s="8" t="n">
        <v>42675</v>
      </c>
      <c r="B922" s="9" t="n">
        <v>66.72</v>
      </c>
    </row>
    <row r="923">
      <c r="A923" s="8" t="n">
        <v>42676</v>
      </c>
      <c r="B923" s="9" t="n">
        <v>66.72</v>
      </c>
    </row>
    <row r="924">
      <c r="A924" s="8" t="n">
        <v>42677</v>
      </c>
      <c r="B924" s="9" t="n">
        <v>66.75</v>
      </c>
    </row>
    <row r="925">
      <c r="A925" s="8" t="n">
        <v>42678</v>
      </c>
      <c r="B925" s="9" t="n">
        <v>66.705</v>
      </c>
    </row>
    <row r="926">
      <c r="A926" s="8" t="n">
        <v>42681</v>
      </c>
      <c r="B926" s="9" t="n">
        <v>66.7375</v>
      </c>
    </row>
    <row r="927">
      <c r="A927" s="8" t="n">
        <v>42682</v>
      </c>
      <c r="B927" s="9" t="n">
        <v>66.62</v>
      </c>
    </row>
    <row r="928">
      <c r="A928" s="8" t="n">
        <v>42683</v>
      </c>
      <c r="B928" s="9" t="n">
        <v>66.435</v>
      </c>
    </row>
    <row r="929">
      <c r="A929" s="8" t="n">
        <v>42684</v>
      </c>
      <c r="B929" s="9" t="n">
        <v>66.625</v>
      </c>
    </row>
    <row r="930">
      <c r="A930" s="8" t="n">
        <v>42685</v>
      </c>
      <c r="B930" s="9" t="n">
        <v>67.2462</v>
      </c>
    </row>
    <row r="931">
      <c r="A931" s="8" t="n">
        <v>42689</v>
      </c>
      <c r="B931" s="9" t="n">
        <v>67.74250000000001</v>
      </c>
    </row>
    <row r="932">
      <c r="A932" s="8" t="n">
        <v>42690</v>
      </c>
      <c r="B932" s="9" t="n">
        <v>67.95</v>
      </c>
    </row>
    <row r="933">
      <c r="A933" s="8" t="n">
        <v>42691</v>
      </c>
      <c r="B933" s="9" t="n">
        <v>67.8262</v>
      </c>
    </row>
    <row r="934">
      <c r="A934" s="8" t="n">
        <v>42692</v>
      </c>
      <c r="B934" s="9" t="n">
        <v>68.1362</v>
      </c>
    </row>
    <row r="935">
      <c r="A935" s="8" t="n">
        <v>42695</v>
      </c>
      <c r="B935" s="9" t="n">
        <v>68.16500000000001</v>
      </c>
    </row>
    <row r="936">
      <c r="A936" s="8" t="n">
        <v>42696</v>
      </c>
      <c r="B936" s="9" t="n">
        <v>68.255</v>
      </c>
    </row>
    <row r="937">
      <c r="A937" s="8" t="n">
        <v>42697</v>
      </c>
      <c r="B937" s="9" t="n">
        <v>68.565</v>
      </c>
    </row>
    <row r="938">
      <c r="A938" s="8" t="n">
        <v>42698</v>
      </c>
      <c r="B938" s="9" t="n">
        <v>68.7475</v>
      </c>
    </row>
    <row r="939">
      <c r="A939" s="8" t="n">
        <v>42699</v>
      </c>
      <c r="B939" s="9" t="n">
        <v>68.4675</v>
      </c>
    </row>
    <row r="940">
      <c r="A940" s="8" t="n">
        <v>42702</v>
      </c>
      <c r="B940" s="9" t="n">
        <v>68.77500000000001</v>
      </c>
    </row>
    <row r="941">
      <c r="A941" s="8" t="n">
        <v>42703</v>
      </c>
      <c r="B941" s="9" t="n">
        <v>68.655</v>
      </c>
    </row>
    <row r="942">
      <c r="A942" s="8" t="n">
        <v>42704</v>
      </c>
      <c r="B942" s="9" t="n">
        <v>68.3887</v>
      </c>
    </row>
    <row r="943">
      <c r="A943" s="8" t="n">
        <v>42705</v>
      </c>
      <c r="B943" s="9" t="n">
        <v>68.3463</v>
      </c>
    </row>
    <row r="944">
      <c r="A944" s="8" t="n">
        <v>42706</v>
      </c>
      <c r="B944" s="9" t="n">
        <v>68.22499999999999</v>
      </c>
    </row>
    <row r="945">
      <c r="A945" s="8" t="n">
        <v>42709</v>
      </c>
      <c r="B945" s="9" t="n">
        <v>68.22</v>
      </c>
    </row>
    <row r="946">
      <c r="A946" s="8" t="n">
        <v>42710</v>
      </c>
      <c r="B946" s="9" t="n">
        <v>67.90000000000001</v>
      </c>
    </row>
    <row r="947">
      <c r="A947" s="8" t="n">
        <v>42711</v>
      </c>
      <c r="B947" s="9" t="n">
        <v>67.63500000000001</v>
      </c>
    </row>
    <row r="948">
      <c r="A948" s="8" t="n">
        <v>42712</v>
      </c>
      <c r="B948" s="9" t="n">
        <v>67.355</v>
      </c>
    </row>
    <row r="949">
      <c r="A949" s="8" t="n">
        <v>42713</v>
      </c>
      <c r="B949" s="9" t="n">
        <v>67.4175</v>
      </c>
    </row>
    <row r="950">
      <c r="A950" s="8" t="n">
        <v>42717</v>
      </c>
      <c r="B950" s="9" t="n">
        <v>67.54000000000001</v>
      </c>
    </row>
    <row r="951">
      <c r="A951" s="8" t="n">
        <v>42718</v>
      </c>
      <c r="B951" s="9" t="n">
        <v>67.44499999999999</v>
      </c>
    </row>
    <row r="952">
      <c r="A952" s="8" t="n">
        <v>42719</v>
      </c>
      <c r="B952" s="9" t="n">
        <v>67.83499999999999</v>
      </c>
    </row>
    <row r="953">
      <c r="A953" s="8" t="n">
        <v>42720</v>
      </c>
      <c r="B953" s="9" t="n">
        <v>67.7713</v>
      </c>
    </row>
    <row r="954">
      <c r="A954" s="8" t="n">
        <v>42723</v>
      </c>
      <c r="B954" s="9" t="n">
        <v>67.8725</v>
      </c>
    </row>
    <row r="955">
      <c r="A955" s="8" t="n">
        <v>42724</v>
      </c>
      <c r="B955" s="9" t="n">
        <v>68.04130000000001</v>
      </c>
    </row>
    <row r="956">
      <c r="A956" s="8" t="n">
        <v>42725</v>
      </c>
      <c r="B956" s="9" t="n">
        <v>67.91379999999999</v>
      </c>
    </row>
    <row r="957">
      <c r="A957" s="8" t="n">
        <v>42726</v>
      </c>
      <c r="B957" s="9" t="n">
        <v>67.98999999999999</v>
      </c>
    </row>
    <row r="958">
      <c r="A958" s="8" t="n">
        <v>42727</v>
      </c>
      <c r="B958" s="9" t="n">
        <v>67.825</v>
      </c>
    </row>
    <row r="959">
      <c r="A959" s="8" t="n">
        <v>42730</v>
      </c>
      <c r="B959" s="9" t="n">
        <v>67.7363</v>
      </c>
    </row>
    <row r="960">
      <c r="A960" s="8" t="n">
        <v>42731</v>
      </c>
      <c r="B960" s="9" t="n">
        <v>68.0575</v>
      </c>
    </row>
    <row r="961">
      <c r="A961" s="8" t="n">
        <v>42732</v>
      </c>
      <c r="B961" s="9" t="n">
        <v>68.23999999999999</v>
      </c>
    </row>
    <row r="962">
      <c r="A962" s="8" t="n">
        <v>42733</v>
      </c>
      <c r="B962" s="9" t="n">
        <v>68.09999999999999</v>
      </c>
    </row>
    <row r="963">
      <c r="A963" s="8" t="n">
        <v>42734</v>
      </c>
      <c r="B963" s="9" t="n">
        <v>67.925</v>
      </c>
    </row>
    <row r="964">
      <c r="A964" s="8" t="n">
        <v>42737</v>
      </c>
      <c r="B964" s="9" t="n">
        <v>68.22750000000001</v>
      </c>
    </row>
    <row r="965">
      <c r="A965" s="8" t="n">
        <v>42738</v>
      </c>
      <c r="B965" s="9" t="n">
        <v>68.33</v>
      </c>
    </row>
    <row r="966">
      <c r="A966" s="8" t="n">
        <v>42739</v>
      </c>
      <c r="B966" s="9" t="n">
        <v>68.045</v>
      </c>
    </row>
    <row r="967">
      <c r="A967" s="8" t="n">
        <v>42740</v>
      </c>
      <c r="B967" s="9" t="n">
        <v>67.96129999999999</v>
      </c>
    </row>
    <row r="968">
      <c r="A968" s="8" t="n">
        <v>42741</v>
      </c>
      <c r="B968" s="9" t="n">
        <v>67.96250000000001</v>
      </c>
    </row>
    <row r="969">
      <c r="A969" s="8" t="n">
        <v>42744</v>
      </c>
      <c r="B969" s="9" t="n">
        <v>68.2038</v>
      </c>
    </row>
    <row r="970">
      <c r="A970" s="8" t="n">
        <v>42745</v>
      </c>
      <c r="B970" s="9" t="n">
        <v>68.1825</v>
      </c>
    </row>
    <row r="971">
      <c r="A971" s="8" t="n">
        <v>42746</v>
      </c>
      <c r="B971" s="9" t="n">
        <v>68.33</v>
      </c>
    </row>
    <row r="972">
      <c r="A972" s="8" t="n">
        <v>42747</v>
      </c>
      <c r="B972" s="9" t="n">
        <v>68.0838</v>
      </c>
    </row>
    <row r="973">
      <c r="A973" s="8" t="n">
        <v>42748</v>
      </c>
      <c r="B973" s="9" t="n">
        <v>68.1563</v>
      </c>
    </row>
    <row r="974">
      <c r="A974" s="8" t="n">
        <v>42751</v>
      </c>
      <c r="B974" s="9" t="n">
        <v>68.095</v>
      </c>
    </row>
    <row r="975">
      <c r="A975" s="8" t="n">
        <v>42752</v>
      </c>
      <c r="B975" s="9" t="n">
        <v>67.95999999999999</v>
      </c>
    </row>
    <row r="976">
      <c r="A976" s="8" t="n">
        <v>42753</v>
      </c>
      <c r="B976" s="9" t="n">
        <v>68.075</v>
      </c>
    </row>
    <row r="977">
      <c r="A977" s="8" t="n">
        <v>42754</v>
      </c>
      <c r="B977" s="9" t="n">
        <v>68.13</v>
      </c>
    </row>
    <row r="978">
      <c r="A978" s="8" t="n">
        <v>42755</v>
      </c>
      <c r="B978" s="9" t="n">
        <v>68.1825</v>
      </c>
    </row>
    <row r="979">
      <c r="A979" s="8" t="n">
        <v>42758</v>
      </c>
      <c r="B979" s="9" t="n">
        <v>68.215</v>
      </c>
    </row>
    <row r="980">
      <c r="A980" s="8" t="n">
        <v>42759</v>
      </c>
      <c r="B980" s="9" t="n">
        <v>68.145</v>
      </c>
    </row>
    <row r="981">
      <c r="A981" s="8" t="n">
        <v>42760</v>
      </c>
      <c r="B981" s="9" t="n">
        <v>68.0762</v>
      </c>
    </row>
    <row r="982">
      <c r="A982" s="8" t="n">
        <v>42762</v>
      </c>
      <c r="B982" s="9" t="n">
        <v>68.035</v>
      </c>
    </row>
    <row r="983">
      <c r="A983" s="8" t="n">
        <v>42765</v>
      </c>
      <c r="B983" s="9" t="n">
        <v>67.94750000000001</v>
      </c>
    </row>
    <row r="984">
      <c r="A984" s="8" t="n">
        <v>42766</v>
      </c>
      <c r="B984" s="9" t="n">
        <v>67.86499999999999</v>
      </c>
    </row>
    <row r="985">
      <c r="A985" s="8" t="n">
        <v>42767</v>
      </c>
      <c r="B985" s="9" t="n">
        <v>67.4738</v>
      </c>
    </row>
    <row r="986">
      <c r="A986" s="8" t="n">
        <v>42768</v>
      </c>
      <c r="B986" s="9" t="n">
        <v>67.3737</v>
      </c>
    </row>
    <row r="987">
      <c r="A987" s="8" t="n">
        <v>42769</v>
      </c>
      <c r="B987" s="9" t="n">
        <v>67.3188</v>
      </c>
    </row>
    <row r="988">
      <c r="A988" s="8" t="n">
        <v>42772</v>
      </c>
      <c r="B988" s="9" t="n">
        <v>67.2188</v>
      </c>
    </row>
    <row r="989">
      <c r="A989" s="8" t="n">
        <v>42773</v>
      </c>
      <c r="B989" s="9" t="n">
        <v>67.41</v>
      </c>
    </row>
    <row r="990">
      <c r="A990" s="8" t="n">
        <v>42774</v>
      </c>
      <c r="B990" s="9" t="n">
        <v>67.1888</v>
      </c>
    </row>
    <row r="991">
      <c r="A991" s="8" t="n">
        <v>42775</v>
      </c>
      <c r="B991" s="9" t="n">
        <v>66.84999999999999</v>
      </c>
    </row>
    <row r="992">
      <c r="A992" s="8" t="n">
        <v>42776</v>
      </c>
      <c r="B992" s="9" t="n">
        <v>66.88500000000001</v>
      </c>
    </row>
    <row r="993">
      <c r="A993" s="8" t="n">
        <v>42779</v>
      </c>
      <c r="B993" s="9" t="n">
        <v>67.015</v>
      </c>
    </row>
    <row r="994">
      <c r="A994" s="8" t="n">
        <v>42780</v>
      </c>
      <c r="B994" s="9" t="n">
        <v>66.9187</v>
      </c>
    </row>
    <row r="995">
      <c r="A995" s="8" t="n">
        <v>42781</v>
      </c>
      <c r="B995" s="9" t="n">
        <v>66.9075</v>
      </c>
    </row>
    <row r="996">
      <c r="A996" s="8" t="n">
        <v>42782</v>
      </c>
      <c r="B996" s="9" t="n">
        <v>67.07250000000001</v>
      </c>
    </row>
    <row r="997">
      <c r="A997" s="8" t="n">
        <v>42783</v>
      </c>
      <c r="B997" s="9" t="n">
        <v>67.02</v>
      </c>
    </row>
    <row r="998">
      <c r="A998" s="8" t="n">
        <v>42786</v>
      </c>
      <c r="B998" s="9" t="n">
        <v>66.925</v>
      </c>
    </row>
    <row r="999">
      <c r="A999" s="8" t="n">
        <v>42788</v>
      </c>
      <c r="B999" s="9" t="n">
        <v>66.9675</v>
      </c>
    </row>
    <row r="1000">
      <c r="A1000" s="8" t="n">
        <v>42789</v>
      </c>
      <c r="B1000" s="9" t="n">
        <v>66.825</v>
      </c>
    </row>
    <row r="1001">
      <c r="A1001" s="8" t="n">
        <v>42793</v>
      </c>
      <c r="B1001" s="9" t="n">
        <v>66.7075</v>
      </c>
    </row>
    <row r="1002">
      <c r="A1002" s="8" t="n">
        <v>42794</v>
      </c>
      <c r="B1002" s="9" t="n">
        <v>66.69</v>
      </c>
    </row>
    <row r="1003">
      <c r="A1003" s="8" t="n">
        <v>42795</v>
      </c>
      <c r="B1003" s="9" t="n">
        <v>66.8262</v>
      </c>
    </row>
    <row r="1004">
      <c r="A1004" s="8" t="n">
        <v>42796</v>
      </c>
      <c r="B1004" s="9" t="n">
        <v>66.70999999999999</v>
      </c>
    </row>
    <row r="1005">
      <c r="A1005" s="8" t="n">
        <v>42797</v>
      </c>
      <c r="B1005" s="9" t="n">
        <v>66.80500000000001</v>
      </c>
    </row>
    <row r="1006">
      <c r="A1006" s="8" t="n">
        <v>42800</v>
      </c>
      <c r="B1006" s="9" t="n">
        <v>66.715</v>
      </c>
    </row>
    <row r="1007">
      <c r="A1007" s="8" t="n">
        <v>42801</v>
      </c>
      <c r="B1007" s="9" t="n">
        <v>66.6725</v>
      </c>
    </row>
    <row r="1008">
      <c r="A1008" s="8" t="n">
        <v>42802</v>
      </c>
      <c r="B1008" s="9" t="n">
        <v>66.7012</v>
      </c>
    </row>
    <row r="1009">
      <c r="A1009" s="8" t="n">
        <v>42803</v>
      </c>
      <c r="B1009" s="9" t="n">
        <v>66.715</v>
      </c>
    </row>
    <row r="1010">
      <c r="A1010" s="8" t="n">
        <v>42804</v>
      </c>
      <c r="B1010" s="9" t="n">
        <v>66.605</v>
      </c>
    </row>
    <row r="1011">
      <c r="A1011" s="8" t="n">
        <v>42808</v>
      </c>
      <c r="B1011" s="9" t="n">
        <v>65.8175</v>
      </c>
    </row>
    <row r="1012">
      <c r="A1012" s="8" t="n">
        <v>42809</v>
      </c>
      <c r="B1012" s="9" t="n">
        <v>65.69499999999999</v>
      </c>
    </row>
    <row r="1013">
      <c r="A1013" s="8" t="n">
        <v>42810</v>
      </c>
      <c r="B1013" s="9" t="n">
        <v>65.4113</v>
      </c>
    </row>
    <row r="1014">
      <c r="A1014" s="8" t="n">
        <v>42811</v>
      </c>
      <c r="B1014" s="9" t="n">
        <v>65.47499999999999</v>
      </c>
    </row>
    <row r="1015">
      <c r="A1015" s="8" t="n">
        <v>42814</v>
      </c>
      <c r="B1015" s="9" t="n">
        <v>65.36</v>
      </c>
    </row>
    <row r="1016">
      <c r="A1016" s="8" t="n">
        <v>42815</v>
      </c>
      <c r="B1016" s="9" t="n">
        <v>65.28</v>
      </c>
    </row>
    <row r="1017">
      <c r="A1017" s="8" t="n">
        <v>42816</v>
      </c>
      <c r="B1017" s="9" t="n">
        <v>65.4425</v>
      </c>
    </row>
    <row r="1018">
      <c r="A1018" s="8" t="n">
        <v>42817</v>
      </c>
      <c r="B1018" s="9" t="n">
        <v>65.53</v>
      </c>
    </row>
    <row r="1019">
      <c r="A1019" s="8" t="n">
        <v>42818</v>
      </c>
      <c r="B1019" s="9" t="n">
        <v>65.41500000000001</v>
      </c>
    </row>
    <row r="1020">
      <c r="A1020" s="8" t="n">
        <v>42821</v>
      </c>
      <c r="B1020" s="9" t="n">
        <v>65.045</v>
      </c>
    </row>
    <row r="1021">
      <c r="A1021" s="8" t="n">
        <v>42823</v>
      </c>
      <c r="B1021" s="9" t="n">
        <v>64.9113</v>
      </c>
    </row>
    <row r="1022">
      <c r="A1022" s="8" t="n">
        <v>42824</v>
      </c>
      <c r="B1022" s="9" t="n">
        <v>64.9187</v>
      </c>
    </row>
    <row r="1023">
      <c r="A1023" s="8" t="n">
        <v>42825</v>
      </c>
      <c r="B1023" s="9" t="n">
        <v>64.84999999999999</v>
      </c>
    </row>
    <row r="1024">
      <c r="A1024" s="8" t="n">
        <v>42828</v>
      </c>
      <c r="B1024" s="9" t="n">
        <v>65.0262</v>
      </c>
    </row>
    <row r="1025">
      <c r="A1025" s="8" t="n">
        <v>42830</v>
      </c>
      <c r="B1025" s="9" t="n">
        <v>64.88249999999999</v>
      </c>
    </row>
    <row r="1026">
      <c r="A1026" s="8" t="n">
        <v>42831</v>
      </c>
      <c r="B1026" s="9" t="n">
        <v>64.5338</v>
      </c>
    </row>
    <row r="1027">
      <c r="A1027" s="8" t="n">
        <v>42832</v>
      </c>
      <c r="B1027" s="9" t="n">
        <v>64.28</v>
      </c>
    </row>
    <row r="1028">
      <c r="A1028" s="8" t="n">
        <v>42835</v>
      </c>
      <c r="B1028" s="9" t="n">
        <v>64.565</v>
      </c>
    </row>
    <row r="1029">
      <c r="A1029" s="8" t="n">
        <v>42836</v>
      </c>
      <c r="B1029" s="9" t="n">
        <v>64.5</v>
      </c>
    </row>
    <row r="1030">
      <c r="A1030" s="8" t="n">
        <v>42837</v>
      </c>
      <c r="B1030" s="9" t="n">
        <v>64.6712</v>
      </c>
    </row>
    <row r="1031">
      <c r="A1031" s="8" t="n">
        <v>42838</v>
      </c>
      <c r="B1031" s="9" t="n">
        <v>64.4113</v>
      </c>
    </row>
    <row r="1032">
      <c r="A1032" s="8" t="n">
        <v>42842</v>
      </c>
      <c r="B1032" s="9" t="n">
        <v>64.515</v>
      </c>
    </row>
    <row r="1033">
      <c r="A1033" s="8" t="n">
        <v>42843</v>
      </c>
      <c r="B1033" s="9" t="n">
        <v>64.6288</v>
      </c>
    </row>
    <row r="1034">
      <c r="A1034" s="8" t="n">
        <v>42844</v>
      </c>
      <c r="B1034" s="9" t="n">
        <v>64.5775</v>
      </c>
    </row>
    <row r="1035">
      <c r="A1035" s="8" t="n">
        <v>42845</v>
      </c>
      <c r="B1035" s="9" t="n">
        <v>64.56</v>
      </c>
    </row>
    <row r="1036">
      <c r="A1036" s="8" t="n">
        <v>42846</v>
      </c>
      <c r="B1036" s="9" t="n">
        <v>64.6113</v>
      </c>
    </row>
    <row r="1037">
      <c r="A1037" s="8" t="n">
        <v>42849</v>
      </c>
      <c r="B1037" s="9" t="n">
        <v>64.4375</v>
      </c>
    </row>
    <row r="1038">
      <c r="A1038" s="8" t="n">
        <v>42850</v>
      </c>
      <c r="B1038" s="9" t="n">
        <v>64.27249999999999</v>
      </c>
    </row>
    <row r="1039">
      <c r="A1039" s="8" t="n">
        <v>42851</v>
      </c>
      <c r="B1039" s="9" t="n">
        <v>64.11499999999999</v>
      </c>
    </row>
    <row r="1040">
      <c r="A1040" s="8" t="n">
        <v>42852</v>
      </c>
      <c r="B1040" s="9" t="n">
        <v>64.1537</v>
      </c>
    </row>
    <row r="1041">
      <c r="A1041" s="8" t="n">
        <v>42853</v>
      </c>
      <c r="B1041" s="9" t="n">
        <v>64.245</v>
      </c>
    </row>
    <row r="1042">
      <c r="A1042" s="8" t="n">
        <v>42857</v>
      </c>
      <c r="B1042" s="9" t="n">
        <v>64.21250000000001</v>
      </c>
    </row>
    <row r="1043">
      <c r="A1043" s="8" t="n">
        <v>42858</v>
      </c>
      <c r="B1043" s="9" t="n">
        <v>64.14870000000001</v>
      </c>
    </row>
    <row r="1044">
      <c r="A1044" s="8" t="n">
        <v>42859</v>
      </c>
      <c r="B1044" s="9" t="n">
        <v>64.175</v>
      </c>
    </row>
    <row r="1045">
      <c r="A1045" s="8" t="n">
        <v>42860</v>
      </c>
      <c r="B1045" s="9" t="n">
        <v>64.375</v>
      </c>
    </row>
    <row r="1046">
      <c r="A1046" s="8" t="n">
        <v>42863</v>
      </c>
      <c r="B1046" s="9" t="n">
        <v>64.30500000000001</v>
      </c>
    </row>
    <row r="1047">
      <c r="A1047" s="8" t="n">
        <v>42864</v>
      </c>
      <c r="B1047" s="9" t="n">
        <v>64.6263</v>
      </c>
    </row>
    <row r="1048">
      <c r="A1048" s="8" t="n">
        <v>42866</v>
      </c>
      <c r="B1048" s="9" t="n">
        <v>64.3763</v>
      </c>
    </row>
    <row r="1049">
      <c r="A1049" s="8" t="n">
        <v>42867</v>
      </c>
      <c r="B1049" s="9" t="n">
        <v>64.31</v>
      </c>
    </row>
    <row r="1050">
      <c r="A1050" s="8" t="n">
        <v>42870</v>
      </c>
      <c r="B1050" s="9" t="n">
        <v>64.0612</v>
      </c>
    </row>
    <row r="1051">
      <c r="A1051" s="8" t="n">
        <v>42871</v>
      </c>
      <c r="B1051" s="9" t="n">
        <v>64.0775</v>
      </c>
    </row>
    <row r="1052">
      <c r="A1052" s="8" t="n">
        <v>42872</v>
      </c>
      <c r="B1052" s="9" t="n">
        <v>64.1563</v>
      </c>
    </row>
    <row r="1053">
      <c r="A1053" s="8" t="n">
        <v>42873</v>
      </c>
      <c r="B1053" s="9" t="n">
        <v>64.845</v>
      </c>
    </row>
    <row r="1054">
      <c r="A1054" s="8" t="n">
        <v>42874</v>
      </c>
      <c r="B1054" s="9" t="n">
        <v>64.6375</v>
      </c>
    </row>
    <row r="1055">
      <c r="A1055" s="8" t="n">
        <v>42877</v>
      </c>
      <c r="B1055" s="9" t="n">
        <v>64.5488</v>
      </c>
    </row>
    <row r="1056">
      <c r="A1056" s="8" t="n">
        <v>42878</v>
      </c>
      <c r="B1056" s="9" t="n">
        <v>64.89</v>
      </c>
    </row>
    <row r="1057">
      <c r="A1057" s="8" t="n">
        <v>42879</v>
      </c>
      <c r="B1057" s="9" t="n">
        <v>64.73999999999999</v>
      </c>
    </row>
    <row r="1058">
      <c r="A1058" s="8" t="n">
        <v>42880</v>
      </c>
      <c r="B1058" s="9" t="n">
        <v>64.6225</v>
      </c>
    </row>
    <row r="1059">
      <c r="A1059" s="8" t="n">
        <v>42881</v>
      </c>
      <c r="B1059" s="9" t="n">
        <v>64.44499999999999</v>
      </c>
    </row>
    <row r="1060">
      <c r="A1060" s="8" t="n">
        <v>42884</v>
      </c>
      <c r="B1060" s="9" t="n">
        <v>64.495</v>
      </c>
    </row>
    <row r="1061">
      <c r="A1061" s="8" t="n">
        <v>42885</v>
      </c>
      <c r="B1061" s="9" t="n">
        <v>64.66500000000001</v>
      </c>
    </row>
    <row r="1062">
      <c r="A1062" s="8" t="n">
        <v>42886</v>
      </c>
      <c r="B1062" s="9" t="n">
        <v>64.5112</v>
      </c>
    </row>
    <row r="1063">
      <c r="A1063" s="8" t="n">
        <v>42887</v>
      </c>
      <c r="B1063" s="9" t="n">
        <v>64.47750000000001</v>
      </c>
    </row>
    <row r="1064">
      <c r="A1064" s="8" t="n">
        <v>42888</v>
      </c>
      <c r="B1064" s="9" t="n">
        <v>64.4413</v>
      </c>
    </row>
    <row r="1065">
      <c r="A1065" s="8" t="n">
        <v>42891</v>
      </c>
      <c r="B1065" s="9" t="n">
        <v>64.36499999999999</v>
      </c>
    </row>
    <row r="1066">
      <c r="A1066" s="8" t="n">
        <v>42892</v>
      </c>
      <c r="B1066" s="9" t="n">
        <v>64.42749999999999</v>
      </c>
    </row>
    <row r="1067">
      <c r="A1067" s="8" t="n">
        <v>42893</v>
      </c>
      <c r="B1067" s="9" t="n">
        <v>64.3338</v>
      </c>
    </row>
    <row r="1068">
      <c r="A1068" s="8" t="n">
        <v>42894</v>
      </c>
      <c r="B1068" s="9" t="n">
        <v>64.21250000000001</v>
      </c>
    </row>
    <row r="1069">
      <c r="A1069" s="8" t="n">
        <v>42895</v>
      </c>
      <c r="B1069" s="9" t="n">
        <v>64.2538</v>
      </c>
    </row>
    <row r="1070">
      <c r="A1070" s="8" t="n">
        <v>42898</v>
      </c>
      <c r="B1070" s="9" t="n">
        <v>64.4438</v>
      </c>
    </row>
    <row r="1071">
      <c r="A1071" s="8" t="n">
        <v>42899</v>
      </c>
      <c r="B1071" s="9" t="n">
        <v>64.34</v>
      </c>
    </row>
    <row r="1072">
      <c r="A1072" s="8" t="n">
        <v>42900</v>
      </c>
      <c r="B1072" s="9" t="n">
        <v>64.295</v>
      </c>
    </row>
    <row r="1073">
      <c r="A1073" s="8" t="n">
        <v>42901</v>
      </c>
      <c r="B1073" s="9" t="n">
        <v>64.535</v>
      </c>
    </row>
    <row r="1074">
      <c r="A1074" s="8" t="n">
        <v>42902</v>
      </c>
      <c r="B1074" s="9" t="n">
        <v>64.4288</v>
      </c>
    </row>
    <row r="1075">
      <c r="A1075" s="8" t="n">
        <v>42905</v>
      </c>
      <c r="B1075" s="9" t="n">
        <v>64.42749999999999</v>
      </c>
    </row>
    <row r="1076">
      <c r="A1076" s="8" t="n">
        <v>42906</v>
      </c>
      <c r="B1076" s="9" t="n">
        <v>64.5025</v>
      </c>
    </row>
    <row r="1077">
      <c r="A1077" s="8" t="n">
        <v>42907</v>
      </c>
      <c r="B1077" s="9" t="n">
        <v>64.52249999999999</v>
      </c>
    </row>
    <row r="1078">
      <c r="A1078" s="8" t="n">
        <v>42908</v>
      </c>
      <c r="B1078" s="9" t="n">
        <v>64.595</v>
      </c>
    </row>
    <row r="1079">
      <c r="A1079" s="8" t="n">
        <v>42909</v>
      </c>
      <c r="B1079" s="9" t="n">
        <v>64.5175</v>
      </c>
    </row>
    <row r="1080">
      <c r="A1080" s="8" t="n">
        <v>42913</v>
      </c>
      <c r="B1080" s="9" t="n">
        <v>64.5338</v>
      </c>
    </row>
    <row r="1081">
      <c r="A1081" s="8" t="n">
        <v>42914</v>
      </c>
      <c r="B1081" s="9" t="n">
        <v>64.5513</v>
      </c>
    </row>
    <row r="1082">
      <c r="A1082" s="8" t="n">
        <v>42915</v>
      </c>
      <c r="B1082" s="9" t="n">
        <v>64.6288</v>
      </c>
    </row>
    <row r="1083">
      <c r="A1083" s="8" t="n">
        <v>42916</v>
      </c>
      <c r="B1083" s="9" t="n">
        <v>64.5788</v>
      </c>
    </row>
    <row r="1084">
      <c r="A1084" s="8" t="n">
        <v>42919</v>
      </c>
      <c r="B1084" s="9" t="n">
        <v>64.875</v>
      </c>
    </row>
    <row r="1085">
      <c r="A1085" s="8" t="n">
        <v>42920</v>
      </c>
      <c r="B1085" s="9" t="n">
        <v>64.73999999999999</v>
      </c>
    </row>
    <row r="1086">
      <c r="A1086" s="8" t="n">
        <v>42921</v>
      </c>
      <c r="B1086" s="9" t="n">
        <v>64.78</v>
      </c>
    </row>
    <row r="1087">
      <c r="A1087" s="8" t="n">
        <v>42922</v>
      </c>
      <c r="B1087" s="9" t="n">
        <v>64.7762</v>
      </c>
    </row>
    <row r="1088">
      <c r="A1088" s="8" t="n">
        <v>42923</v>
      </c>
      <c r="B1088" s="9" t="n">
        <v>64.595</v>
      </c>
    </row>
    <row r="1089">
      <c r="A1089" s="8" t="n">
        <v>42926</v>
      </c>
      <c r="B1089" s="9" t="n">
        <v>64.53749999999999</v>
      </c>
    </row>
    <row r="1090">
      <c r="A1090" s="8" t="n">
        <v>42927</v>
      </c>
      <c r="B1090" s="9" t="n">
        <v>64.5925</v>
      </c>
    </row>
    <row r="1091">
      <c r="A1091" s="8" t="n">
        <v>42928</v>
      </c>
      <c r="B1091" s="9" t="n">
        <v>64.54000000000001</v>
      </c>
    </row>
    <row r="1092">
      <c r="A1092" s="8" t="n">
        <v>42929</v>
      </c>
      <c r="B1092" s="9" t="n">
        <v>64.4438</v>
      </c>
    </row>
    <row r="1093">
      <c r="A1093" s="8" t="n">
        <v>42930</v>
      </c>
      <c r="B1093" s="9" t="n">
        <v>64.44499999999999</v>
      </c>
    </row>
    <row r="1094">
      <c r="A1094" s="8" t="n">
        <v>42933</v>
      </c>
      <c r="B1094" s="9" t="n">
        <v>64.35250000000001</v>
      </c>
    </row>
    <row r="1095">
      <c r="A1095" s="8" t="n">
        <v>42934</v>
      </c>
      <c r="B1095" s="9" t="n">
        <v>64.3338</v>
      </c>
    </row>
    <row r="1096">
      <c r="A1096" s="8" t="n">
        <v>42935</v>
      </c>
      <c r="B1096" s="9" t="n">
        <v>64.2825</v>
      </c>
    </row>
    <row r="1097">
      <c r="A1097" s="8" t="n">
        <v>42936</v>
      </c>
      <c r="B1097" s="9" t="n">
        <v>64.43000000000001</v>
      </c>
    </row>
    <row r="1098">
      <c r="A1098" s="8" t="n">
        <v>42937</v>
      </c>
      <c r="B1098" s="9" t="n">
        <v>64.31870000000001</v>
      </c>
    </row>
    <row r="1099">
      <c r="A1099" s="8" t="n">
        <v>42940</v>
      </c>
      <c r="B1099" s="9" t="n">
        <v>64.34</v>
      </c>
    </row>
    <row r="1100">
      <c r="A1100" s="8" t="n">
        <v>42941</v>
      </c>
      <c r="B1100" s="9" t="n">
        <v>64.3813</v>
      </c>
    </row>
    <row r="1101">
      <c r="A1101" s="8" t="n">
        <v>42942</v>
      </c>
      <c r="B1101" s="9" t="n">
        <v>64.3687</v>
      </c>
    </row>
    <row r="1102">
      <c r="A1102" s="8" t="n">
        <v>42943</v>
      </c>
      <c r="B1102" s="9" t="n">
        <v>64.11</v>
      </c>
    </row>
    <row r="1103">
      <c r="A1103" s="8" t="n">
        <v>42944</v>
      </c>
      <c r="B1103" s="9" t="n">
        <v>64.1525</v>
      </c>
    </row>
    <row r="1104">
      <c r="A1104" s="8" t="n">
        <v>42947</v>
      </c>
      <c r="B1104" s="9" t="n">
        <v>64.1875</v>
      </c>
    </row>
    <row r="1105">
      <c r="A1105" s="8" t="n">
        <v>42948</v>
      </c>
      <c r="B1105" s="9" t="n">
        <v>64.08</v>
      </c>
    </row>
    <row r="1106">
      <c r="A1106" s="8" t="n">
        <v>42949</v>
      </c>
      <c r="B1106" s="9" t="n">
        <v>63.7025</v>
      </c>
    </row>
    <row r="1107">
      <c r="A1107" s="8" t="n">
        <v>42950</v>
      </c>
      <c r="B1107" s="9" t="n">
        <v>63.6937</v>
      </c>
    </row>
    <row r="1108">
      <c r="A1108" s="8" t="n">
        <v>42951</v>
      </c>
      <c r="B1108" s="9" t="n">
        <v>63.5825</v>
      </c>
    </row>
    <row r="1109">
      <c r="A1109" s="8" t="n">
        <v>42954</v>
      </c>
      <c r="B1109" s="9" t="n">
        <v>63.81</v>
      </c>
    </row>
    <row r="1110">
      <c r="A1110" s="8" t="n">
        <v>42955</v>
      </c>
      <c r="B1110" s="9" t="n">
        <v>63.6325</v>
      </c>
    </row>
    <row r="1111">
      <c r="A1111" s="8" t="n">
        <v>42956</v>
      </c>
      <c r="B1111" s="9" t="n">
        <v>63.8363</v>
      </c>
    </row>
    <row r="1112">
      <c r="A1112" s="8" t="n">
        <v>42957</v>
      </c>
      <c r="B1112" s="9" t="n">
        <v>64.08</v>
      </c>
    </row>
    <row r="1113">
      <c r="A1113" s="8" t="n">
        <v>42958</v>
      </c>
      <c r="B1113" s="9" t="n">
        <v>64.1375</v>
      </c>
    </row>
    <row r="1114">
      <c r="A1114" s="8" t="n">
        <v>42961</v>
      </c>
      <c r="B1114" s="9" t="n">
        <v>64.1212</v>
      </c>
    </row>
    <row r="1115">
      <c r="A1115" s="8" t="n">
        <v>42963</v>
      </c>
      <c r="B1115" s="9" t="n">
        <v>64.1525</v>
      </c>
    </row>
    <row r="1116">
      <c r="A1116" s="8" t="n">
        <v>42965</v>
      </c>
      <c r="B1116" s="9" t="n">
        <v>64.1463</v>
      </c>
    </row>
    <row r="1117">
      <c r="A1117" s="8" t="n">
        <v>42968</v>
      </c>
      <c r="B1117" s="9" t="n">
        <v>64.1387</v>
      </c>
    </row>
    <row r="1118">
      <c r="A1118" s="8" t="n">
        <v>42969</v>
      </c>
      <c r="B1118" s="9" t="n">
        <v>64.10250000000001</v>
      </c>
    </row>
    <row r="1119">
      <c r="A1119" s="8" t="n">
        <v>42970</v>
      </c>
      <c r="B1119" s="9" t="n">
        <v>64.11499999999999</v>
      </c>
    </row>
    <row r="1120">
      <c r="A1120" s="8" t="n">
        <v>42971</v>
      </c>
      <c r="B1120" s="9" t="n">
        <v>64.0338</v>
      </c>
    </row>
    <row r="1121">
      <c r="A1121" s="8" t="n">
        <v>42975</v>
      </c>
      <c r="B1121" s="9" t="n">
        <v>63.915</v>
      </c>
    </row>
    <row r="1122">
      <c r="A1122" s="8" t="n">
        <v>42976</v>
      </c>
      <c r="B1122" s="9" t="n">
        <v>64.02249999999999</v>
      </c>
    </row>
    <row r="1123">
      <c r="A1123" s="8" t="n">
        <v>42977</v>
      </c>
      <c r="B1123" s="9" t="n">
        <v>63.9912</v>
      </c>
    </row>
    <row r="1124">
      <c r="A1124" s="8" t="n">
        <v>42978</v>
      </c>
      <c r="B1124" s="9" t="n">
        <v>63.9063</v>
      </c>
    </row>
    <row r="1125">
      <c r="A1125" s="8" t="n">
        <v>42979</v>
      </c>
      <c r="B1125" s="9" t="n">
        <v>64.03</v>
      </c>
    </row>
    <row r="1126">
      <c r="A1126" s="8" t="n">
        <v>42982</v>
      </c>
      <c r="B1126" s="9" t="n">
        <v>64.05</v>
      </c>
    </row>
    <row r="1127">
      <c r="A1127" s="8" t="n">
        <v>42983</v>
      </c>
      <c r="B1127" s="9" t="n">
        <v>64.1337</v>
      </c>
    </row>
    <row r="1128">
      <c r="A1128" s="8" t="n">
        <v>42984</v>
      </c>
      <c r="B1128" s="9" t="n">
        <v>64.1062</v>
      </c>
    </row>
    <row r="1129">
      <c r="A1129" s="8" t="n">
        <v>42985</v>
      </c>
      <c r="B1129" s="9" t="n">
        <v>64.0475</v>
      </c>
    </row>
    <row r="1130">
      <c r="A1130" s="8" t="n">
        <v>42986</v>
      </c>
      <c r="B1130" s="9" t="n">
        <v>63.7875</v>
      </c>
    </row>
    <row r="1131">
      <c r="A1131" s="8" t="n">
        <v>42989</v>
      </c>
      <c r="B1131" s="9" t="n">
        <v>63.9313</v>
      </c>
    </row>
    <row r="1132">
      <c r="A1132" s="8" t="n">
        <v>42990</v>
      </c>
      <c r="B1132" s="9" t="n">
        <v>64.0437</v>
      </c>
    </row>
    <row r="1133">
      <c r="A1133" s="8" t="n">
        <v>42991</v>
      </c>
      <c r="B1133" s="9" t="n">
        <v>63.9975</v>
      </c>
    </row>
    <row r="1134">
      <c r="A1134" s="8" t="n">
        <v>42992</v>
      </c>
      <c r="B1134" s="9" t="n">
        <v>64.1225</v>
      </c>
    </row>
    <row r="1135">
      <c r="A1135" s="8" t="n">
        <v>42993</v>
      </c>
      <c r="B1135" s="9" t="n">
        <v>64.0813</v>
      </c>
    </row>
    <row r="1136">
      <c r="A1136" s="8" t="n">
        <v>42996</v>
      </c>
      <c r="B1136" s="9" t="n">
        <v>64.1375</v>
      </c>
    </row>
    <row r="1137">
      <c r="A1137" s="8" t="n">
        <v>42997</v>
      </c>
      <c r="B1137" s="9" t="n">
        <v>64.3288</v>
      </c>
    </row>
    <row r="1138">
      <c r="A1138" s="8" t="n">
        <v>42998</v>
      </c>
      <c r="B1138" s="9" t="n">
        <v>64.27119999999999</v>
      </c>
    </row>
    <row r="1139">
      <c r="A1139" s="8" t="n">
        <v>42999</v>
      </c>
      <c r="B1139" s="9" t="n">
        <v>64.7962</v>
      </c>
    </row>
    <row r="1140">
      <c r="A1140" s="8" t="n">
        <v>43000</v>
      </c>
      <c r="B1140" s="9" t="n">
        <v>64.7962</v>
      </c>
    </row>
    <row r="1141">
      <c r="A1141" s="8" t="n">
        <v>43003</v>
      </c>
      <c r="B1141" s="9" t="n">
        <v>65.1225</v>
      </c>
    </row>
    <row r="1142">
      <c r="A1142" s="8" t="n">
        <v>43004</v>
      </c>
      <c r="B1142" s="9" t="n">
        <v>65.44499999999999</v>
      </c>
    </row>
    <row r="1143">
      <c r="A1143" s="8" t="n">
        <v>43005</v>
      </c>
      <c r="B1143" s="9" t="n">
        <v>65.70869999999999</v>
      </c>
    </row>
    <row r="1144">
      <c r="A1144" s="8" t="n">
        <v>43006</v>
      </c>
      <c r="B1144" s="9" t="n">
        <v>65.5087</v>
      </c>
    </row>
    <row r="1145">
      <c r="A1145" s="8" t="n">
        <v>43007</v>
      </c>
      <c r="B1145" s="9" t="n">
        <v>65.2762</v>
      </c>
    </row>
    <row r="1146">
      <c r="A1146" s="8" t="n">
        <v>43011</v>
      </c>
      <c r="B1146" s="9" t="n">
        <v>65.5</v>
      </c>
    </row>
    <row r="1147">
      <c r="A1147" s="8" t="n">
        <v>43012</v>
      </c>
      <c r="B1147" s="9" t="n">
        <v>65.01000000000001</v>
      </c>
    </row>
    <row r="1148">
      <c r="A1148" s="8" t="n">
        <v>43013</v>
      </c>
      <c r="B1148" s="9" t="n">
        <v>65.1425</v>
      </c>
    </row>
    <row r="1149">
      <c r="A1149" s="8" t="n">
        <v>43014</v>
      </c>
      <c r="B1149" s="9" t="n">
        <v>65.3687</v>
      </c>
    </row>
    <row r="1150">
      <c r="A1150" s="8" t="n">
        <v>43017</v>
      </c>
      <c r="B1150" s="9" t="n">
        <v>65.3587</v>
      </c>
    </row>
    <row r="1151">
      <c r="A1151" s="8" t="n">
        <v>43018</v>
      </c>
      <c r="B1151" s="9" t="n">
        <v>65.2838</v>
      </c>
    </row>
    <row r="1152">
      <c r="A1152" s="8" t="n">
        <v>43019</v>
      </c>
      <c r="B1152" s="9" t="n">
        <v>65.14</v>
      </c>
    </row>
    <row r="1153">
      <c r="A1153" s="8" t="n">
        <v>43020</v>
      </c>
      <c r="B1153" s="9" t="n">
        <v>65.08750000000001</v>
      </c>
    </row>
    <row r="1154">
      <c r="A1154" s="8" t="n">
        <v>43021</v>
      </c>
      <c r="B1154" s="9" t="n">
        <v>64.9288</v>
      </c>
    </row>
    <row r="1155">
      <c r="A1155" s="8" t="n">
        <v>43024</v>
      </c>
      <c r="B1155" s="9" t="n">
        <v>64.72</v>
      </c>
    </row>
    <row r="1156">
      <c r="A1156" s="8" t="n">
        <v>43025</v>
      </c>
      <c r="B1156" s="9" t="n">
        <v>65.02500000000001</v>
      </c>
    </row>
    <row r="1157">
      <c r="A1157" s="8" t="n">
        <v>43026</v>
      </c>
      <c r="B1157" s="9" t="n">
        <v>65.04000000000001</v>
      </c>
    </row>
    <row r="1158">
      <c r="A1158" s="8" t="n">
        <v>43031</v>
      </c>
      <c r="B1158" s="9" t="n">
        <v>65.0175</v>
      </c>
    </row>
    <row r="1159">
      <c r="A1159" s="8" t="n">
        <v>43032</v>
      </c>
      <c r="B1159" s="9" t="n">
        <v>65.0675</v>
      </c>
    </row>
    <row r="1160">
      <c r="A1160" s="8" t="n">
        <v>43033</v>
      </c>
      <c r="B1160" s="9" t="n">
        <v>64.89749999999999</v>
      </c>
    </row>
    <row r="1161">
      <c r="A1161" s="8" t="n">
        <v>43034</v>
      </c>
      <c r="B1161" s="9" t="n">
        <v>64.82250000000001</v>
      </c>
    </row>
    <row r="1162">
      <c r="A1162" s="8" t="n">
        <v>43035</v>
      </c>
      <c r="B1162" s="9" t="n">
        <v>65.05</v>
      </c>
    </row>
    <row r="1163">
      <c r="A1163" s="8" t="n">
        <v>43038</v>
      </c>
      <c r="B1163" s="9" t="n">
        <v>64.85120000000001</v>
      </c>
    </row>
    <row r="1164">
      <c r="A1164" s="8" t="n">
        <v>43039</v>
      </c>
      <c r="B1164" s="9" t="n">
        <v>64.7462</v>
      </c>
    </row>
    <row r="1165">
      <c r="A1165" s="8" t="n">
        <v>43040</v>
      </c>
      <c r="B1165" s="9" t="n">
        <v>64.5975</v>
      </c>
    </row>
    <row r="1166">
      <c r="A1166" s="8" t="n">
        <v>43041</v>
      </c>
      <c r="B1166" s="9" t="n">
        <v>64.6113</v>
      </c>
    </row>
    <row r="1167">
      <c r="A1167" s="8" t="n">
        <v>43042</v>
      </c>
      <c r="B1167" s="9" t="n">
        <v>64.5475</v>
      </c>
    </row>
    <row r="1168">
      <c r="A1168" s="8" t="n">
        <v>43045</v>
      </c>
      <c r="B1168" s="9" t="n">
        <v>64.68000000000001</v>
      </c>
    </row>
    <row r="1169">
      <c r="A1169" s="8" t="n">
        <v>43046</v>
      </c>
      <c r="B1169" s="9" t="n">
        <v>65.03</v>
      </c>
    </row>
    <row r="1170">
      <c r="A1170" s="8" t="n">
        <v>43047</v>
      </c>
      <c r="B1170" s="9" t="n">
        <v>64.9575</v>
      </c>
    </row>
    <row r="1171">
      <c r="A1171" s="8" t="n">
        <v>43048</v>
      </c>
      <c r="B1171" s="9" t="n">
        <v>64.9425</v>
      </c>
    </row>
    <row r="1172">
      <c r="A1172" s="8" t="n">
        <v>43049</v>
      </c>
      <c r="B1172" s="9" t="n">
        <v>65.1675</v>
      </c>
    </row>
    <row r="1173">
      <c r="A1173" s="8" t="n">
        <v>43052</v>
      </c>
      <c r="B1173" s="9" t="n">
        <v>65.42870000000001</v>
      </c>
    </row>
    <row r="1174">
      <c r="A1174" s="8" t="n">
        <v>43053</v>
      </c>
      <c r="B1174" s="9" t="n">
        <v>65.4187</v>
      </c>
    </row>
    <row r="1175">
      <c r="A1175" s="8" t="n">
        <v>43054</v>
      </c>
      <c r="B1175" s="9" t="n">
        <v>65.20999999999999</v>
      </c>
    </row>
    <row r="1176">
      <c r="A1176" s="8" t="n">
        <v>43055</v>
      </c>
      <c r="B1176" s="9" t="n">
        <v>65.32250000000001</v>
      </c>
    </row>
    <row r="1177">
      <c r="A1177" s="8" t="n">
        <v>43056</v>
      </c>
      <c r="B1177" s="9" t="n">
        <v>65.015</v>
      </c>
    </row>
    <row r="1178">
      <c r="A1178" s="8" t="n">
        <v>43059</v>
      </c>
      <c r="B1178" s="9" t="n">
        <v>65.09</v>
      </c>
    </row>
    <row r="1179">
      <c r="A1179" s="8" t="n">
        <v>43060</v>
      </c>
      <c r="B1179" s="9" t="n">
        <v>64.8938</v>
      </c>
    </row>
    <row r="1180">
      <c r="A1180" s="8" t="n">
        <v>43061</v>
      </c>
      <c r="B1180" s="9" t="n">
        <v>64.925</v>
      </c>
    </row>
    <row r="1181">
      <c r="A1181" s="8" t="n">
        <v>43062</v>
      </c>
      <c r="B1181" s="9" t="n">
        <v>64.575</v>
      </c>
    </row>
    <row r="1182">
      <c r="A1182" s="8" t="n">
        <v>43063</v>
      </c>
      <c r="B1182" s="9" t="n">
        <v>64.7</v>
      </c>
    </row>
    <row r="1183">
      <c r="A1183" s="8" t="n">
        <v>43066</v>
      </c>
      <c r="B1183" s="9" t="n">
        <v>64.5025</v>
      </c>
    </row>
    <row r="1184">
      <c r="A1184" s="8" t="n">
        <v>43067</v>
      </c>
      <c r="B1184" s="9" t="n">
        <v>64.4113</v>
      </c>
    </row>
    <row r="1185">
      <c r="A1185" s="8" t="n">
        <v>43068</v>
      </c>
      <c r="B1185" s="9" t="n">
        <v>64.31999999999999</v>
      </c>
    </row>
    <row r="1186">
      <c r="A1186" s="8" t="n">
        <v>43069</v>
      </c>
      <c r="B1186" s="9" t="n">
        <v>64.4588</v>
      </c>
    </row>
    <row r="1187">
      <c r="A1187" s="8" t="n">
        <v>43073</v>
      </c>
      <c r="B1187" s="9" t="n">
        <v>64.3737</v>
      </c>
    </row>
    <row r="1188">
      <c r="A1188" s="8" t="n">
        <v>43074</v>
      </c>
      <c r="B1188" s="9" t="n">
        <v>64.38500000000001</v>
      </c>
    </row>
    <row r="1189">
      <c r="A1189" s="8" t="n">
        <v>43075</v>
      </c>
      <c r="B1189" s="9" t="n">
        <v>64.5188</v>
      </c>
    </row>
    <row r="1190">
      <c r="A1190" s="8" t="n">
        <v>43076</v>
      </c>
      <c r="B1190" s="9" t="n">
        <v>64.56999999999999</v>
      </c>
    </row>
    <row r="1191">
      <c r="A1191" s="8" t="n">
        <v>43077</v>
      </c>
      <c r="B1191" s="9" t="n">
        <v>64.4575</v>
      </c>
    </row>
    <row r="1192">
      <c r="A1192" s="8" t="n">
        <v>43080</v>
      </c>
      <c r="B1192" s="9" t="n">
        <v>64.37</v>
      </c>
    </row>
    <row r="1193">
      <c r="A1193" s="8" t="n">
        <v>43081</v>
      </c>
      <c r="B1193" s="9" t="n">
        <v>64.395</v>
      </c>
    </row>
    <row r="1194">
      <c r="A1194" s="8" t="n">
        <v>43082</v>
      </c>
      <c r="B1194" s="9" t="n">
        <v>64.44</v>
      </c>
    </row>
    <row r="1195">
      <c r="A1195" s="8" t="n">
        <v>43083</v>
      </c>
      <c r="B1195" s="9" t="n">
        <v>64.345</v>
      </c>
    </row>
    <row r="1196">
      <c r="A1196" s="8" t="n">
        <v>43084</v>
      </c>
      <c r="B1196" s="9" t="n">
        <v>64.045</v>
      </c>
    </row>
    <row r="1197">
      <c r="A1197" s="8" t="n">
        <v>43087</v>
      </c>
      <c r="B1197" s="9" t="n">
        <v>64.235</v>
      </c>
    </row>
    <row r="1198">
      <c r="A1198" s="8" t="n">
        <v>43088</v>
      </c>
      <c r="B1198" s="9" t="n">
        <v>64.035</v>
      </c>
    </row>
    <row r="1199">
      <c r="A1199" s="8" t="n">
        <v>43089</v>
      </c>
      <c r="B1199" s="9" t="n">
        <v>64.1138</v>
      </c>
    </row>
    <row r="1200">
      <c r="A1200" s="8" t="n">
        <v>43090</v>
      </c>
      <c r="B1200" s="9" t="n">
        <v>64.0625</v>
      </c>
    </row>
    <row r="1201">
      <c r="A1201" s="8" t="n">
        <v>43091</v>
      </c>
      <c r="B1201" s="9" t="n">
        <v>64.0425</v>
      </c>
    </row>
    <row r="1202">
      <c r="A1202" s="8" t="n">
        <v>43095</v>
      </c>
      <c r="B1202" s="9" t="n">
        <v>64.0788</v>
      </c>
    </row>
    <row r="1203">
      <c r="A1203" s="8" t="n">
        <v>43096</v>
      </c>
      <c r="B1203" s="9" t="n">
        <v>64.1525</v>
      </c>
    </row>
    <row r="1204">
      <c r="A1204" s="8" t="n">
        <v>43097</v>
      </c>
      <c r="B1204" s="9" t="n">
        <v>64.08</v>
      </c>
    </row>
    <row r="1205">
      <c r="A1205" s="8" t="n">
        <v>43098</v>
      </c>
      <c r="B1205" s="9" t="n">
        <v>63.8713</v>
      </c>
    </row>
    <row r="1206">
      <c r="A1206" s="8" t="n">
        <v>43101</v>
      </c>
      <c r="B1206" s="9" t="n">
        <v>63.675</v>
      </c>
    </row>
    <row r="1207">
      <c r="A1207" s="8" t="n">
        <v>43102</v>
      </c>
      <c r="B1207" s="9" t="n">
        <v>63.4812</v>
      </c>
    </row>
    <row r="1208">
      <c r="A1208" s="8" t="n">
        <v>43103</v>
      </c>
      <c r="B1208" s="9" t="n">
        <v>63.535</v>
      </c>
    </row>
    <row r="1209">
      <c r="A1209" s="8" t="n">
        <v>43104</v>
      </c>
      <c r="B1209" s="9" t="n">
        <v>63.41</v>
      </c>
    </row>
    <row r="1210">
      <c r="A1210" s="8" t="n">
        <v>43105</v>
      </c>
      <c r="B1210" s="9" t="n">
        <v>63.3713</v>
      </c>
    </row>
    <row r="1211">
      <c r="A1211" s="8" t="n">
        <v>43108</v>
      </c>
      <c r="B1211" s="9" t="n">
        <v>63.505</v>
      </c>
    </row>
    <row r="1212">
      <c r="A1212" s="8" t="n">
        <v>43109</v>
      </c>
      <c r="B1212" s="9" t="n">
        <v>63.7162</v>
      </c>
    </row>
    <row r="1213">
      <c r="A1213" s="8" t="n">
        <v>43110</v>
      </c>
      <c r="B1213" s="9" t="n">
        <v>63.5975</v>
      </c>
    </row>
    <row r="1214">
      <c r="A1214" s="8" t="n">
        <v>43111</v>
      </c>
      <c r="B1214" s="9" t="n">
        <v>63.665</v>
      </c>
    </row>
    <row r="1215">
      <c r="A1215" s="8" t="n">
        <v>43112</v>
      </c>
      <c r="B1215" s="9" t="n">
        <v>63.6287</v>
      </c>
    </row>
    <row r="1216">
      <c r="A1216" s="8" t="n">
        <v>43115</v>
      </c>
      <c r="B1216" s="9" t="n">
        <v>63.4925</v>
      </c>
    </row>
    <row r="1217">
      <c r="A1217" s="8" t="n">
        <v>43116</v>
      </c>
      <c r="B1217" s="9" t="n">
        <v>64.0425</v>
      </c>
    </row>
    <row r="1218">
      <c r="A1218" s="8" t="n">
        <v>43117</v>
      </c>
      <c r="B1218" s="9" t="n">
        <v>63.89</v>
      </c>
    </row>
    <row r="1219">
      <c r="A1219" s="8" t="n">
        <v>43118</v>
      </c>
      <c r="B1219" s="9" t="n">
        <v>63.86</v>
      </c>
    </row>
    <row r="1220">
      <c r="A1220" s="8" t="n">
        <v>43119</v>
      </c>
      <c r="B1220" s="9" t="n">
        <v>63.845</v>
      </c>
    </row>
    <row r="1221">
      <c r="A1221" s="8" t="n">
        <v>43122</v>
      </c>
      <c r="B1221" s="9" t="n">
        <v>63.87</v>
      </c>
    </row>
    <row r="1222">
      <c r="A1222" s="8" t="n">
        <v>43123</v>
      </c>
      <c r="B1222" s="9" t="n">
        <v>63.7787</v>
      </c>
    </row>
    <row r="1223">
      <c r="A1223" s="8" t="n">
        <v>43124</v>
      </c>
      <c r="B1223" s="9" t="n">
        <v>63.6925</v>
      </c>
    </row>
    <row r="1224">
      <c r="A1224" s="8" t="n">
        <v>43125</v>
      </c>
      <c r="B1224" s="9" t="n">
        <v>63.5425</v>
      </c>
    </row>
    <row r="1225">
      <c r="A1225" s="8" t="n">
        <v>43129</v>
      </c>
      <c r="B1225" s="9" t="n">
        <v>63.5875</v>
      </c>
    </row>
    <row r="1226">
      <c r="A1226" s="8" t="n">
        <v>43130</v>
      </c>
      <c r="B1226" s="9" t="n">
        <v>63.61</v>
      </c>
    </row>
    <row r="1227">
      <c r="A1227" s="8" t="n">
        <v>43131</v>
      </c>
      <c r="B1227" s="9" t="n">
        <v>63.5863</v>
      </c>
    </row>
    <row r="1228">
      <c r="A1228" s="8" t="n">
        <v>43132</v>
      </c>
      <c r="B1228" s="9" t="n">
        <v>64.02249999999999</v>
      </c>
    </row>
    <row r="1229">
      <c r="A1229" s="8" t="n">
        <v>43133</v>
      </c>
      <c r="B1229" s="9" t="n">
        <v>64.065</v>
      </c>
    </row>
    <row r="1230">
      <c r="A1230" s="8" t="n">
        <v>43136</v>
      </c>
      <c r="B1230" s="9" t="n">
        <v>64.065</v>
      </c>
    </row>
    <row r="1231">
      <c r="A1231" s="8" t="n">
        <v>43137</v>
      </c>
      <c r="B1231" s="9" t="n">
        <v>64.25</v>
      </c>
    </row>
    <row r="1232">
      <c r="A1232" s="8" t="n">
        <v>43138</v>
      </c>
      <c r="B1232" s="9" t="n">
        <v>64.285</v>
      </c>
    </row>
    <row r="1233">
      <c r="A1233" s="8" t="n">
        <v>43139</v>
      </c>
      <c r="B1233" s="9" t="n">
        <v>64.2563</v>
      </c>
    </row>
    <row r="1234">
      <c r="A1234" s="8" t="n">
        <v>43140</v>
      </c>
      <c r="B1234" s="9" t="n">
        <v>64.39749999999999</v>
      </c>
    </row>
    <row r="1235">
      <c r="A1235" s="8" t="n">
        <v>43143</v>
      </c>
      <c r="B1235" s="9" t="n">
        <v>64.3125</v>
      </c>
    </row>
    <row r="1236">
      <c r="A1236" s="8" t="n">
        <v>43145</v>
      </c>
      <c r="B1236" s="9" t="n">
        <v>64.08620000000001</v>
      </c>
    </row>
    <row r="1237">
      <c r="A1237" s="8" t="n">
        <v>43146</v>
      </c>
      <c r="B1237" s="9" t="n">
        <v>63.91</v>
      </c>
    </row>
    <row r="1238">
      <c r="A1238" s="8" t="n">
        <v>43147</v>
      </c>
      <c r="B1238" s="9" t="n">
        <v>64.215</v>
      </c>
    </row>
    <row r="1239">
      <c r="A1239" s="8" t="n">
        <v>43151</v>
      </c>
      <c r="B1239" s="9" t="n">
        <v>64.79000000000001</v>
      </c>
    </row>
    <row r="1240">
      <c r="A1240" s="8" t="n">
        <v>43152</v>
      </c>
      <c r="B1240" s="9" t="n">
        <v>64.77249999999999</v>
      </c>
    </row>
    <row r="1241">
      <c r="A1241" s="8" t="n">
        <v>43153</v>
      </c>
      <c r="B1241" s="9" t="n">
        <v>65.045</v>
      </c>
    </row>
    <row r="1242">
      <c r="A1242" s="8" t="n">
        <v>43154</v>
      </c>
      <c r="B1242" s="9" t="n">
        <v>64.7287</v>
      </c>
    </row>
    <row r="1243">
      <c r="A1243" s="8" t="n">
        <v>43157</v>
      </c>
      <c r="B1243" s="9" t="n">
        <v>64.795</v>
      </c>
    </row>
    <row r="1244">
      <c r="A1244" s="8" t="n">
        <v>43158</v>
      </c>
      <c r="B1244" s="9" t="n">
        <v>64.88500000000001</v>
      </c>
    </row>
    <row r="1245">
      <c r="A1245" s="8" t="n">
        <v>43159</v>
      </c>
      <c r="B1245" s="9" t="n">
        <v>65.17749999999999</v>
      </c>
    </row>
    <row r="1246">
      <c r="A1246" s="8" t="n">
        <v>43160</v>
      </c>
      <c r="B1246" s="9" t="n">
        <v>65.16500000000001</v>
      </c>
    </row>
    <row r="1247">
      <c r="A1247" s="8" t="n">
        <v>43164</v>
      </c>
      <c r="B1247" s="9" t="n">
        <v>65.1125</v>
      </c>
    </row>
    <row r="1248">
      <c r="A1248" s="8" t="n">
        <v>43165</v>
      </c>
      <c r="B1248" s="9" t="n">
        <v>64.9588</v>
      </c>
    </row>
    <row r="1249">
      <c r="A1249" s="8" t="n">
        <v>43166</v>
      </c>
      <c r="B1249" s="9" t="n">
        <v>64.8887</v>
      </c>
    </row>
    <row r="1250">
      <c r="A1250" s="8" t="n">
        <v>43167</v>
      </c>
      <c r="B1250" s="9" t="n">
        <v>65.14749999999999</v>
      </c>
    </row>
    <row r="1251">
      <c r="A1251" s="8" t="n">
        <v>43168</v>
      </c>
      <c r="B1251" s="9" t="n">
        <v>65.16500000000001</v>
      </c>
    </row>
    <row r="1252">
      <c r="A1252" s="8" t="n">
        <v>43171</v>
      </c>
      <c r="B1252" s="9" t="n">
        <v>65.0425</v>
      </c>
    </row>
    <row r="1253">
      <c r="A1253" s="8" t="n">
        <v>43172</v>
      </c>
      <c r="B1253" s="9" t="n">
        <v>64.8925</v>
      </c>
    </row>
    <row r="1254">
      <c r="A1254" s="8" t="n">
        <v>43173</v>
      </c>
      <c r="B1254" s="9" t="n">
        <v>64.8325</v>
      </c>
    </row>
    <row r="1255">
      <c r="A1255" s="8" t="n">
        <v>43174</v>
      </c>
      <c r="B1255" s="9" t="n">
        <v>64.9312</v>
      </c>
    </row>
    <row r="1256">
      <c r="A1256" s="8" t="n">
        <v>43175</v>
      </c>
      <c r="B1256" s="9" t="n">
        <v>64.94</v>
      </c>
    </row>
    <row r="1257">
      <c r="A1257" s="8" t="n">
        <v>43178</v>
      </c>
      <c r="B1257" s="9" t="n">
        <v>65.17749999999999</v>
      </c>
    </row>
    <row r="1258">
      <c r="A1258" s="8" t="n">
        <v>43179</v>
      </c>
      <c r="B1258" s="9" t="n">
        <v>65.1962</v>
      </c>
    </row>
    <row r="1259">
      <c r="A1259" s="8" t="n">
        <v>43180</v>
      </c>
      <c r="B1259" s="9" t="n">
        <v>65.2075</v>
      </c>
    </row>
    <row r="1260">
      <c r="A1260" s="8" t="n">
        <v>43181</v>
      </c>
      <c r="B1260" s="9" t="n">
        <v>65.1062</v>
      </c>
    </row>
    <row r="1261">
      <c r="A1261" s="8" t="n">
        <v>43182</v>
      </c>
      <c r="B1261" s="9" t="n">
        <v>65.0137</v>
      </c>
    </row>
    <row r="1262">
      <c r="A1262" s="8" t="n">
        <v>43185</v>
      </c>
      <c r="B1262" s="9" t="n">
        <v>64.86750000000001</v>
      </c>
    </row>
    <row r="1263">
      <c r="A1263" s="8" t="n">
        <v>43186</v>
      </c>
      <c r="B1263" s="9" t="n">
        <v>64.97</v>
      </c>
    </row>
    <row r="1264">
      <c r="A1264" s="8" t="n">
        <v>43187</v>
      </c>
      <c r="B1264" s="9" t="n">
        <v>65.17749999999999</v>
      </c>
    </row>
    <row r="1265">
      <c r="A1265" s="8" t="n">
        <v>43193</v>
      </c>
      <c r="B1265" s="9" t="n">
        <v>65.0112</v>
      </c>
    </row>
    <row r="1266">
      <c r="A1266" s="8" t="n">
        <v>43194</v>
      </c>
      <c r="B1266" s="9" t="n">
        <v>65.1463</v>
      </c>
    </row>
    <row r="1267">
      <c r="A1267" s="8" t="n">
        <v>43195</v>
      </c>
      <c r="B1267" s="9" t="n">
        <v>64.96250000000001</v>
      </c>
    </row>
    <row r="1268">
      <c r="A1268" s="8" t="n">
        <v>43196</v>
      </c>
      <c r="B1268" s="9" t="n">
        <v>64.97620000000001</v>
      </c>
    </row>
    <row r="1269">
      <c r="A1269" s="8" t="n">
        <v>43199</v>
      </c>
      <c r="B1269" s="9" t="n">
        <v>65.0275</v>
      </c>
    </row>
    <row r="1270">
      <c r="A1270" s="8" t="n">
        <v>43200</v>
      </c>
      <c r="B1270" s="9" t="n">
        <v>64.99250000000001</v>
      </c>
    </row>
    <row r="1271">
      <c r="A1271" s="8" t="n">
        <v>43201</v>
      </c>
      <c r="B1271" s="9" t="n">
        <v>65.3087</v>
      </c>
    </row>
    <row r="1272">
      <c r="A1272" s="8" t="n">
        <v>43202</v>
      </c>
      <c r="B1272" s="9" t="n">
        <v>65.2563</v>
      </c>
    </row>
    <row r="1273">
      <c r="A1273" s="8" t="n">
        <v>43203</v>
      </c>
      <c r="B1273" s="9" t="n">
        <v>65.21120000000001</v>
      </c>
    </row>
    <row r="1274">
      <c r="A1274" s="8" t="n">
        <v>43206</v>
      </c>
      <c r="B1274" s="9" t="n">
        <v>65.49250000000001</v>
      </c>
    </row>
    <row r="1275">
      <c r="A1275" s="8" t="n">
        <v>43207</v>
      </c>
      <c r="B1275" s="9" t="n">
        <v>65.645</v>
      </c>
    </row>
    <row r="1276">
      <c r="A1276" s="8" t="n">
        <v>43208</v>
      </c>
      <c r="B1276" s="9" t="n">
        <v>65.66249999999999</v>
      </c>
    </row>
    <row r="1277">
      <c r="A1277" s="8" t="n">
        <v>43209</v>
      </c>
      <c r="B1277" s="9" t="n">
        <v>65.795</v>
      </c>
    </row>
    <row r="1278">
      <c r="A1278" s="8" t="n">
        <v>43210</v>
      </c>
      <c r="B1278" s="9" t="n">
        <v>66.1075</v>
      </c>
    </row>
    <row r="1279">
      <c r="A1279" s="8" t="n">
        <v>43213</v>
      </c>
      <c r="B1279" s="9" t="n">
        <v>66.48</v>
      </c>
    </row>
    <row r="1280">
      <c r="A1280" s="8" t="n">
        <v>43214</v>
      </c>
      <c r="B1280" s="9" t="n">
        <v>66.3875</v>
      </c>
    </row>
    <row r="1281">
      <c r="A1281" s="8" t="n">
        <v>43215</v>
      </c>
      <c r="B1281" s="9" t="n">
        <v>66.895</v>
      </c>
    </row>
    <row r="1282">
      <c r="A1282" s="8" t="n">
        <v>43216</v>
      </c>
      <c r="B1282" s="9" t="n">
        <v>66.755</v>
      </c>
    </row>
    <row r="1283">
      <c r="A1283" s="8" t="n">
        <v>43217</v>
      </c>
      <c r="B1283" s="9" t="n">
        <v>66.6613</v>
      </c>
    </row>
    <row r="1284">
      <c r="A1284" s="8" t="n">
        <v>43222</v>
      </c>
      <c r="B1284" s="9" t="n">
        <v>66.66249999999999</v>
      </c>
    </row>
    <row r="1285">
      <c r="A1285" s="8" t="n">
        <v>43223</v>
      </c>
      <c r="B1285" s="9" t="n">
        <v>66.6438</v>
      </c>
    </row>
    <row r="1286">
      <c r="A1286" s="8" t="n">
        <v>43224</v>
      </c>
      <c r="B1286" s="9" t="n">
        <v>66.87</v>
      </c>
    </row>
    <row r="1287">
      <c r="A1287" s="8" t="n">
        <v>43227</v>
      </c>
      <c r="B1287" s="9" t="n">
        <v>67.1413</v>
      </c>
    </row>
    <row r="1288">
      <c r="A1288" s="8" t="n">
        <v>43228</v>
      </c>
      <c r="B1288" s="9" t="n">
        <v>67.0813</v>
      </c>
    </row>
    <row r="1289">
      <c r="A1289" s="8" t="n">
        <v>43229</v>
      </c>
      <c r="B1289" s="9" t="n">
        <v>67.27500000000001</v>
      </c>
    </row>
    <row r="1290">
      <c r="A1290" s="8" t="n">
        <v>43230</v>
      </c>
      <c r="B1290" s="9" t="n">
        <v>67.3188</v>
      </c>
    </row>
    <row r="1291">
      <c r="A1291" s="8" t="n">
        <v>43231</v>
      </c>
      <c r="B1291" s="9" t="n">
        <v>67.3325</v>
      </c>
    </row>
    <row r="1292">
      <c r="A1292" s="8" t="n">
        <v>43234</v>
      </c>
      <c r="B1292" s="9" t="n">
        <v>67.515</v>
      </c>
    </row>
    <row r="1293">
      <c r="A1293" s="8" t="n">
        <v>43235</v>
      </c>
      <c r="B1293" s="9" t="n">
        <v>68.1075</v>
      </c>
    </row>
    <row r="1294">
      <c r="A1294" s="8" t="n">
        <v>43236</v>
      </c>
      <c r="B1294" s="9" t="n">
        <v>67.795</v>
      </c>
    </row>
    <row r="1295">
      <c r="A1295" s="8" t="n">
        <v>43237</v>
      </c>
      <c r="B1295" s="9" t="n">
        <v>67.69750000000001</v>
      </c>
    </row>
    <row r="1296">
      <c r="A1296" s="8" t="n">
        <v>43238</v>
      </c>
      <c r="B1296" s="9" t="n">
        <v>68.00879999999999</v>
      </c>
    </row>
    <row r="1297">
      <c r="A1297" s="8" t="n">
        <v>43241</v>
      </c>
      <c r="B1297" s="9" t="n">
        <v>68.1237</v>
      </c>
    </row>
    <row r="1298">
      <c r="A1298" s="8" t="n">
        <v>43242</v>
      </c>
      <c r="B1298" s="9" t="n">
        <v>68.0462</v>
      </c>
    </row>
    <row r="1299">
      <c r="A1299" s="8" t="n">
        <v>43243</v>
      </c>
      <c r="B1299" s="9" t="n">
        <v>68.4238</v>
      </c>
    </row>
    <row r="1300">
      <c r="A1300" s="8" t="n">
        <v>43244</v>
      </c>
      <c r="B1300" s="9" t="n">
        <v>68.345</v>
      </c>
    </row>
    <row r="1301">
      <c r="A1301" s="8" t="n">
        <v>43245</v>
      </c>
      <c r="B1301" s="9" t="n">
        <v>67.7713</v>
      </c>
    </row>
    <row r="1302">
      <c r="A1302" s="8" t="n">
        <v>43248</v>
      </c>
      <c r="B1302" s="9" t="n">
        <v>67.4288</v>
      </c>
    </row>
    <row r="1303">
      <c r="A1303" s="8" t="n">
        <v>43249</v>
      </c>
      <c r="B1303" s="9" t="n">
        <v>67.8725</v>
      </c>
    </row>
    <row r="1304">
      <c r="A1304" s="8" t="n">
        <v>43250</v>
      </c>
      <c r="B1304" s="9" t="n">
        <v>67.4362</v>
      </c>
    </row>
    <row r="1305">
      <c r="A1305" s="8" t="n">
        <v>43251</v>
      </c>
      <c r="B1305" s="9" t="n">
        <v>67.3963</v>
      </c>
    </row>
    <row r="1306">
      <c r="A1306" s="8" t="n">
        <v>43252</v>
      </c>
      <c r="B1306" s="9" t="n">
        <v>67.0625</v>
      </c>
    </row>
    <row r="1307">
      <c r="A1307" s="8" t="n">
        <v>43255</v>
      </c>
      <c r="B1307" s="9" t="n">
        <v>67.1125</v>
      </c>
    </row>
    <row r="1308">
      <c r="A1308" s="8" t="n">
        <v>43256</v>
      </c>
      <c r="B1308" s="9" t="n">
        <v>67.15000000000001</v>
      </c>
    </row>
    <row r="1309">
      <c r="A1309" s="8" t="n">
        <v>43257</v>
      </c>
      <c r="B1309" s="9" t="n">
        <v>66.9238</v>
      </c>
    </row>
    <row r="1310">
      <c r="A1310" s="8" t="n">
        <v>43258</v>
      </c>
      <c r="B1310" s="9" t="n">
        <v>67.1362</v>
      </c>
    </row>
    <row r="1311">
      <c r="A1311" s="8" t="n">
        <v>43259</v>
      </c>
      <c r="B1311" s="9" t="n">
        <v>67.50749999999999</v>
      </c>
    </row>
    <row r="1312">
      <c r="A1312" s="8" t="n">
        <v>43262</v>
      </c>
      <c r="B1312" s="9" t="n">
        <v>67.42749999999999</v>
      </c>
    </row>
    <row r="1313">
      <c r="A1313" s="8" t="n">
        <v>43263</v>
      </c>
      <c r="B1313" s="9" t="n">
        <v>67.4913</v>
      </c>
    </row>
    <row r="1314">
      <c r="A1314" s="8" t="n">
        <v>43264</v>
      </c>
      <c r="B1314" s="9" t="n">
        <v>67.6438</v>
      </c>
    </row>
    <row r="1315">
      <c r="A1315" s="8" t="n">
        <v>43265</v>
      </c>
      <c r="B1315" s="9" t="n">
        <v>67.6313</v>
      </c>
    </row>
    <row r="1316">
      <c r="A1316" s="8" t="n">
        <v>43266</v>
      </c>
      <c r="B1316" s="9" t="n">
        <v>68.0175</v>
      </c>
    </row>
    <row r="1317">
      <c r="A1317" s="8" t="n">
        <v>43269</v>
      </c>
      <c r="B1317" s="9" t="n">
        <v>67.9888</v>
      </c>
    </row>
    <row r="1318">
      <c r="A1318" s="8" t="n">
        <v>43270</v>
      </c>
      <c r="B1318" s="9" t="n">
        <v>68.38500000000001</v>
      </c>
    </row>
    <row r="1319">
      <c r="A1319" s="8" t="n">
        <v>43271</v>
      </c>
      <c r="B1319" s="9" t="n">
        <v>68.0762</v>
      </c>
    </row>
    <row r="1320">
      <c r="A1320" s="8" t="n">
        <v>43272</v>
      </c>
      <c r="B1320" s="9" t="n">
        <v>67.9812</v>
      </c>
    </row>
    <row r="1321">
      <c r="A1321" s="8" t="n">
        <v>43273</v>
      </c>
      <c r="B1321" s="9" t="n">
        <v>67.8325</v>
      </c>
    </row>
    <row r="1322">
      <c r="A1322" s="8" t="n">
        <v>43276</v>
      </c>
      <c r="B1322" s="9" t="n">
        <v>68.125</v>
      </c>
    </row>
    <row r="1323">
      <c r="A1323" s="8" t="n">
        <v>43277</v>
      </c>
      <c r="B1323" s="9" t="n">
        <v>68.2513</v>
      </c>
    </row>
    <row r="1324">
      <c r="A1324" s="8" t="n">
        <v>43278</v>
      </c>
      <c r="B1324" s="9" t="n">
        <v>68.63379999999999</v>
      </c>
    </row>
    <row r="1325">
      <c r="A1325" s="8" t="n">
        <v>43279</v>
      </c>
      <c r="B1325" s="9" t="n">
        <v>68.7925</v>
      </c>
    </row>
    <row r="1326">
      <c r="A1326" s="8" t="n">
        <v>43280</v>
      </c>
      <c r="B1326" s="9" t="n">
        <v>68.47</v>
      </c>
    </row>
    <row r="1327">
      <c r="A1327" s="8" t="n">
        <v>43283</v>
      </c>
      <c r="B1327" s="9" t="n">
        <v>68.7988</v>
      </c>
    </row>
    <row r="1328">
      <c r="A1328" s="8" t="n">
        <v>43284</v>
      </c>
      <c r="B1328" s="9" t="n">
        <v>68.5737</v>
      </c>
    </row>
    <row r="1329">
      <c r="A1329" s="8" t="n">
        <v>43285</v>
      </c>
      <c r="B1329" s="9" t="n">
        <v>68.7437</v>
      </c>
    </row>
    <row r="1330">
      <c r="A1330" s="8" t="n">
        <v>43286</v>
      </c>
      <c r="B1330" s="9" t="n">
        <v>68.94499999999999</v>
      </c>
    </row>
    <row r="1331">
      <c r="A1331" s="8" t="n">
        <v>43287</v>
      </c>
      <c r="B1331" s="9" t="n">
        <v>68.8788</v>
      </c>
    </row>
    <row r="1332">
      <c r="A1332" s="8" t="n">
        <v>43290</v>
      </c>
      <c r="B1332" s="9" t="n">
        <v>68.72</v>
      </c>
    </row>
    <row r="1333">
      <c r="A1333" s="8" t="n">
        <v>43291</v>
      </c>
      <c r="B1333" s="9" t="n">
        <v>68.82129999999999</v>
      </c>
    </row>
    <row r="1334">
      <c r="A1334" s="8" t="n">
        <v>43292</v>
      </c>
      <c r="B1334" s="9" t="n">
        <v>68.77249999999999</v>
      </c>
    </row>
    <row r="1335">
      <c r="A1335" s="8" t="n">
        <v>43293</v>
      </c>
      <c r="B1335" s="9" t="n">
        <v>68.5712</v>
      </c>
    </row>
    <row r="1336">
      <c r="A1336" s="8" t="n">
        <v>43294</v>
      </c>
      <c r="B1336" s="9" t="n">
        <v>68.53</v>
      </c>
    </row>
    <row r="1337">
      <c r="A1337" s="8" t="n">
        <v>43297</v>
      </c>
      <c r="B1337" s="9" t="n">
        <v>68.56870000000001</v>
      </c>
    </row>
    <row r="1338">
      <c r="A1338" s="8" t="n">
        <v>43298</v>
      </c>
      <c r="B1338" s="9" t="n">
        <v>68.46120000000001</v>
      </c>
    </row>
    <row r="1339">
      <c r="A1339" s="8" t="n">
        <v>43299</v>
      </c>
      <c r="B1339" s="9" t="n">
        <v>68.6225</v>
      </c>
    </row>
    <row r="1340">
      <c r="A1340" s="8" t="n">
        <v>43300</v>
      </c>
      <c r="B1340" s="9" t="n">
        <v>69.05249999999999</v>
      </c>
    </row>
    <row r="1341">
      <c r="A1341" s="8" t="n">
        <v>43301</v>
      </c>
      <c r="B1341" s="9" t="n">
        <v>68.8488</v>
      </c>
    </row>
    <row r="1342">
      <c r="A1342" s="8" t="n">
        <v>43304</v>
      </c>
      <c r="B1342" s="9" t="n">
        <v>68.8625</v>
      </c>
    </row>
    <row r="1343">
      <c r="A1343" s="8" t="n">
        <v>43305</v>
      </c>
      <c r="B1343" s="9" t="n">
        <v>68.94750000000001</v>
      </c>
    </row>
    <row r="1344">
      <c r="A1344" s="8" t="n">
        <v>43306</v>
      </c>
      <c r="B1344" s="9" t="n">
        <v>68.7863</v>
      </c>
    </row>
    <row r="1345">
      <c r="A1345" s="8" t="n">
        <v>43307</v>
      </c>
      <c r="B1345" s="9" t="n">
        <v>68.66500000000001</v>
      </c>
    </row>
    <row r="1346">
      <c r="A1346" s="8" t="n">
        <v>43308</v>
      </c>
      <c r="B1346" s="9" t="n">
        <v>68.66249999999999</v>
      </c>
    </row>
    <row r="1347">
      <c r="A1347" s="8" t="n">
        <v>43311</v>
      </c>
      <c r="B1347" s="9" t="n">
        <v>68.68000000000001</v>
      </c>
    </row>
    <row r="1348">
      <c r="A1348" s="8" t="n">
        <v>43312</v>
      </c>
      <c r="B1348" s="9" t="n">
        <v>68.5475</v>
      </c>
    </row>
    <row r="1349">
      <c r="A1349" s="8" t="n">
        <v>43313</v>
      </c>
      <c r="B1349" s="9" t="n">
        <v>68.4312</v>
      </c>
    </row>
    <row r="1350">
      <c r="A1350" s="8" t="n">
        <v>43314</v>
      </c>
      <c r="B1350" s="9" t="n">
        <v>68.70999999999999</v>
      </c>
    </row>
    <row r="1351">
      <c r="A1351" s="8" t="n">
        <v>43315</v>
      </c>
      <c r="B1351" s="9" t="n">
        <v>68.61</v>
      </c>
    </row>
    <row r="1352">
      <c r="A1352" s="8" t="n">
        <v>43318</v>
      </c>
      <c r="B1352" s="9" t="n">
        <v>68.89</v>
      </c>
    </row>
    <row r="1353">
      <c r="A1353" s="8" t="n">
        <v>43319</v>
      </c>
      <c r="B1353" s="9" t="n">
        <v>68.685</v>
      </c>
    </row>
    <row r="1354">
      <c r="A1354" s="8" t="n">
        <v>43320</v>
      </c>
      <c r="B1354" s="9" t="n">
        <v>68.6288</v>
      </c>
    </row>
    <row r="1355">
      <c r="A1355" s="8" t="n">
        <v>43321</v>
      </c>
      <c r="B1355" s="9" t="n">
        <v>68.6825</v>
      </c>
    </row>
    <row r="1356">
      <c r="A1356" s="8" t="n">
        <v>43322</v>
      </c>
      <c r="B1356" s="9" t="n">
        <v>68.83499999999999</v>
      </c>
    </row>
    <row r="1357">
      <c r="A1357" s="8" t="n">
        <v>43325</v>
      </c>
      <c r="B1357" s="9" t="n">
        <v>69.9337</v>
      </c>
    </row>
    <row r="1358">
      <c r="A1358" s="8" t="n">
        <v>43326</v>
      </c>
      <c r="B1358" s="9" t="n">
        <v>69.8963</v>
      </c>
    </row>
    <row r="1359">
      <c r="A1359" s="8" t="n">
        <v>43328</v>
      </c>
      <c r="B1359" s="9" t="n">
        <v>70.1575</v>
      </c>
    </row>
    <row r="1360">
      <c r="A1360" s="8" t="n">
        <v>43332</v>
      </c>
      <c r="B1360" s="9" t="n">
        <v>69.825</v>
      </c>
    </row>
    <row r="1361">
      <c r="A1361" s="8" t="n">
        <v>43333</v>
      </c>
      <c r="B1361" s="9" t="n">
        <v>69.825</v>
      </c>
    </row>
    <row r="1362">
      <c r="A1362" s="8" t="n">
        <v>43335</v>
      </c>
      <c r="B1362" s="9" t="n">
        <v>70.11499999999999</v>
      </c>
    </row>
    <row r="1363">
      <c r="A1363" s="8" t="n">
        <v>43336</v>
      </c>
      <c r="B1363" s="9" t="n">
        <v>69.9088</v>
      </c>
    </row>
    <row r="1364">
      <c r="A1364" s="8" t="n">
        <v>43339</v>
      </c>
      <c r="B1364" s="9" t="n">
        <v>70.16</v>
      </c>
    </row>
    <row r="1365">
      <c r="A1365" s="8" t="n">
        <v>43340</v>
      </c>
      <c r="B1365" s="9" t="n">
        <v>70.105</v>
      </c>
    </row>
    <row r="1366">
      <c r="A1366" s="8" t="n">
        <v>43341</v>
      </c>
      <c r="B1366" s="9" t="n">
        <v>70.5925</v>
      </c>
    </row>
    <row r="1367">
      <c r="A1367" s="8" t="n">
        <v>43342</v>
      </c>
      <c r="B1367" s="9" t="n">
        <v>70.735</v>
      </c>
    </row>
    <row r="1368">
      <c r="A1368" s="8" t="n">
        <v>43343</v>
      </c>
      <c r="B1368" s="9" t="n">
        <v>70.9962</v>
      </c>
    </row>
    <row r="1369">
      <c r="A1369" s="8" t="n">
        <v>43346</v>
      </c>
      <c r="B1369" s="9" t="n">
        <v>71.22</v>
      </c>
    </row>
    <row r="1370">
      <c r="A1370" s="8" t="n">
        <v>43347</v>
      </c>
      <c r="B1370" s="9" t="n">
        <v>71.575</v>
      </c>
    </row>
    <row r="1371">
      <c r="A1371" s="8" t="n">
        <v>43348</v>
      </c>
      <c r="B1371" s="9" t="n">
        <v>71.7625</v>
      </c>
    </row>
    <row r="1372">
      <c r="A1372" s="8" t="n">
        <v>43349</v>
      </c>
      <c r="B1372" s="9" t="n">
        <v>71.9875</v>
      </c>
    </row>
    <row r="1373">
      <c r="A1373" s="8" t="n">
        <v>43350</v>
      </c>
      <c r="B1373" s="9" t="n">
        <v>71.7363</v>
      </c>
    </row>
    <row r="1374">
      <c r="A1374" s="8" t="n">
        <v>43353</v>
      </c>
      <c r="B1374" s="9" t="n">
        <v>72.4575</v>
      </c>
    </row>
    <row r="1375">
      <c r="A1375" s="8" t="n">
        <v>43354</v>
      </c>
      <c r="B1375" s="9" t="n">
        <v>72.69499999999999</v>
      </c>
    </row>
    <row r="1376">
      <c r="A1376" s="8" t="n">
        <v>43355</v>
      </c>
      <c r="B1376" s="9" t="n">
        <v>72.18129999999999</v>
      </c>
    </row>
    <row r="1377">
      <c r="A1377" s="8" t="n">
        <v>43357</v>
      </c>
      <c r="B1377" s="9" t="n">
        <v>71.855</v>
      </c>
    </row>
    <row r="1378">
      <c r="A1378" s="8" t="n">
        <v>43360</v>
      </c>
      <c r="B1378" s="9" t="n">
        <v>72.50879999999999</v>
      </c>
    </row>
    <row r="1379">
      <c r="A1379" s="8" t="n">
        <v>43361</v>
      </c>
      <c r="B1379" s="9" t="n">
        <v>72.97499999999999</v>
      </c>
    </row>
    <row r="1380">
      <c r="A1380" s="8" t="n">
        <v>43362</v>
      </c>
      <c r="B1380" s="9" t="n">
        <v>72.3788</v>
      </c>
    </row>
    <row r="1381">
      <c r="A1381" s="8" t="n">
        <v>43364</v>
      </c>
      <c r="B1381" s="9" t="n">
        <v>72.205</v>
      </c>
    </row>
    <row r="1382">
      <c r="A1382" s="8" t="n">
        <v>43367</v>
      </c>
      <c r="B1382" s="9" t="n">
        <v>72.6362</v>
      </c>
    </row>
    <row r="1383">
      <c r="A1383" s="8" t="n">
        <v>43368</v>
      </c>
      <c r="B1383" s="9" t="n">
        <v>72.69499999999999</v>
      </c>
    </row>
    <row r="1384">
      <c r="A1384" s="8" t="n">
        <v>43369</v>
      </c>
      <c r="B1384" s="9" t="n">
        <v>72.62</v>
      </c>
    </row>
    <row r="1385">
      <c r="A1385" s="8" t="n">
        <v>43370</v>
      </c>
      <c r="B1385" s="9" t="n">
        <v>72.5975</v>
      </c>
    </row>
    <row r="1386">
      <c r="A1386" s="8" t="n">
        <v>43371</v>
      </c>
      <c r="B1386" s="9" t="n">
        <v>72.48999999999999</v>
      </c>
    </row>
    <row r="1387">
      <c r="A1387" s="8" t="n">
        <v>43374</v>
      </c>
      <c r="B1387" s="9" t="n">
        <v>72.91249999999999</v>
      </c>
    </row>
    <row r="1388">
      <c r="A1388" s="8" t="n">
        <v>43376</v>
      </c>
      <c r="B1388" s="9" t="n">
        <v>73.3425</v>
      </c>
    </row>
    <row r="1389">
      <c r="A1389" s="8" t="n">
        <v>43377</v>
      </c>
      <c r="B1389" s="9" t="n">
        <v>73.5825</v>
      </c>
    </row>
    <row r="1390">
      <c r="A1390" s="8" t="n">
        <v>43378</v>
      </c>
      <c r="B1390" s="9" t="n">
        <v>73.765</v>
      </c>
    </row>
    <row r="1391">
      <c r="A1391" s="8" t="n">
        <v>43381</v>
      </c>
      <c r="B1391" s="9" t="n">
        <v>74.0712</v>
      </c>
    </row>
    <row r="1392">
      <c r="A1392" s="8" t="n">
        <v>43382</v>
      </c>
      <c r="B1392" s="9" t="n">
        <v>74.3925</v>
      </c>
    </row>
    <row r="1393">
      <c r="A1393" s="8" t="n">
        <v>43383</v>
      </c>
      <c r="B1393" s="9" t="n">
        <v>74.215</v>
      </c>
    </row>
    <row r="1394">
      <c r="A1394" s="8" t="n">
        <v>43384</v>
      </c>
      <c r="B1394" s="9" t="n">
        <v>74.125</v>
      </c>
    </row>
    <row r="1395">
      <c r="A1395" s="8" t="n">
        <v>43385</v>
      </c>
      <c r="B1395" s="9" t="n">
        <v>73.57250000000001</v>
      </c>
    </row>
    <row r="1396">
      <c r="A1396" s="8" t="n">
        <v>43388</v>
      </c>
      <c r="B1396" s="9" t="n">
        <v>73.82129999999999</v>
      </c>
    </row>
    <row r="1397">
      <c r="A1397" s="8" t="n">
        <v>43389</v>
      </c>
      <c r="B1397" s="9" t="n">
        <v>73.47620000000001</v>
      </c>
    </row>
    <row r="1398">
      <c r="A1398" s="8" t="n">
        <v>43390</v>
      </c>
      <c r="B1398" s="9" t="n">
        <v>73.61</v>
      </c>
    </row>
    <row r="1399">
      <c r="A1399" s="8" t="n">
        <v>43392</v>
      </c>
      <c r="B1399" s="9" t="n">
        <v>73.325</v>
      </c>
    </row>
    <row r="1400">
      <c r="A1400" s="8" t="n">
        <v>43395</v>
      </c>
      <c r="B1400" s="9" t="n">
        <v>73.5638</v>
      </c>
    </row>
    <row r="1401">
      <c r="A1401" s="8" t="n">
        <v>43396</v>
      </c>
      <c r="B1401" s="9" t="n">
        <v>73.5688</v>
      </c>
    </row>
    <row r="1402">
      <c r="A1402" s="8" t="n">
        <v>43397</v>
      </c>
      <c r="B1402" s="9" t="n">
        <v>73.155</v>
      </c>
    </row>
    <row r="1403">
      <c r="A1403" s="8" t="n">
        <v>43398</v>
      </c>
      <c r="B1403" s="9" t="n">
        <v>73.27379999999999</v>
      </c>
    </row>
    <row r="1404">
      <c r="A1404" s="8" t="n">
        <v>43399</v>
      </c>
      <c r="B1404" s="9" t="n">
        <v>73.4675</v>
      </c>
    </row>
    <row r="1405">
      <c r="A1405" s="8" t="n">
        <v>43402</v>
      </c>
      <c r="B1405" s="9" t="n">
        <v>73.44499999999999</v>
      </c>
    </row>
    <row r="1406">
      <c r="A1406" s="8" t="n">
        <v>43403</v>
      </c>
      <c r="B1406" s="9" t="n">
        <v>73.67749999999999</v>
      </c>
    </row>
    <row r="1407">
      <c r="A1407" s="8" t="n">
        <v>43404</v>
      </c>
      <c r="B1407" s="9" t="n">
        <v>73.955</v>
      </c>
    </row>
    <row r="1408">
      <c r="A1408" s="8" t="n">
        <v>43405</v>
      </c>
      <c r="B1408" s="9" t="n">
        <v>73.4538</v>
      </c>
    </row>
    <row r="1409">
      <c r="A1409" s="8" t="n">
        <v>43406</v>
      </c>
      <c r="B1409" s="9" t="n">
        <v>72.4375</v>
      </c>
    </row>
    <row r="1410">
      <c r="A1410" s="8" t="n">
        <v>43409</v>
      </c>
      <c r="B1410" s="9" t="n">
        <v>73.1263</v>
      </c>
    </row>
    <row r="1411">
      <c r="A1411" s="8" t="n">
        <v>43410</v>
      </c>
      <c r="B1411" s="9" t="n">
        <v>73</v>
      </c>
    </row>
    <row r="1412">
      <c r="A1412" s="8" t="n">
        <v>43413</v>
      </c>
      <c r="B1412" s="9" t="n">
        <v>72.495</v>
      </c>
    </row>
    <row r="1413">
      <c r="A1413" s="8" t="n">
        <v>43416</v>
      </c>
      <c r="B1413" s="9" t="n">
        <v>72.89</v>
      </c>
    </row>
    <row r="1414">
      <c r="A1414" s="8" t="n">
        <v>43417</v>
      </c>
      <c r="B1414" s="9" t="n">
        <v>72.6738</v>
      </c>
    </row>
    <row r="1415">
      <c r="A1415" s="8" t="n">
        <v>43418</v>
      </c>
      <c r="B1415" s="9" t="n">
        <v>72.31</v>
      </c>
    </row>
    <row r="1416">
      <c r="A1416" s="8" t="n">
        <v>43419</v>
      </c>
      <c r="B1416" s="9" t="n">
        <v>71.9812</v>
      </c>
    </row>
    <row r="1417">
      <c r="A1417" s="8" t="n">
        <v>43420</v>
      </c>
      <c r="B1417" s="9" t="n">
        <v>71.92749999999999</v>
      </c>
    </row>
    <row r="1418">
      <c r="A1418" s="8" t="n">
        <v>43423</v>
      </c>
      <c r="B1418" s="9" t="n">
        <v>71.6575</v>
      </c>
    </row>
    <row r="1419">
      <c r="A1419" s="8" t="n">
        <v>43424</v>
      </c>
      <c r="B1419" s="9" t="n">
        <v>71.46129999999999</v>
      </c>
    </row>
    <row r="1420">
      <c r="A1420" s="8" t="n">
        <v>43426</v>
      </c>
      <c r="B1420" s="9" t="n">
        <v>70.69750000000001</v>
      </c>
    </row>
    <row r="1421">
      <c r="A1421" s="8" t="n">
        <v>43430</v>
      </c>
      <c r="B1421" s="9" t="n">
        <v>70.86879999999999</v>
      </c>
    </row>
    <row r="1422">
      <c r="A1422" s="8" t="n">
        <v>43431</v>
      </c>
      <c r="B1422" s="9" t="n">
        <v>70.79000000000001</v>
      </c>
    </row>
    <row r="1423">
      <c r="A1423" s="8" t="n">
        <v>43432</v>
      </c>
      <c r="B1423" s="9" t="n">
        <v>70.61750000000001</v>
      </c>
    </row>
    <row r="1424">
      <c r="A1424" s="8" t="n">
        <v>43433</v>
      </c>
      <c r="B1424" s="9" t="n">
        <v>69.845</v>
      </c>
    </row>
    <row r="1425">
      <c r="A1425" s="8" t="n">
        <v>43434</v>
      </c>
      <c r="B1425" s="9" t="n">
        <v>69.58369999999999</v>
      </c>
    </row>
    <row r="1426">
      <c r="A1426" s="8" t="n">
        <v>43437</v>
      </c>
      <c r="B1426" s="9" t="n">
        <v>70.45869999999999</v>
      </c>
    </row>
    <row r="1427">
      <c r="A1427" s="8" t="n">
        <v>43438</v>
      </c>
      <c r="B1427" s="9" t="n">
        <v>70.505</v>
      </c>
    </row>
    <row r="1428">
      <c r="A1428" s="8" t="n">
        <v>43439</v>
      </c>
      <c r="B1428" s="9" t="n">
        <v>70.4662</v>
      </c>
    </row>
    <row r="1429">
      <c r="A1429" s="8" t="n">
        <v>43440</v>
      </c>
      <c r="B1429" s="9" t="n">
        <v>70.9037</v>
      </c>
    </row>
    <row r="1430">
      <c r="A1430" s="8" t="n">
        <v>43441</v>
      </c>
      <c r="B1430" s="9" t="n">
        <v>70.8112</v>
      </c>
    </row>
    <row r="1431">
      <c r="A1431" s="8" t="n">
        <v>43444</v>
      </c>
      <c r="B1431" s="9" t="n">
        <v>71.3387</v>
      </c>
    </row>
    <row r="1432">
      <c r="A1432" s="8" t="n">
        <v>43445</v>
      </c>
      <c r="B1432" s="9" t="n">
        <v>71.8575</v>
      </c>
    </row>
    <row r="1433">
      <c r="A1433" s="8" t="n">
        <v>43446</v>
      </c>
      <c r="B1433" s="9" t="n">
        <v>72.02</v>
      </c>
    </row>
    <row r="1434">
      <c r="A1434" s="8" t="n">
        <v>43447</v>
      </c>
      <c r="B1434" s="9" t="n">
        <v>71.69</v>
      </c>
    </row>
    <row r="1435">
      <c r="A1435" s="8" t="n">
        <v>43448</v>
      </c>
      <c r="B1435" s="9" t="n">
        <v>71.8963</v>
      </c>
    </row>
    <row r="1436">
      <c r="A1436" s="8" t="n">
        <v>43451</v>
      </c>
      <c r="B1436" s="9" t="n">
        <v>71.55500000000001</v>
      </c>
    </row>
    <row r="1437">
      <c r="A1437" s="8" t="n">
        <v>43452</v>
      </c>
      <c r="B1437" s="9" t="n">
        <v>70.4225</v>
      </c>
    </row>
    <row r="1438">
      <c r="A1438" s="8" t="n">
        <v>43453</v>
      </c>
      <c r="B1438" s="9" t="n">
        <v>70.39879999999999</v>
      </c>
    </row>
    <row r="1439">
      <c r="A1439" s="8" t="n">
        <v>43454</v>
      </c>
      <c r="B1439" s="9" t="n">
        <v>69.7075</v>
      </c>
    </row>
    <row r="1440">
      <c r="A1440" s="8" t="n">
        <v>43455</v>
      </c>
      <c r="B1440" s="9" t="n">
        <v>70.1738</v>
      </c>
    </row>
    <row r="1441">
      <c r="A1441" s="8" t="n">
        <v>43458</v>
      </c>
      <c r="B1441" s="9" t="n">
        <v>70.145</v>
      </c>
    </row>
    <row r="1442">
      <c r="A1442" s="8" t="n">
        <v>43460</v>
      </c>
      <c r="B1442" s="9" t="n">
        <v>70.075</v>
      </c>
    </row>
    <row r="1443">
      <c r="A1443" s="8" t="n">
        <v>43461</v>
      </c>
      <c r="B1443" s="9" t="n">
        <v>70.35250000000001</v>
      </c>
    </row>
    <row r="1444">
      <c r="A1444" s="8" t="n">
        <v>43462</v>
      </c>
      <c r="B1444" s="9" t="n">
        <v>69.94629999999999</v>
      </c>
    </row>
    <row r="1445">
      <c r="A1445" s="8" t="n">
        <v>43465</v>
      </c>
      <c r="B1445" s="9" t="n">
        <v>69.77119999999999</v>
      </c>
    </row>
    <row r="1446">
      <c r="A1446" s="8" t="n">
        <v>43466</v>
      </c>
      <c r="B1446" s="9" t="n">
        <v>69.4325</v>
      </c>
    </row>
    <row r="1447">
      <c r="A1447" s="8" t="n">
        <v>43467</v>
      </c>
      <c r="B1447" s="9" t="n">
        <v>70.1738</v>
      </c>
    </row>
    <row r="1448">
      <c r="A1448" s="8" t="n">
        <v>43468</v>
      </c>
      <c r="B1448" s="9" t="n">
        <v>70.19</v>
      </c>
    </row>
    <row r="1449">
      <c r="A1449" s="8" t="n">
        <v>43469</v>
      </c>
      <c r="B1449" s="9" t="n">
        <v>69.7312</v>
      </c>
    </row>
    <row r="1450">
      <c r="A1450" s="8" t="n">
        <v>43472</v>
      </c>
      <c r="B1450" s="9" t="n">
        <v>69.685</v>
      </c>
    </row>
    <row r="1451">
      <c r="A1451" s="8" t="n">
        <v>43473</v>
      </c>
      <c r="B1451" s="9" t="n">
        <v>70.2025</v>
      </c>
    </row>
    <row r="1452">
      <c r="A1452" s="8" t="n">
        <v>43474</v>
      </c>
      <c r="B1452" s="9" t="n">
        <v>70.465</v>
      </c>
    </row>
    <row r="1453">
      <c r="A1453" s="8" t="n">
        <v>43475</v>
      </c>
      <c r="B1453" s="9" t="n">
        <v>70.4113</v>
      </c>
    </row>
    <row r="1454">
      <c r="A1454" s="8" t="n">
        <v>43476</v>
      </c>
      <c r="B1454" s="9" t="n">
        <v>70.495</v>
      </c>
    </row>
    <row r="1455">
      <c r="A1455" s="8" t="n">
        <v>43479</v>
      </c>
      <c r="B1455" s="9" t="n">
        <v>70.93000000000001</v>
      </c>
    </row>
    <row r="1456">
      <c r="A1456" s="8" t="n">
        <v>43480</v>
      </c>
      <c r="B1456" s="9" t="n">
        <v>71.04000000000001</v>
      </c>
    </row>
    <row r="1457">
      <c r="A1457" s="8" t="n">
        <v>43481</v>
      </c>
      <c r="B1457" s="9" t="n">
        <v>71.2375</v>
      </c>
    </row>
    <row r="1458">
      <c r="A1458" s="8" t="n">
        <v>43482</v>
      </c>
      <c r="B1458" s="9" t="n">
        <v>71.04000000000001</v>
      </c>
    </row>
    <row r="1459">
      <c r="A1459" s="8" t="n">
        <v>43483</v>
      </c>
      <c r="B1459" s="9" t="n">
        <v>71.1875</v>
      </c>
    </row>
    <row r="1460">
      <c r="A1460" s="8" t="n">
        <v>43486</v>
      </c>
      <c r="B1460" s="9" t="n">
        <v>71.2813</v>
      </c>
    </row>
    <row r="1461">
      <c r="A1461" s="8" t="n">
        <v>43487</v>
      </c>
      <c r="B1461" s="9" t="n">
        <v>71.4425</v>
      </c>
    </row>
    <row r="1462">
      <c r="A1462" s="8" t="n">
        <v>43488</v>
      </c>
      <c r="B1462" s="9" t="n">
        <v>71.3338</v>
      </c>
    </row>
    <row r="1463">
      <c r="A1463" s="8" t="n">
        <v>43489</v>
      </c>
      <c r="B1463" s="9" t="n">
        <v>71.0762</v>
      </c>
    </row>
    <row r="1464">
      <c r="A1464" s="8" t="n">
        <v>43490</v>
      </c>
      <c r="B1464" s="9" t="n">
        <v>71.175</v>
      </c>
    </row>
    <row r="1465">
      <c r="A1465" s="8" t="n">
        <v>43493</v>
      </c>
      <c r="B1465" s="9" t="n">
        <v>71.1087</v>
      </c>
    </row>
    <row r="1466">
      <c r="A1466" s="8" t="n">
        <v>43494</v>
      </c>
      <c r="B1466" s="9" t="n">
        <v>71.11</v>
      </c>
    </row>
    <row r="1467">
      <c r="A1467" s="8" t="n">
        <v>43495</v>
      </c>
      <c r="B1467" s="9" t="n">
        <v>71.1212</v>
      </c>
    </row>
    <row r="1468">
      <c r="A1468" s="8" t="n">
        <v>43496</v>
      </c>
      <c r="B1468" s="9" t="n">
        <v>71.08499999999999</v>
      </c>
    </row>
    <row r="1469">
      <c r="A1469" s="8" t="n">
        <v>43497</v>
      </c>
      <c r="B1469" s="9" t="n">
        <v>71.255</v>
      </c>
    </row>
    <row r="1470">
      <c r="A1470" s="8" t="n">
        <v>43500</v>
      </c>
      <c r="B1470" s="9" t="n">
        <v>71.80500000000001</v>
      </c>
    </row>
    <row r="1471">
      <c r="A1471" s="8" t="n">
        <v>43501</v>
      </c>
      <c r="B1471" s="9" t="n">
        <v>71.5675</v>
      </c>
    </row>
    <row r="1472">
      <c r="A1472" s="8" t="n">
        <v>43502</v>
      </c>
      <c r="B1472" s="9" t="n">
        <v>71.5587</v>
      </c>
    </row>
    <row r="1473">
      <c r="A1473" s="8" t="n">
        <v>43503</v>
      </c>
      <c r="B1473" s="9" t="n">
        <v>71.4538</v>
      </c>
    </row>
    <row r="1474">
      <c r="A1474" s="8" t="n">
        <v>43504</v>
      </c>
      <c r="B1474" s="9" t="n">
        <v>71.3087</v>
      </c>
    </row>
    <row r="1475">
      <c r="A1475" s="8" t="n">
        <v>43507</v>
      </c>
      <c r="B1475" s="9" t="n">
        <v>71.17749999999999</v>
      </c>
    </row>
    <row r="1476">
      <c r="A1476" s="8" t="n">
        <v>43508</v>
      </c>
      <c r="B1476" s="9" t="n">
        <v>70.6662</v>
      </c>
    </row>
    <row r="1477">
      <c r="A1477" s="8" t="n">
        <v>43509</v>
      </c>
      <c r="B1477" s="9" t="n">
        <v>70.80249999999999</v>
      </c>
    </row>
    <row r="1478">
      <c r="A1478" s="8" t="n">
        <v>43510</v>
      </c>
      <c r="B1478" s="9" t="n">
        <v>71.16500000000001</v>
      </c>
    </row>
    <row r="1479">
      <c r="A1479" s="8" t="n">
        <v>43511</v>
      </c>
      <c r="B1479" s="9" t="n">
        <v>71.22750000000001</v>
      </c>
    </row>
    <row r="1480">
      <c r="A1480" s="8" t="n">
        <v>43514</v>
      </c>
      <c r="B1480" s="9" t="n">
        <v>71.3425</v>
      </c>
    </row>
    <row r="1481">
      <c r="A1481" s="8" t="n">
        <v>43516</v>
      </c>
      <c r="B1481" s="9" t="n">
        <v>71.1087</v>
      </c>
    </row>
    <row r="1482">
      <c r="A1482" s="8" t="n">
        <v>43517</v>
      </c>
      <c r="B1482" s="9" t="n">
        <v>71.2487</v>
      </c>
    </row>
    <row r="1483">
      <c r="A1483" s="8" t="n">
        <v>43518</v>
      </c>
      <c r="B1483" s="9" t="n">
        <v>71.14</v>
      </c>
    </row>
    <row r="1484">
      <c r="A1484" s="8" t="n">
        <v>43521</v>
      </c>
      <c r="B1484" s="9" t="n">
        <v>70.98</v>
      </c>
    </row>
    <row r="1485">
      <c r="A1485" s="8" t="n">
        <v>43522</v>
      </c>
      <c r="B1485" s="9" t="n">
        <v>71.0688</v>
      </c>
    </row>
    <row r="1486">
      <c r="A1486" s="8" t="n">
        <v>43523</v>
      </c>
      <c r="B1486" s="9" t="n">
        <v>71.2475</v>
      </c>
    </row>
    <row r="1487">
      <c r="A1487" s="8" t="n">
        <v>43524</v>
      </c>
      <c r="B1487" s="9" t="n">
        <v>70.745</v>
      </c>
    </row>
    <row r="1488">
      <c r="A1488" s="8" t="n">
        <v>43525</v>
      </c>
      <c r="B1488" s="9" t="n">
        <v>70.91</v>
      </c>
    </row>
    <row r="1489">
      <c r="A1489" s="8" t="n">
        <v>43529</v>
      </c>
      <c r="B1489" s="9" t="n">
        <v>70.49120000000001</v>
      </c>
    </row>
    <row r="1490">
      <c r="A1490" s="8" t="n">
        <v>43530</v>
      </c>
      <c r="B1490" s="9" t="n">
        <v>70.285</v>
      </c>
    </row>
    <row r="1491">
      <c r="A1491" s="8" t="n">
        <v>43531</v>
      </c>
      <c r="B1491" s="9" t="n">
        <v>70.005</v>
      </c>
    </row>
    <row r="1492">
      <c r="A1492" s="8" t="n">
        <v>43532</v>
      </c>
      <c r="B1492" s="9" t="n">
        <v>70.14879999999999</v>
      </c>
    </row>
    <row r="1493">
      <c r="A1493" s="8" t="n">
        <v>43535</v>
      </c>
      <c r="B1493" s="9" t="n">
        <v>69.8862</v>
      </c>
    </row>
    <row r="1494">
      <c r="A1494" s="8" t="n">
        <v>43536</v>
      </c>
      <c r="B1494" s="9" t="n">
        <v>69.70999999999999</v>
      </c>
    </row>
    <row r="1495">
      <c r="A1495" s="8" t="n">
        <v>43537</v>
      </c>
      <c r="B1495" s="9" t="n">
        <v>69.53870000000001</v>
      </c>
    </row>
    <row r="1496">
      <c r="A1496" s="8" t="n">
        <v>43538</v>
      </c>
      <c r="B1496" s="9" t="n">
        <v>69.35250000000001</v>
      </c>
    </row>
    <row r="1497">
      <c r="A1497" s="8" t="n">
        <v>43539</v>
      </c>
      <c r="B1497" s="9" t="n">
        <v>69.0963</v>
      </c>
    </row>
    <row r="1498">
      <c r="A1498" s="8" t="n">
        <v>43542</v>
      </c>
      <c r="B1498" s="9" t="n">
        <v>68.5338</v>
      </c>
    </row>
    <row r="1499">
      <c r="A1499" s="8" t="n">
        <v>43543</v>
      </c>
      <c r="B1499" s="9" t="n">
        <v>68.9662</v>
      </c>
    </row>
    <row r="1500">
      <c r="A1500" s="8" t="n">
        <v>43544</v>
      </c>
      <c r="B1500" s="9" t="n">
        <v>68.83</v>
      </c>
    </row>
    <row r="1501">
      <c r="A1501" s="8" t="n">
        <v>43546</v>
      </c>
      <c r="B1501" s="9" t="n">
        <v>68.985</v>
      </c>
    </row>
    <row r="1502">
      <c r="A1502" s="8" t="n">
        <v>43549</v>
      </c>
      <c r="B1502" s="9" t="n">
        <v>68.94</v>
      </c>
    </row>
    <row r="1503">
      <c r="A1503" s="8" t="n">
        <v>43550</v>
      </c>
      <c r="B1503" s="9" t="n">
        <v>68.86</v>
      </c>
    </row>
    <row r="1504">
      <c r="A1504" s="8" t="n">
        <v>43551</v>
      </c>
      <c r="B1504" s="9" t="n">
        <v>68.875</v>
      </c>
    </row>
    <row r="1505">
      <c r="A1505" s="8" t="n">
        <v>43552</v>
      </c>
      <c r="B1505" s="9" t="n">
        <v>69.34</v>
      </c>
    </row>
    <row r="1506">
      <c r="A1506" s="8" t="n">
        <v>43553</v>
      </c>
      <c r="B1506" s="9" t="n">
        <v>69.14879999999999</v>
      </c>
    </row>
    <row r="1507">
      <c r="A1507" s="8" t="n">
        <v>43557</v>
      </c>
      <c r="B1507" s="9" t="n">
        <v>68.74250000000001</v>
      </c>
    </row>
    <row r="1508">
      <c r="A1508" s="8" t="n">
        <v>43558</v>
      </c>
      <c r="B1508" s="9" t="n">
        <v>68.42</v>
      </c>
    </row>
    <row r="1509">
      <c r="A1509" s="8" t="n">
        <v>43559</v>
      </c>
      <c r="B1509" s="9" t="n">
        <v>69.1575</v>
      </c>
    </row>
    <row r="1510">
      <c r="A1510" s="8" t="n">
        <v>43560</v>
      </c>
      <c r="B1510" s="9" t="n">
        <v>69.23</v>
      </c>
    </row>
    <row r="1511">
      <c r="A1511" s="8" t="n">
        <v>43563</v>
      </c>
      <c r="B1511" s="9" t="n">
        <v>69.6763</v>
      </c>
    </row>
    <row r="1512">
      <c r="A1512" s="8" t="n">
        <v>43564</v>
      </c>
      <c r="B1512" s="9" t="n">
        <v>69.3013</v>
      </c>
    </row>
    <row r="1513">
      <c r="A1513" s="8" t="n">
        <v>43565</v>
      </c>
      <c r="B1513" s="9" t="n">
        <v>69.11499999999999</v>
      </c>
    </row>
    <row r="1514">
      <c r="A1514" s="8" t="n">
        <v>43566</v>
      </c>
      <c r="B1514" s="9" t="n">
        <v>68.9362</v>
      </c>
    </row>
    <row r="1515">
      <c r="A1515" s="8" t="n">
        <v>43567</v>
      </c>
      <c r="B1515" s="9" t="n">
        <v>69.16</v>
      </c>
    </row>
    <row r="1516">
      <c r="A1516" s="8" t="n">
        <v>43570</v>
      </c>
      <c r="B1516" s="9" t="n">
        <v>69.4212</v>
      </c>
    </row>
    <row r="1517">
      <c r="A1517" s="8" t="n">
        <v>43571</v>
      </c>
      <c r="B1517" s="9" t="n">
        <v>69.605</v>
      </c>
    </row>
    <row r="1518">
      <c r="A1518" s="8" t="n">
        <v>43573</v>
      </c>
      <c r="B1518" s="9" t="n">
        <v>69.35250000000001</v>
      </c>
    </row>
    <row r="1519">
      <c r="A1519" s="8" t="n">
        <v>43577</v>
      </c>
      <c r="B1519" s="9" t="n">
        <v>69.67</v>
      </c>
    </row>
    <row r="1520">
      <c r="A1520" s="8" t="n">
        <v>43578</v>
      </c>
      <c r="B1520" s="9" t="n">
        <v>69.63</v>
      </c>
    </row>
    <row r="1521">
      <c r="A1521" s="8" t="n">
        <v>43579</v>
      </c>
      <c r="B1521" s="9" t="n">
        <v>69.86750000000001</v>
      </c>
    </row>
    <row r="1522">
      <c r="A1522" s="8" t="n">
        <v>43580</v>
      </c>
      <c r="B1522" s="9" t="n">
        <v>70.2612</v>
      </c>
    </row>
    <row r="1523">
      <c r="A1523" s="8" t="n">
        <v>43581</v>
      </c>
      <c r="B1523" s="9" t="n">
        <v>70.0188</v>
      </c>
    </row>
    <row r="1524">
      <c r="A1524" s="8" t="n">
        <v>43585</v>
      </c>
      <c r="B1524" s="9" t="n">
        <v>69.55629999999999</v>
      </c>
    </row>
    <row r="1525">
      <c r="A1525" s="8" t="n">
        <v>43587</v>
      </c>
      <c r="B1525" s="9" t="n">
        <v>69.36750000000001</v>
      </c>
    </row>
    <row r="1526">
      <c r="A1526" s="8" t="n">
        <v>43588</v>
      </c>
      <c r="B1526" s="9" t="n">
        <v>69.2225</v>
      </c>
    </row>
    <row r="1527">
      <c r="A1527" s="8" t="n">
        <v>43591</v>
      </c>
      <c r="B1527" s="9" t="n">
        <v>69.405</v>
      </c>
    </row>
    <row r="1528">
      <c r="A1528" s="8" t="n">
        <v>43592</v>
      </c>
      <c r="B1528" s="9" t="n">
        <v>69.43000000000001</v>
      </c>
    </row>
    <row r="1529">
      <c r="A1529" s="8" t="n">
        <v>43593</v>
      </c>
      <c r="B1529" s="9" t="n">
        <v>69.71250000000001</v>
      </c>
    </row>
    <row r="1530">
      <c r="A1530" s="8" t="n">
        <v>43594</v>
      </c>
      <c r="B1530" s="9" t="n">
        <v>69.94499999999999</v>
      </c>
    </row>
    <row r="1531">
      <c r="A1531" s="8" t="n">
        <v>43595</v>
      </c>
      <c r="B1531" s="9" t="n">
        <v>69.9037</v>
      </c>
    </row>
    <row r="1532">
      <c r="A1532" s="8" t="n">
        <v>43598</v>
      </c>
      <c r="B1532" s="9" t="n">
        <v>70.535</v>
      </c>
    </row>
    <row r="1533">
      <c r="A1533" s="8" t="n">
        <v>43599</v>
      </c>
      <c r="B1533" s="9" t="n">
        <v>70.4575</v>
      </c>
    </row>
    <row r="1534">
      <c r="A1534" s="8" t="n">
        <v>43600</v>
      </c>
      <c r="B1534" s="9" t="n">
        <v>70.34</v>
      </c>
    </row>
    <row r="1535">
      <c r="A1535" s="8" t="n">
        <v>43601</v>
      </c>
      <c r="B1535" s="9" t="n">
        <v>70.0325</v>
      </c>
    </row>
    <row r="1536">
      <c r="A1536" s="8" t="n">
        <v>43602</v>
      </c>
      <c r="B1536" s="9" t="n">
        <v>70.26000000000001</v>
      </c>
    </row>
    <row r="1537">
      <c r="A1537" s="8" t="n">
        <v>43605</v>
      </c>
      <c r="B1537" s="9" t="n">
        <v>69.74250000000001</v>
      </c>
    </row>
    <row r="1538">
      <c r="A1538" s="8" t="n">
        <v>43606</v>
      </c>
      <c r="B1538" s="9" t="n">
        <v>69.7225</v>
      </c>
    </row>
    <row r="1539">
      <c r="A1539" s="8" t="n">
        <v>43607</v>
      </c>
      <c r="B1539" s="9" t="n">
        <v>69.6687</v>
      </c>
    </row>
    <row r="1540">
      <c r="A1540" s="8" t="n">
        <v>43608</v>
      </c>
      <c r="B1540" s="9" t="n">
        <v>70.0188</v>
      </c>
    </row>
    <row r="1541">
      <c r="A1541" s="8" t="n">
        <v>43609</v>
      </c>
      <c r="B1541" s="9" t="n">
        <v>69.5262</v>
      </c>
    </row>
    <row r="1542">
      <c r="A1542" s="8" t="n">
        <v>43612</v>
      </c>
      <c r="B1542" s="9" t="n">
        <v>69.5038</v>
      </c>
    </row>
    <row r="1543">
      <c r="A1543" s="8" t="n">
        <v>43613</v>
      </c>
      <c r="B1543" s="9" t="n">
        <v>69.6837</v>
      </c>
    </row>
    <row r="1544">
      <c r="A1544" s="8" t="n">
        <v>43614</v>
      </c>
      <c r="B1544" s="9" t="n">
        <v>69.8338</v>
      </c>
    </row>
    <row r="1545">
      <c r="A1545" s="8" t="n">
        <v>43615</v>
      </c>
      <c r="B1545" s="9" t="n">
        <v>69.8763</v>
      </c>
    </row>
    <row r="1546">
      <c r="A1546" s="8" t="n">
        <v>43616</v>
      </c>
      <c r="B1546" s="9" t="n">
        <v>69.69750000000001</v>
      </c>
    </row>
    <row r="1547">
      <c r="A1547" s="8" t="n">
        <v>43619</v>
      </c>
      <c r="B1547" s="9" t="n">
        <v>69.2625</v>
      </c>
    </row>
    <row r="1548">
      <c r="A1548" s="8" t="n">
        <v>43620</v>
      </c>
      <c r="B1548" s="9" t="n">
        <v>69.2612</v>
      </c>
    </row>
    <row r="1549">
      <c r="A1549" s="8" t="n">
        <v>43622</v>
      </c>
      <c r="B1549" s="9" t="n">
        <v>69.2813</v>
      </c>
    </row>
    <row r="1550">
      <c r="A1550" s="8" t="n">
        <v>43623</v>
      </c>
      <c r="B1550" s="9" t="n">
        <v>69.47</v>
      </c>
    </row>
    <row r="1551">
      <c r="A1551" s="8" t="n">
        <v>43626</v>
      </c>
      <c r="B1551" s="9" t="n">
        <v>69.655</v>
      </c>
    </row>
    <row r="1552">
      <c r="A1552" s="8" t="n">
        <v>43627</v>
      </c>
      <c r="B1552" s="9" t="n">
        <v>69.4538</v>
      </c>
    </row>
    <row r="1553">
      <c r="A1553" s="8" t="n">
        <v>43628</v>
      </c>
      <c r="B1553" s="9" t="n">
        <v>69.34999999999999</v>
      </c>
    </row>
    <row r="1554">
      <c r="A1554" s="8" t="n">
        <v>43629</v>
      </c>
      <c r="B1554" s="9" t="n">
        <v>69.515</v>
      </c>
    </row>
    <row r="1555">
      <c r="A1555" s="8" t="n">
        <v>43630</v>
      </c>
      <c r="B1555" s="9" t="n">
        <v>69.8013</v>
      </c>
    </row>
    <row r="1556">
      <c r="A1556" s="8" t="n">
        <v>43633</v>
      </c>
      <c r="B1556" s="9" t="n">
        <v>69.9037</v>
      </c>
    </row>
    <row r="1557">
      <c r="A1557" s="8" t="n">
        <v>43634</v>
      </c>
      <c r="B1557" s="9" t="n">
        <v>69.6888</v>
      </c>
    </row>
    <row r="1558">
      <c r="A1558" s="8" t="n">
        <v>43635</v>
      </c>
      <c r="B1558" s="9" t="n">
        <v>69.685</v>
      </c>
    </row>
    <row r="1559">
      <c r="A1559" s="8" t="n">
        <v>43636</v>
      </c>
      <c r="B1559" s="9" t="n">
        <v>69.4375</v>
      </c>
    </row>
    <row r="1560">
      <c r="A1560" s="8" t="n">
        <v>43637</v>
      </c>
      <c r="B1560" s="9" t="n">
        <v>69.58750000000001</v>
      </c>
    </row>
    <row r="1561">
      <c r="A1561" s="8" t="n">
        <v>43640</v>
      </c>
      <c r="B1561" s="9" t="n">
        <v>69.35129999999999</v>
      </c>
    </row>
    <row r="1562">
      <c r="A1562" s="8" t="n">
        <v>43641</v>
      </c>
      <c r="B1562" s="9" t="n">
        <v>69.3475</v>
      </c>
    </row>
    <row r="1563">
      <c r="A1563" s="8" t="n">
        <v>43642</v>
      </c>
      <c r="B1563" s="9" t="n">
        <v>69.16</v>
      </c>
    </row>
    <row r="1564">
      <c r="A1564" s="8" t="n">
        <v>43643</v>
      </c>
      <c r="B1564" s="9" t="n">
        <v>69.06999999999999</v>
      </c>
    </row>
    <row r="1565">
      <c r="A1565" s="8" t="n">
        <v>43644</v>
      </c>
      <c r="B1565" s="9" t="n">
        <v>69.0275</v>
      </c>
    </row>
    <row r="1566">
      <c r="A1566" s="8" t="n">
        <v>43647</v>
      </c>
      <c r="B1566" s="9" t="n">
        <v>68.95</v>
      </c>
    </row>
    <row r="1567">
      <c r="A1567" s="8" t="n">
        <v>43648</v>
      </c>
      <c r="B1567" s="9" t="n">
        <v>68.9425</v>
      </c>
    </row>
    <row r="1568">
      <c r="A1568" s="8" t="n">
        <v>43649</v>
      </c>
      <c r="B1568" s="9" t="n">
        <v>68.8963</v>
      </c>
    </row>
    <row r="1569">
      <c r="A1569" s="8" t="n">
        <v>43650</v>
      </c>
      <c r="B1569" s="9" t="n">
        <v>68.5175</v>
      </c>
    </row>
    <row r="1570">
      <c r="A1570" s="8" t="n">
        <v>43651</v>
      </c>
      <c r="B1570" s="9" t="n">
        <v>68.4175</v>
      </c>
    </row>
    <row r="1571">
      <c r="A1571" s="8" t="n">
        <v>43654</v>
      </c>
      <c r="B1571" s="9" t="n">
        <v>68.655</v>
      </c>
    </row>
    <row r="1572">
      <c r="A1572" s="8" t="n">
        <v>43655</v>
      </c>
      <c r="B1572" s="9" t="n">
        <v>68.5488</v>
      </c>
    </row>
    <row r="1573">
      <c r="A1573" s="8" t="n">
        <v>43656</v>
      </c>
      <c r="B1573" s="9" t="n">
        <v>68.57250000000001</v>
      </c>
    </row>
    <row r="1574">
      <c r="A1574" s="8" t="n">
        <v>43657</v>
      </c>
      <c r="B1574" s="9" t="n">
        <v>68.4413</v>
      </c>
    </row>
    <row r="1575">
      <c r="A1575" s="8" t="n">
        <v>43658</v>
      </c>
      <c r="B1575" s="9" t="n">
        <v>68.6825</v>
      </c>
    </row>
    <row r="1576">
      <c r="A1576" s="8" t="n">
        <v>43661</v>
      </c>
      <c r="B1576" s="9" t="n">
        <v>68.5462</v>
      </c>
    </row>
    <row r="1577">
      <c r="A1577" s="8" t="n">
        <v>43662</v>
      </c>
      <c r="B1577" s="9" t="n">
        <v>68.71120000000001</v>
      </c>
    </row>
    <row r="1578">
      <c r="A1578" s="8" t="n">
        <v>43663</v>
      </c>
      <c r="B1578" s="9" t="n">
        <v>68.8175</v>
      </c>
    </row>
    <row r="1579">
      <c r="A1579" s="8" t="n">
        <v>43664</v>
      </c>
      <c r="B1579" s="9" t="n">
        <v>68.96250000000001</v>
      </c>
    </row>
    <row r="1580">
      <c r="A1580" s="8" t="n">
        <v>43665</v>
      </c>
      <c r="B1580" s="9" t="n">
        <v>68.8062</v>
      </c>
    </row>
    <row r="1581">
      <c r="A1581" s="8" t="n">
        <v>43668</v>
      </c>
      <c r="B1581" s="9" t="n">
        <v>68.92</v>
      </c>
    </row>
    <row r="1582">
      <c r="A1582" s="8" t="n">
        <v>43669</v>
      </c>
      <c r="B1582" s="9" t="n">
        <v>68.94499999999999</v>
      </c>
    </row>
    <row r="1583">
      <c r="A1583" s="8" t="n">
        <v>43670</v>
      </c>
      <c r="B1583" s="9" t="n">
        <v>68.9825</v>
      </c>
    </row>
    <row r="1584">
      <c r="A1584" s="8" t="n">
        <v>43671</v>
      </c>
      <c r="B1584" s="9" t="n">
        <v>69.0425</v>
      </c>
    </row>
    <row r="1585">
      <c r="A1585" s="8" t="n">
        <v>43672</v>
      </c>
      <c r="B1585" s="9" t="n">
        <v>68.9037</v>
      </c>
    </row>
    <row r="1586">
      <c r="A1586" s="8" t="n">
        <v>43675</v>
      </c>
      <c r="B1586" s="9" t="n">
        <v>68.72750000000001</v>
      </c>
    </row>
    <row r="1587">
      <c r="A1587" s="8" t="n">
        <v>43676</v>
      </c>
      <c r="B1587" s="9" t="n">
        <v>68.8562</v>
      </c>
    </row>
    <row r="1588">
      <c r="A1588" s="8" t="n">
        <v>43677</v>
      </c>
      <c r="B1588" s="9" t="n">
        <v>68.8</v>
      </c>
    </row>
    <row r="1589">
      <c r="A1589" s="8" t="n">
        <v>43678</v>
      </c>
      <c r="B1589" s="9" t="n">
        <v>69.0575</v>
      </c>
    </row>
    <row r="1590">
      <c r="A1590" s="8" t="n">
        <v>43679</v>
      </c>
      <c r="B1590" s="9" t="n">
        <v>69.6075</v>
      </c>
    </row>
    <row r="1591">
      <c r="A1591" s="8" t="n">
        <v>43682</v>
      </c>
      <c r="B1591" s="9" t="n">
        <v>70.7325</v>
      </c>
    </row>
    <row r="1592">
      <c r="A1592" s="8" t="n">
        <v>43683</v>
      </c>
      <c r="B1592" s="9" t="n">
        <v>70.825</v>
      </c>
    </row>
    <row r="1593">
      <c r="A1593" s="8" t="n">
        <v>43684</v>
      </c>
      <c r="B1593" s="9" t="n">
        <v>70.8887</v>
      </c>
    </row>
    <row r="1594">
      <c r="A1594" s="8" t="n">
        <v>43685</v>
      </c>
      <c r="B1594" s="9" t="n">
        <v>70.69750000000001</v>
      </c>
    </row>
    <row r="1595">
      <c r="A1595" s="8" t="n">
        <v>43686</v>
      </c>
      <c r="B1595" s="9" t="n">
        <v>70.79000000000001</v>
      </c>
    </row>
    <row r="1596">
      <c r="A1596" s="8" t="n">
        <v>43690</v>
      </c>
      <c r="B1596" s="9" t="n">
        <v>71.39749999999999</v>
      </c>
    </row>
    <row r="1597">
      <c r="A1597" s="8" t="n">
        <v>43691</v>
      </c>
      <c r="B1597" s="9" t="n">
        <v>71.27379999999999</v>
      </c>
    </row>
    <row r="1598">
      <c r="A1598" s="8" t="n">
        <v>43693</v>
      </c>
      <c r="B1598" s="9" t="n">
        <v>71.155</v>
      </c>
    </row>
    <row r="1599">
      <c r="A1599" s="8" t="n">
        <v>43696</v>
      </c>
      <c r="B1599" s="9" t="n">
        <v>71.4425</v>
      </c>
    </row>
    <row r="1600">
      <c r="A1600" s="8" t="n">
        <v>43697</v>
      </c>
      <c r="B1600" s="9" t="n">
        <v>71.70999999999999</v>
      </c>
    </row>
    <row r="1601">
      <c r="A1601" s="8" t="n">
        <v>43698</v>
      </c>
      <c r="B1601" s="9" t="n">
        <v>71.5587</v>
      </c>
    </row>
    <row r="1602">
      <c r="A1602" s="8" t="n">
        <v>43699</v>
      </c>
      <c r="B1602" s="9" t="n">
        <v>71.8163</v>
      </c>
    </row>
    <row r="1603">
      <c r="A1603" s="8" t="n">
        <v>43700</v>
      </c>
      <c r="B1603" s="9" t="n">
        <v>71.66370000000001</v>
      </c>
    </row>
    <row r="1604">
      <c r="A1604" s="8" t="n">
        <v>43703</v>
      </c>
      <c r="B1604" s="9" t="n">
        <v>72.02119999999999</v>
      </c>
    </row>
    <row r="1605">
      <c r="A1605" s="8" t="n">
        <v>43704</v>
      </c>
      <c r="B1605" s="9" t="n">
        <v>71.4812</v>
      </c>
    </row>
    <row r="1606">
      <c r="A1606" s="8" t="n">
        <v>43705</v>
      </c>
      <c r="B1606" s="9" t="n">
        <v>71.77119999999999</v>
      </c>
    </row>
    <row r="1607">
      <c r="A1607" s="8" t="n">
        <v>43706</v>
      </c>
      <c r="B1607" s="9" t="n">
        <v>71.78870000000001</v>
      </c>
    </row>
    <row r="1608">
      <c r="A1608" s="8" t="n">
        <v>43707</v>
      </c>
      <c r="B1608" s="9" t="n">
        <v>71.405</v>
      </c>
    </row>
    <row r="1609">
      <c r="A1609" s="8" t="n">
        <v>43711</v>
      </c>
      <c r="B1609" s="9" t="n">
        <v>72.3938</v>
      </c>
    </row>
    <row r="1610">
      <c r="A1610" s="8" t="n">
        <v>43712</v>
      </c>
      <c r="B1610" s="9" t="n">
        <v>72.12</v>
      </c>
    </row>
    <row r="1611">
      <c r="A1611" s="8" t="n">
        <v>43713</v>
      </c>
      <c r="B1611" s="9" t="n">
        <v>71.84</v>
      </c>
    </row>
    <row r="1612">
      <c r="A1612" s="8" t="n">
        <v>43714</v>
      </c>
      <c r="B1612" s="9" t="n">
        <v>71.72499999999999</v>
      </c>
    </row>
    <row r="1613">
      <c r="A1613" s="8" t="n">
        <v>43717</v>
      </c>
      <c r="B1613" s="9" t="n">
        <v>71.7063</v>
      </c>
    </row>
    <row r="1614">
      <c r="A1614" s="8" t="n">
        <v>43719</v>
      </c>
      <c r="B1614" s="9" t="n">
        <v>71.66500000000001</v>
      </c>
    </row>
    <row r="1615">
      <c r="A1615" s="8" t="n">
        <v>43720</v>
      </c>
      <c r="B1615" s="9" t="n">
        <v>71.1375</v>
      </c>
    </row>
    <row r="1616">
      <c r="A1616" s="8" t="n">
        <v>43721</v>
      </c>
      <c r="B1616" s="9" t="n">
        <v>70.93000000000001</v>
      </c>
    </row>
    <row r="1617">
      <c r="A1617" s="8" t="n">
        <v>43724</v>
      </c>
      <c r="B1617" s="9" t="n">
        <v>71.5963</v>
      </c>
    </row>
    <row r="1618">
      <c r="A1618" s="8" t="n">
        <v>43725</v>
      </c>
      <c r="B1618" s="9" t="n">
        <v>71.7825</v>
      </c>
    </row>
    <row r="1619">
      <c r="A1619" s="8" t="n">
        <v>43726</v>
      </c>
      <c r="B1619" s="9" t="n">
        <v>71.24250000000001</v>
      </c>
    </row>
    <row r="1620">
      <c r="A1620" s="8" t="n">
        <v>43727</v>
      </c>
      <c r="B1620" s="9" t="n">
        <v>71.3262</v>
      </c>
    </row>
    <row r="1621">
      <c r="A1621" s="8" t="n">
        <v>43728</v>
      </c>
      <c r="B1621" s="9" t="n">
        <v>70.94499999999999</v>
      </c>
    </row>
    <row r="1622">
      <c r="A1622" s="8" t="n">
        <v>43731</v>
      </c>
      <c r="B1622" s="9" t="n">
        <v>70.935</v>
      </c>
    </row>
    <row r="1623">
      <c r="A1623" s="8" t="n">
        <v>43732</v>
      </c>
      <c r="B1623" s="9" t="n">
        <v>71.0188</v>
      </c>
    </row>
    <row r="1624">
      <c r="A1624" s="8" t="n">
        <v>43733</v>
      </c>
      <c r="B1624" s="9" t="n">
        <v>71.04000000000001</v>
      </c>
    </row>
    <row r="1625">
      <c r="A1625" s="8" t="n">
        <v>43734</v>
      </c>
      <c r="B1625" s="9" t="n">
        <v>70.8788</v>
      </c>
    </row>
    <row r="1626">
      <c r="A1626" s="8" t="n">
        <v>43735</v>
      </c>
      <c r="B1626" s="9" t="n">
        <v>70.5625</v>
      </c>
    </row>
    <row r="1627">
      <c r="A1627" s="8" t="n">
        <v>43738</v>
      </c>
      <c r="B1627" s="9" t="n">
        <v>70.86750000000001</v>
      </c>
    </row>
    <row r="1628">
      <c r="A1628" s="8" t="n">
        <v>43739</v>
      </c>
      <c r="B1628" s="9" t="n">
        <v>71.0838</v>
      </c>
    </row>
    <row r="1629">
      <c r="A1629" s="8" t="n">
        <v>43741</v>
      </c>
      <c r="B1629" s="9" t="n">
        <v>70.88</v>
      </c>
    </row>
    <row r="1630">
      <c r="A1630" s="8" t="n">
        <v>43742</v>
      </c>
      <c r="B1630" s="9" t="n">
        <v>70.88249999999999</v>
      </c>
    </row>
    <row r="1631">
      <c r="A1631" s="8" t="n">
        <v>43745</v>
      </c>
      <c r="B1631" s="9" t="n">
        <v>71.02249999999999</v>
      </c>
    </row>
    <row r="1632">
      <c r="A1632" s="8" t="n">
        <v>43747</v>
      </c>
      <c r="B1632" s="9" t="n">
        <v>71.06999999999999</v>
      </c>
    </row>
    <row r="1633">
      <c r="A1633" s="8" t="n">
        <v>43748</v>
      </c>
      <c r="B1633" s="9" t="n">
        <v>71.0712</v>
      </c>
    </row>
    <row r="1634">
      <c r="A1634" s="8" t="n">
        <v>43749</v>
      </c>
      <c r="B1634" s="9" t="n">
        <v>71.0175</v>
      </c>
    </row>
    <row r="1635">
      <c r="A1635" s="8" t="n">
        <v>43752</v>
      </c>
      <c r="B1635" s="9" t="n">
        <v>71.22620000000001</v>
      </c>
    </row>
    <row r="1636">
      <c r="A1636" s="8" t="n">
        <v>43753</v>
      </c>
      <c r="B1636" s="9" t="n">
        <v>71.5425</v>
      </c>
    </row>
    <row r="1637">
      <c r="A1637" s="8" t="n">
        <v>43754</v>
      </c>
      <c r="B1637" s="9" t="n">
        <v>71.4375</v>
      </c>
    </row>
    <row r="1638">
      <c r="A1638" s="8" t="n">
        <v>43755</v>
      </c>
      <c r="B1638" s="9" t="n">
        <v>71.1687</v>
      </c>
    </row>
    <row r="1639">
      <c r="A1639" s="8" t="n">
        <v>43756</v>
      </c>
      <c r="B1639" s="9" t="n">
        <v>71.14749999999999</v>
      </c>
    </row>
    <row r="1640">
      <c r="A1640" s="8" t="n">
        <v>43760</v>
      </c>
      <c r="B1640" s="9" t="n">
        <v>70.9413</v>
      </c>
    </row>
    <row r="1641">
      <c r="A1641" s="8" t="n">
        <v>43761</v>
      </c>
      <c r="B1641" s="9" t="n">
        <v>70.9037</v>
      </c>
    </row>
    <row r="1642">
      <c r="A1642" s="8" t="n">
        <v>43762</v>
      </c>
      <c r="B1642" s="9" t="n">
        <v>71.02249999999999</v>
      </c>
    </row>
    <row r="1643">
      <c r="A1643" s="8" t="n">
        <v>43763</v>
      </c>
      <c r="B1643" s="9" t="n">
        <v>70.8887</v>
      </c>
    </row>
    <row r="1644">
      <c r="A1644" s="8" t="n">
        <v>43767</v>
      </c>
      <c r="B1644" s="9" t="n">
        <v>70.8412</v>
      </c>
    </row>
    <row r="1645">
      <c r="A1645" s="8" t="n">
        <v>43768</v>
      </c>
      <c r="B1645" s="9" t="n">
        <v>70.895</v>
      </c>
    </row>
    <row r="1646">
      <c r="A1646" s="8" t="n">
        <v>43769</v>
      </c>
      <c r="B1646" s="9" t="n">
        <v>70.92749999999999</v>
      </c>
    </row>
    <row r="1647">
      <c r="A1647" s="8" t="n">
        <v>43770</v>
      </c>
      <c r="B1647" s="9" t="n">
        <v>70.80629999999999</v>
      </c>
    </row>
    <row r="1648">
      <c r="A1648" s="8" t="n">
        <v>43773</v>
      </c>
      <c r="B1648" s="9" t="n">
        <v>70.7637</v>
      </c>
    </row>
    <row r="1649">
      <c r="A1649" s="8" t="n">
        <v>43774</v>
      </c>
      <c r="B1649" s="9" t="n">
        <v>70.69</v>
      </c>
    </row>
    <row r="1650">
      <c r="A1650" s="8" t="n">
        <v>43775</v>
      </c>
      <c r="B1650" s="9" t="n">
        <v>70.99250000000001</v>
      </c>
    </row>
    <row r="1651">
      <c r="A1651" s="8" t="n">
        <v>43776</v>
      </c>
      <c r="B1651" s="9" t="n">
        <v>70.965</v>
      </c>
    </row>
    <row r="1652">
      <c r="A1652" s="8" t="n">
        <v>43777</v>
      </c>
      <c r="B1652" s="9" t="n">
        <v>71.285</v>
      </c>
    </row>
    <row r="1653">
      <c r="A1653" s="8" t="n">
        <v>43780</v>
      </c>
      <c r="B1653" s="9" t="n">
        <v>71.4675</v>
      </c>
    </row>
    <row r="1654">
      <c r="A1654" s="8" t="n">
        <v>43782</v>
      </c>
      <c r="B1654" s="9" t="n">
        <v>72.08750000000001</v>
      </c>
    </row>
    <row r="1655">
      <c r="A1655" s="8" t="n">
        <v>43783</v>
      </c>
      <c r="B1655" s="9" t="n">
        <v>71.9688</v>
      </c>
    </row>
    <row r="1656">
      <c r="A1656" s="8" t="n">
        <v>43784</v>
      </c>
      <c r="B1656" s="9" t="n">
        <v>71.78749999999999</v>
      </c>
    </row>
    <row r="1657">
      <c r="A1657" s="8" t="n">
        <v>43787</v>
      </c>
      <c r="B1657" s="9" t="n">
        <v>71.845</v>
      </c>
    </row>
    <row r="1658">
      <c r="A1658" s="8" t="n">
        <v>43788</v>
      </c>
      <c r="B1658" s="9" t="n">
        <v>71.715</v>
      </c>
    </row>
    <row r="1659">
      <c r="A1659" s="8" t="n">
        <v>43789</v>
      </c>
      <c r="B1659" s="9" t="n">
        <v>71.815</v>
      </c>
    </row>
    <row r="1660">
      <c r="A1660" s="8" t="n">
        <v>43790</v>
      </c>
      <c r="B1660" s="9" t="n">
        <v>71.7637</v>
      </c>
    </row>
    <row r="1661">
      <c r="A1661" s="8" t="n">
        <v>43791</v>
      </c>
      <c r="B1661" s="9" t="n">
        <v>71.715</v>
      </c>
    </row>
    <row r="1662">
      <c r="A1662" s="8" t="n">
        <v>43794</v>
      </c>
      <c r="B1662" s="9" t="n">
        <v>71.7312</v>
      </c>
    </row>
    <row r="1663">
      <c r="A1663" s="8" t="n">
        <v>43795</v>
      </c>
      <c r="B1663" s="9" t="n">
        <v>71.49250000000001</v>
      </c>
    </row>
    <row r="1664">
      <c r="A1664" s="8" t="n">
        <v>43796</v>
      </c>
      <c r="B1664" s="9" t="n">
        <v>71.34999999999999</v>
      </c>
    </row>
    <row r="1665">
      <c r="A1665" s="8" t="n">
        <v>43797</v>
      </c>
      <c r="B1665" s="9" t="n">
        <v>71.61879999999999</v>
      </c>
    </row>
    <row r="1666">
      <c r="A1666" s="8" t="n">
        <v>43798</v>
      </c>
      <c r="B1666" s="9" t="n">
        <v>71.7375</v>
      </c>
    </row>
    <row r="1667">
      <c r="A1667" s="8" t="n">
        <v>43801</v>
      </c>
      <c r="B1667" s="9" t="n">
        <v>71.66249999999999</v>
      </c>
    </row>
    <row r="1668">
      <c r="A1668" s="8" t="n">
        <v>43802</v>
      </c>
      <c r="B1668" s="9" t="n">
        <v>71.6712</v>
      </c>
    </row>
    <row r="1669">
      <c r="A1669" s="8" t="n">
        <v>43803</v>
      </c>
      <c r="B1669" s="9" t="n">
        <v>71.5275</v>
      </c>
    </row>
    <row r="1670">
      <c r="A1670" s="8" t="n">
        <v>43804</v>
      </c>
      <c r="B1670" s="9" t="n">
        <v>71.29000000000001</v>
      </c>
    </row>
    <row r="1671">
      <c r="A1671" s="8" t="n">
        <v>43805</v>
      </c>
      <c r="B1671" s="9" t="n">
        <v>71.2</v>
      </c>
    </row>
    <row r="1672">
      <c r="A1672" s="8" t="n">
        <v>43808</v>
      </c>
      <c r="B1672" s="9" t="n">
        <v>71.045</v>
      </c>
    </row>
    <row r="1673">
      <c r="A1673" s="8" t="n">
        <v>43809</v>
      </c>
      <c r="B1673" s="9" t="n">
        <v>70.925</v>
      </c>
    </row>
    <row r="1674">
      <c r="A1674" s="8" t="n">
        <v>43810</v>
      </c>
      <c r="B1674" s="9" t="n">
        <v>70.84</v>
      </c>
    </row>
    <row r="1675">
      <c r="A1675" s="8" t="n">
        <v>43811</v>
      </c>
      <c r="B1675" s="9" t="n">
        <v>70.83499999999999</v>
      </c>
    </row>
    <row r="1676">
      <c r="A1676" s="8" t="n">
        <v>43812</v>
      </c>
      <c r="B1676" s="9" t="n">
        <v>70.8138</v>
      </c>
    </row>
    <row r="1677">
      <c r="A1677" s="8" t="n">
        <v>43815</v>
      </c>
      <c r="B1677" s="9" t="n">
        <v>71.0038</v>
      </c>
    </row>
    <row r="1678">
      <c r="A1678" s="8" t="n">
        <v>43816</v>
      </c>
      <c r="B1678" s="9" t="n">
        <v>70.9738</v>
      </c>
    </row>
    <row r="1679">
      <c r="A1679" s="8" t="n">
        <v>43817</v>
      </c>
      <c r="B1679" s="9" t="n">
        <v>70.9713</v>
      </c>
    </row>
    <row r="1680">
      <c r="A1680" s="8" t="n">
        <v>43818</v>
      </c>
      <c r="B1680" s="9" t="n">
        <v>71.035</v>
      </c>
    </row>
    <row r="1681">
      <c r="A1681" s="8" t="n">
        <v>43819</v>
      </c>
      <c r="B1681" s="9" t="n">
        <v>71.12</v>
      </c>
    </row>
    <row r="1682">
      <c r="A1682" s="8" t="n">
        <v>43822</v>
      </c>
      <c r="B1682" s="9" t="n">
        <v>71.1837</v>
      </c>
    </row>
    <row r="1683">
      <c r="A1683" s="8" t="n">
        <v>43823</v>
      </c>
      <c r="B1683" s="9" t="n">
        <v>71.27</v>
      </c>
    </row>
    <row r="1684">
      <c r="A1684" s="8" t="n">
        <v>43825</v>
      </c>
      <c r="B1684" s="9" t="n">
        <v>71.3138</v>
      </c>
    </row>
    <row r="1685">
      <c r="A1685" s="8" t="n">
        <v>43826</v>
      </c>
      <c r="B1685" s="9" t="n">
        <v>71.35250000000001</v>
      </c>
    </row>
    <row r="1686">
      <c r="A1686" s="8" t="n">
        <v>43829</v>
      </c>
      <c r="B1686" s="9" t="n">
        <v>71.3138</v>
      </c>
    </row>
    <row r="1687">
      <c r="A1687" s="8" t="n">
        <v>43830</v>
      </c>
      <c r="B1687" s="9" t="n">
        <v>71.3788</v>
      </c>
    </row>
    <row r="1688">
      <c r="A1688" s="8" t="n">
        <v>43831</v>
      </c>
      <c r="B1688" s="9" t="n">
        <v>71.22750000000001</v>
      </c>
    </row>
    <row r="1689">
      <c r="A1689" s="8" t="n">
        <v>43832</v>
      </c>
      <c r="B1689" s="9" t="n">
        <v>71.3775</v>
      </c>
    </row>
    <row r="1690">
      <c r="A1690" s="8" t="n">
        <v>43833</v>
      </c>
      <c r="B1690" s="9" t="n">
        <v>71.7988</v>
      </c>
    </row>
    <row r="1691">
      <c r="A1691" s="8" t="n">
        <v>43836</v>
      </c>
      <c r="B1691" s="9" t="n">
        <v>71.9375</v>
      </c>
    </row>
    <row r="1692">
      <c r="A1692" s="8" t="n">
        <v>43837</v>
      </c>
      <c r="B1692" s="9" t="n">
        <v>71.8275</v>
      </c>
    </row>
    <row r="1693">
      <c r="A1693" s="8" t="n">
        <v>43838</v>
      </c>
      <c r="B1693" s="9" t="n">
        <v>71.7063</v>
      </c>
    </row>
    <row r="1694">
      <c r="A1694" s="8" t="n">
        <v>43839</v>
      </c>
      <c r="B1694" s="9" t="n">
        <v>71.2137</v>
      </c>
    </row>
    <row r="1695">
      <c r="A1695" s="8" t="n">
        <v>43840</v>
      </c>
      <c r="B1695" s="9" t="n">
        <v>70.9388</v>
      </c>
    </row>
    <row r="1696">
      <c r="A1696" s="8" t="n">
        <v>43843</v>
      </c>
      <c r="B1696" s="9" t="n">
        <v>70.8575</v>
      </c>
    </row>
    <row r="1697">
      <c r="A1697" s="8" t="n">
        <v>43844</v>
      </c>
      <c r="B1697" s="9" t="n">
        <v>70.8763</v>
      </c>
    </row>
    <row r="1698">
      <c r="A1698" s="8" t="n">
        <v>43845</v>
      </c>
      <c r="B1698" s="9" t="n">
        <v>70.8212</v>
      </c>
    </row>
    <row r="1699">
      <c r="A1699" s="8" t="n">
        <v>43846</v>
      </c>
      <c r="B1699" s="9" t="n">
        <v>70.9337</v>
      </c>
    </row>
    <row r="1700">
      <c r="A1700" s="8" t="n">
        <v>43847</v>
      </c>
      <c r="B1700" s="9" t="n">
        <v>71.0825</v>
      </c>
    </row>
    <row r="1701">
      <c r="A1701" s="8" t="n">
        <v>43850</v>
      </c>
      <c r="B1701" s="9" t="n">
        <v>71.11</v>
      </c>
    </row>
    <row r="1702">
      <c r="A1702" s="8" t="n">
        <v>43851</v>
      </c>
      <c r="B1702" s="9" t="n">
        <v>71.2088</v>
      </c>
    </row>
    <row r="1703">
      <c r="A1703" s="8" t="n">
        <v>43852</v>
      </c>
      <c r="B1703" s="9" t="n">
        <v>71.19499999999999</v>
      </c>
    </row>
    <row r="1704">
      <c r="A1704" s="8" t="n">
        <v>43853</v>
      </c>
      <c r="B1704" s="9" t="n">
        <v>71.27379999999999</v>
      </c>
    </row>
    <row r="1705">
      <c r="A1705" s="8" t="n">
        <v>43854</v>
      </c>
      <c r="B1705" s="9" t="n">
        <v>71.3325</v>
      </c>
    </row>
    <row r="1706">
      <c r="A1706" s="8" t="n">
        <v>43857</v>
      </c>
      <c r="B1706" s="9" t="n">
        <v>71.4413</v>
      </c>
    </row>
    <row r="1707">
      <c r="A1707" s="8" t="n">
        <v>43858</v>
      </c>
      <c r="B1707" s="9" t="n">
        <v>71.34</v>
      </c>
    </row>
    <row r="1708">
      <c r="A1708" s="8" t="n">
        <v>43859</v>
      </c>
      <c r="B1708" s="9" t="n">
        <v>71.2525</v>
      </c>
    </row>
    <row r="1709">
      <c r="A1709" s="8" t="n">
        <v>43860</v>
      </c>
      <c r="B1709" s="9" t="n">
        <v>71.4888</v>
      </c>
    </row>
    <row r="1710">
      <c r="A1710" s="8" t="n">
        <v>43861</v>
      </c>
      <c r="B1710" s="9" t="n">
        <v>71.35250000000001</v>
      </c>
    </row>
    <row r="1711">
      <c r="A1711" s="8" t="n">
        <v>43864</v>
      </c>
      <c r="B1711" s="9" t="n">
        <v>71.3475</v>
      </c>
    </row>
    <row r="1712">
      <c r="A1712" s="8" t="n">
        <v>43865</v>
      </c>
      <c r="B1712" s="9" t="n">
        <v>71.27249999999999</v>
      </c>
    </row>
    <row r="1713">
      <c r="A1713" s="8" t="n">
        <v>43866</v>
      </c>
      <c r="B1713" s="9" t="n">
        <v>71.215</v>
      </c>
    </row>
    <row r="1714">
      <c r="A1714" s="8" t="n">
        <v>43867</v>
      </c>
      <c r="B1714" s="9" t="n">
        <v>71.1962</v>
      </c>
    </row>
    <row r="1715">
      <c r="A1715" s="8" t="n">
        <v>43868</v>
      </c>
      <c r="B1715" s="9" t="n">
        <v>71.4075</v>
      </c>
    </row>
    <row r="1716">
      <c r="A1716" s="8" t="n">
        <v>43871</v>
      </c>
      <c r="B1716" s="9" t="n">
        <v>71.2912</v>
      </c>
    </row>
    <row r="1717">
      <c r="A1717" s="8" t="n">
        <v>43872</v>
      </c>
      <c r="B1717" s="9" t="n">
        <v>71.285</v>
      </c>
    </row>
    <row r="1718">
      <c r="A1718" s="8" t="n">
        <v>43873</v>
      </c>
      <c r="B1718" s="9" t="n">
        <v>71.35120000000001</v>
      </c>
    </row>
    <row r="1719">
      <c r="A1719" s="8" t="n">
        <v>43874</v>
      </c>
      <c r="B1719" s="9" t="n">
        <v>71.33</v>
      </c>
    </row>
    <row r="1720">
      <c r="A1720" s="8" t="n">
        <v>43875</v>
      </c>
      <c r="B1720" s="9" t="n">
        <v>71.36750000000001</v>
      </c>
    </row>
    <row r="1721">
      <c r="A1721" s="8" t="n">
        <v>43878</v>
      </c>
      <c r="B1721" s="9" t="n">
        <v>71.29130000000001</v>
      </c>
    </row>
    <row r="1722">
      <c r="A1722" s="8" t="n">
        <v>43879</v>
      </c>
      <c r="B1722" s="9" t="n">
        <v>71.5625</v>
      </c>
    </row>
    <row r="1723">
      <c r="A1723" s="8" t="n">
        <v>43881</v>
      </c>
      <c r="B1723" s="9" t="n">
        <v>71.6425</v>
      </c>
    </row>
    <row r="1724">
      <c r="A1724" s="8" t="n">
        <v>43885</v>
      </c>
      <c r="B1724" s="9" t="n">
        <v>72</v>
      </c>
    </row>
    <row r="1725">
      <c r="A1725" s="8" t="n">
        <v>43886</v>
      </c>
      <c r="B1725" s="9" t="n">
        <v>71.8875</v>
      </c>
    </row>
    <row r="1726">
      <c r="A1726" s="8" t="n">
        <v>43887</v>
      </c>
      <c r="B1726" s="9" t="n">
        <v>71.66249999999999</v>
      </c>
    </row>
    <row r="1727">
      <c r="A1727" s="8" t="n">
        <v>43888</v>
      </c>
      <c r="B1727" s="9" t="n">
        <v>71.565</v>
      </c>
    </row>
    <row r="1728">
      <c r="A1728" s="8" t="n">
        <v>43889</v>
      </c>
      <c r="B1728" s="9" t="n">
        <v>72.1763</v>
      </c>
    </row>
    <row r="1729">
      <c r="A1729" s="8" t="n">
        <v>43892</v>
      </c>
      <c r="B1729" s="9" t="n">
        <v>72.735</v>
      </c>
    </row>
    <row r="1730">
      <c r="A1730" s="8" t="n">
        <v>43893</v>
      </c>
      <c r="B1730" s="9" t="n">
        <v>73.31</v>
      </c>
    </row>
    <row r="1731">
      <c r="A1731" s="8" t="n">
        <v>43894</v>
      </c>
      <c r="B1731" s="9" t="n">
        <v>73.22499999999999</v>
      </c>
    </row>
    <row r="1732">
      <c r="A1732" s="8" t="n">
        <v>43895</v>
      </c>
      <c r="B1732" s="9" t="n">
        <v>73.3138</v>
      </c>
    </row>
    <row r="1733">
      <c r="A1733" s="8" t="n">
        <v>43896</v>
      </c>
      <c r="B1733" s="9" t="n">
        <v>73.78749999999999</v>
      </c>
    </row>
    <row r="1734">
      <c r="A1734" s="8" t="n">
        <v>43899</v>
      </c>
      <c r="B1734" s="9" t="n">
        <v>74.08499999999999</v>
      </c>
    </row>
    <row r="1735">
      <c r="A1735" s="8" t="n">
        <v>43901</v>
      </c>
      <c r="B1735" s="9" t="n">
        <v>73.6413</v>
      </c>
    </row>
    <row r="1736">
      <c r="A1736" s="8" t="n">
        <v>43902</v>
      </c>
      <c r="B1736" s="9" t="n">
        <v>74.2175</v>
      </c>
    </row>
    <row r="1737">
      <c r="A1737" s="8" t="n">
        <v>43903</v>
      </c>
      <c r="B1737" s="9" t="n">
        <v>73.9037</v>
      </c>
    </row>
    <row r="1738">
      <c r="A1738" s="8" t="n">
        <v>43906</v>
      </c>
      <c r="B1738" s="9" t="n">
        <v>74.27249999999999</v>
      </c>
    </row>
    <row r="1739">
      <c r="A1739" s="8" t="n">
        <v>43907</v>
      </c>
      <c r="B1739" s="9" t="n">
        <v>74.21250000000001</v>
      </c>
    </row>
    <row r="1740">
      <c r="A1740" s="8" t="n">
        <v>43908</v>
      </c>
      <c r="B1740" s="9" t="n">
        <v>74.2663</v>
      </c>
    </row>
    <row r="1741">
      <c r="A1741" s="8" t="n">
        <v>43909</v>
      </c>
      <c r="B1741" s="9" t="n">
        <v>75.03</v>
      </c>
    </row>
    <row r="1742">
      <c r="A1742" s="8" t="n">
        <v>43910</v>
      </c>
      <c r="B1742" s="9" t="n">
        <v>75.19499999999999</v>
      </c>
    </row>
    <row r="1743">
      <c r="A1743" s="8" t="n">
        <v>43913</v>
      </c>
      <c r="B1743" s="9" t="n">
        <v>76.27500000000001</v>
      </c>
    </row>
    <row r="1744">
      <c r="A1744" s="8" t="n">
        <v>43914</v>
      </c>
      <c r="B1744" s="9" t="n">
        <v>76.0762</v>
      </c>
    </row>
    <row r="1745">
      <c r="A1745" s="8" t="n">
        <v>43916</v>
      </c>
      <c r="B1745" s="9" t="n">
        <v>75.155</v>
      </c>
    </row>
    <row r="1746">
      <c r="A1746" s="8" t="n">
        <v>43917</v>
      </c>
      <c r="B1746" s="9" t="n">
        <v>74.92</v>
      </c>
    </row>
    <row r="1747">
      <c r="A1747" s="8" t="n">
        <v>43920</v>
      </c>
      <c r="B1747" s="9" t="n">
        <v>75.41630000000001</v>
      </c>
    </row>
    <row r="1748">
      <c r="A1748" s="8" t="n">
        <v>43921</v>
      </c>
      <c r="B1748" s="9" t="n">
        <v>75.5425</v>
      </c>
    </row>
    <row r="1749">
      <c r="A1749" s="8" t="n">
        <v>43924</v>
      </c>
      <c r="B1749" s="9" t="n">
        <v>76.17319999999999</v>
      </c>
    </row>
    <row r="1750">
      <c r="A1750" s="8" t="n">
        <v>43928</v>
      </c>
      <c r="B1750" s="9" t="n">
        <v>75.625</v>
      </c>
    </row>
    <row r="1751">
      <c r="A1751" s="8" t="n">
        <v>43929</v>
      </c>
      <c r="B1751" s="9" t="n">
        <v>76.3062</v>
      </c>
    </row>
    <row r="1752">
      <c r="A1752" s="8" t="n">
        <v>43930</v>
      </c>
      <c r="B1752" s="9" t="n">
        <v>76.2713</v>
      </c>
    </row>
    <row r="1753">
      <c r="A1753" s="8" t="n">
        <v>43934</v>
      </c>
      <c r="B1753" s="9" t="n">
        <v>76.27500000000001</v>
      </c>
    </row>
    <row r="1754">
      <c r="A1754" s="8" t="n">
        <v>43936</v>
      </c>
      <c r="B1754" s="9" t="n">
        <v>76.44629999999999</v>
      </c>
    </row>
    <row r="1755">
      <c r="A1755" s="8" t="n">
        <v>43937</v>
      </c>
      <c r="B1755" s="9" t="n">
        <v>76.7937</v>
      </c>
    </row>
    <row r="1756">
      <c r="A1756" s="8" t="n">
        <v>43938</v>
      </c>
      <c r="B1756" s="9" t="n">
        <v>76.38249999999999</v>
      </c>
    </row>
    <row r="1757">
      <c r="A1757" s="8" t="n">
        <v>43941</v>
      </c>
      <c r="B1757" s="9" t="n">
        <v>76.55</v>
      </c>
    </row>
    <row r="1758">
      <c r="A1758" s="8" t="n">
        <v>43942</v>
      </c>
      <c r="B1758" s="9" t="n">
        <v>76.83499999999999</v>
      </c>
    </row>
    <row r="1759">
      <c r="A1759" s="8" t="n">
        <v>43943</v>
      </c>
      <c r="B1759" s="9" t="n">
        <v>76.66370000000001</v>
      </c>
    </row>
    <row r="1760">
      <c r="A1760" s="8" t="n">
        <v>43944</v>
      </c>
      <c r="B1760" s="9" t="n">
        <v>76.07129999999999</v>
      </c>
    </row>
    <row r="1761">
      <c r="A1761" s="8" t="n">
        <v>43945</v>
      </c>
      <c r="B1761" s="9" t="n">
        <v>76.4525</v>
      </c>
    </row>
    <row r="1762">
      <c r="A1762" s="8" t="n">
        <v>43948</v>
      </c>
      <c r="B1762" s="9" t="n">
        <v>76.235</v>
      </c>
    </row>
    <row r="1763">
      <c r="A1763" s="8" t="n">
        <v>43949</v>
      </c>
      <c r="B1763" s="9" t="n">
        <v>76.1888</v>
      </c>
    </row>
    <row r="1764">
      <c r="A1764" s="8" t="n">
        <v>43950</v>
      </c>
      <c r="B1764" s="9" t="n">
        <v>75.6725</v>
      </c>
    </row>
    <row r="1765">
      <c r="A1765" s="8" t="n">
        <v>43951</v>
      </c>
      <c r="B1765" s="9" t="n">
        <v>75.09999999999999</v>
      </c>
    </row>
    <row r="1766">
      <c r="A1766" s="8" t="n">
        <v>43955</v>
      </c>
      <c r="B1766" s="9" t="n">
        <v>75.72620000000001</v>
      </c>
    </row>
    <row r="1767">
      <c r="A1767" s="8" t="n">
        <v>43956</v>
      </c>
      <c r="B1767" s="9" t="n">
        <v>75.64</v>
      </c>
    </row>
    <row r="1768">
      <c r="A1768" s="8" t="n">
        <v>43957</v>
      </c>
      <c r="B1768" s="9" t="n">
        <v>75.765</v>
      </c>
    </row>
    <row r="1769">
      <c r="A1769" s="8" t="n">
        <v>43959</v>
      </c>
      <c r="B1769" s="9" t="n">
        <v>75.5513</v>
      </c>
    </row>
    <row r="1770">
      <c r="A1770" s="8" t="n">
        <v>43962</v>
      </c>
      <c r="B1770" s="9" t="n">
        <v>75.7337</v>
      </c>
    </row>
    <row r="1771">
      <c r="A1771" s="8" t="n">
        <v>43963</v>
      </c>
      <c r="B1771" s="9" t="n">
        <v>75.5063</v>
      </c>
    </row>
    <row r="1772">
      <c r="A1772" s="8" t="n">
        <v>43964</v>
      </c>
      <c r="B1772" s="9" t="n">
        <v>75.4563</v>
      </c>
    </row>
    <row r="1773">
      <c r="A1773" s="8" t="n">
        <v>43965</v>
      </c>
      <c r="B1773" s="9" t="n">
        <v>75.565</v>
      </c>
    </row>
    <row r="1774">
      <c r="A1774" s="8" t="n">
        <v>43966</v>
      </c>
      <c r="B1774" s="9" t="n">
        <v>75.5788</v>
      </c>
    </row>
    <row r="1775">
      <c r="A1775" s="8" t="n">
        <v>43969</v>
      </c>
      <c r="B1775" s="9" t="n">
        <v>75.91370000000001</v>
      </c>
    </row>
    <row r="1776">
      <c r="A1776" s="8" t="n">
        <v>43970</v>
      </c>
      <c r="B1776" s="9" t="n">
        <v>75.64</v>
      </c>
    </row>
    <row r="1777">
      <c r="A1777" s="8" t="n">
        <v>43971</v>
      </c>
      <c r="B1777" s="9" t="n">
        <v>75.7975</v>
      </c>
    </row>
    <row r="1778">
      <c r="A1778" s="8" t="n">
        <v>43972</v>
      </c>
      <c r="B1778" s="9" t="n">
        <v>75.61499999999999</v>
      </c>
    </row>
    <row r="1779">
      <c r="A1779" s="8" t="n">
        <v>43973</v>
      </c>
      <c r="B1779" s="9" t="n">
        <v>75.96380000000001</v>
      </c>
    </row>
    <row r="1780">
      <c r="A1780" s="8" t="n">
        <v>43977</v>
      </c>
      <c r="B1780" s="9" t="n">
        <v>75.66</v>
      </c>
    </row>
    <row r="1781">
      <c r="A1781" s="8" t="n">
        <v>43978</v>
      </c>
      <c r="B1781" s="9" t="n">
        <v>75.71250000000001</v>
      </c>
    </row>
    <row r="1782">
      <c r="A1782" s="8" t="n">
        <v>43979</v>
      </c>
      <c r="B1782" s="9" t="n">
        <v>75.7625</v>
      </c>
    </row>
    <row r="1783">
      <c r="A1783" s="8" t="n">
        <v>43980</v>
      </c>
      <c r="B1783" s="9" t="n">
        <v>75.61750000000001</v>
      </c>
    </row>
    <row r="1784">
      <c r="A1784" s="8" t="n">
        <v>43983</v>
      </c>
      <c r="B1784" s="9" t="n">
        <v>75.545</v>
      </c>
    </row>
    <row r="1785">
      <c r="A1785" s="8" t="n">
        <v>43984</v>
      </c>
      <c r="B1785" s="9" t="n">
        <v>75.3562</v>
      </c>
    </row>
    <row r="1786">
      <c r="A1786" s="8" t="n">
        <v>43985</v>
      </c>
      <c r="B1786" s="9" t="n">
        <v>75.4725</v>
      </c>
    </row>
    <row r="1787">
      <c r="A1787" s="8" t="n">
        <v>43986</v>
      </c>
      <c r="B1787" s="9" t="n">
        <v>75.5762</v>
      </c>
    </row>
    <row r="1788">
      <c r="A1788" s="8" t="n">
        <v>43987</v>
      </c>
      <c r="B1788" s="9" t="n">
        <v>75.5825</v>
      </c>
    </row>
    <row r="1789">
      <c r="A1789" s="8" t="n">
        <v>43990</v>
      </c>
      <c r="B1789" s="9" t="n">
        <v>75.5437</v>
      </c>
    </row>
    <row r="1790">
      <c r="A1790" s="8" t="n">
        <v>43991</v>
      </c>
      <c r="B1790" s="9" t="n">
        <v>75.61499999999999</v>
      </c>
    </row>
    <row r="1791">
      <c r="A1791" s="8" t="n">
        <v>43992</v>
      </c>
      <c r="B1791" s="9" t="n">
        <v>75.595</v>
      </c>
    </row>
    <row r="1792">
      <c r="A1792" s="8" t="n">
        <v>43993</v>
      </c>
      <c r="B1792" s="9" t="n">
        <v>75.785</v>
      </c>
    </row>
    <row r="1793">
      <c r="A1793" s="8" t="n">
        <v>43994</v>
      </c>
      <c r="B1793" s="9" t="n">
        <v>75.845</v>
      </c>
    </row>
    <row r="1794">
      <c r="A1794" s="8" t="n">
        <v>43997</v>
      </c>
      <c r="B1794" s="9" t="n">
        <v>76.0313</v>
      </c>
    </row>
    <row r="1795">
      <c r="A1795" s="8" t="n">
        <v>43998</v>
      </c>
      <c r="B1795" s="9" t="n">
        <v>76.21250000000001</v>
      </c>
    </row>
    <row r="1796">
      <c r="A1796" s="8" t="n">
        <v>43999</v>
      </c>
      <c r="B1796" s="9" t="n">
        <v>76.16500000000001</v>
      </c>
    </row>
    <row r="1797">
      <c r="A1797" s="8" t="n">
        <v>44000</v>
      </c>
      <c r="B1797" s="9" t="n">
        <v>76.145</v>
      </c>
    </row>
    <row r="1798">
      <c r="A1798" s="8" t="n">
        <v>44001</v>
      </c>
      <c r="B1798" s="9" t="n">
        <v>76.1862</v>
      </c>
    </row>
    <row r="1799">
      <c r="A1799" s="8" t="n">
        <v>44004</v>
      </c>
      <c r="B1799" s="9" t="n">
        <v>76.02500000000001</v>
      </c>
    </row>
    <row r="1800">
      <c r="A1800" s="8" t="n">
        <v>44005</v>
      </c>
      <c r="B1800" s="9" t="n">
        <v>75.645</v>
      </c>
    </row>
    <row r="1801">
      <c r="A1801" s="8" t="n">
        <v>44006</v>
      </c>
      <c r="B1801" s="9" t="n">
        <v>75.7213</v>
      </c>
    </row>
    <row r="1802">
      <c r="A1802" s="8" t="n">
        <v>44007</v>
      </c>
      <c r="B1802" s="9" t="n">
        <v>75.6687</v>
      </c>
    </row>
    <row r="1803">
      <c r="A1803" s="8" t="n">
        <v>44008</v>
      </c>
      <c r="B1803" s="9" t="n">
        <v>75.64749999999999</v>
      </c>
    </row>
    <row r="1804">
      <c r="A1804" s="8" t="n">
        <v>44011</v>
      </c>
      <c r="B1804" s="9" t="n">
        <v>75.5813</v>
      </c>
    </row>
    <row r="1805">
      <c r="A1805" s="8" t="n">
        <v>44012</v>
      </c>
      <c r="B1805" s="9" t="n">
        <v>75.5087</v>
      </c>
    </row>
    <row r="1806">
      <c r="A1806" s="8" t="n">
        <v>44013</v>
      </c>
      <c r="B1806" s="9" t="n">
        <v>75.5963</v>
      </c>
    </row>
    <row r="1807">
      <c r="A1807" s="8" t="n">
        <v>44014</v>
      </c>
      <c r="B1807" s="9" t="n">
        <v>75.0063</v>
      </c>
    </row>
    <row r="1808">
      <c r="A1808" s="8" t="n">
        <v>44015</v>
      </c>
      <c r="B1808" s="9" t="n">
        <v>74.64879999999999</v>
      </c>
    </row>
    <row r="1809">
      <c r="A1809" s="8" t="n">
        <v>44018</v>
      </c>
      <c r="B1809" s="9" t="n">
        <v>74.6837</v>
      </c>
    </row>
    <row r="1810">
      <c r="A1810" s="8" t="n">
        <v>44019</v>
      </c>
      <c r="B1810" s="9" t="n">
        <v>74.9362</v>
      </c>
    </row>
    <row r="1811">
      <c r="A1811" s="8" t="n">
        <v>44020</v>
      </c>
      <c r="B1811" s="9" t="n">
        <v>75.0213</v>
      </c>
    </row>
    <row r="1812">
      <c r="A1812" s="8" t="n">
        <v>44021</v>
      </c>
      <c r="B1812" s="9" t="n">
        <v>74.995</v>
      </c>
    </row>
    <row r="1813">
      <c r="A1813" s="8" t="n">
        <v>44022</v>
      </c>
      <c r="B1813" s="9" t="n">
        <v>75.205</v>
      </c>
    </row>
    <row r="1814">
      <c r="A1814" s="8" t="n">
        <v>44025</v>
      </c>
      <c r="B1814" s="9" t="n">
        <v>75.19</v>
      </c>
    </row>
    <row r="1815">
      <c r="A1815" s="8" t="n">
        <v>44026</v>
      </c>
      <c r="B1815" s="9" t="n">
        <v>75.43000000000001</v>
      </c>
    </row>
    <row r="1816">
      <c r="A1816" s="8" t="n">
        <v>44027</v>
      </c>
      <c r="B1816" s="9" t="n">
        <v>75.15000000000001</v>
      </c>
    </row>
    <row r="1817">
      <c r="A1817" s="8" t="n">
        <v>44028</v>
      </c>
      <c r="B1817" s="9" t="n">
        <v>75.19370000000001</v>
      </c>
    </row>
    <row r="1818">
      <c r="A1818" s="8" t="n">
        <v>44029</v>
      </c>
      <c r="B1818" s="9" t="n">
        <v>75.02</v>
      </c>
    </row>
    <row r="1819">
      <c r="A1819" s="8" t="n">
        <v>44032</v>
      </c>
      <c r="B1819" s="9" t="n">
        <v>74.9162</v>
      </c>
    </row>
    <row r="1820">
      <c r="A1820" s="8" t="n">
        <v>44033</v>
      </c>
      <c r="B1820" s="9" t="n">
        <v>74.745</v>
      </c>
    </row>
    <row r="1821">
      <c r="A1821" s="8" t="n">
        <v>44034</v>
      </c>
      <c r="B1821" s="9" t="n">
        <v>74.7625</v>
      </c>
    </row>
    <row r="1822">
      <c r="A1822" s="8" t="n">
        <v>44035</v>
      </c>
      <c r="B1822" s="9" t="n">
        <v>74.765</v>
      </c>
    </row>
    <row r="1823">
      <c r="A1823" s="8" t="n">
        <v>44036</v>
      </c>
      <c r="B1823" s="9" t="n">
        <v>74.8275</v>
      </c>
    </row>
    <row r="1824">
      <c r="A1824" s="8" t="n">
        <v>44039</v>
      </c>
      <c r="B1824" s="9" t="n">
        <v>74.83499999999999</v>
      </c>
    </row>
    <row r="1825">
      <c r="A1825" s="8" t="n">
        <v>44040</v>
      </c>
      <c r="B1825" s="9" t="n">
        <v>74.845</v>
      </c>
    </row>
    <row r="1826">
      <c r="A1826" s="8" t="n">
        <v>44041</v>
      </c>
      <c r="B1826" s="9" t="n">
        <v>74.8</v>
      </c>
    </row>
    <row r="1827">
      <c r="A1827" s="8" t="n">
        <v>44042</v>
      </c>
      <c r="B1827" s="9" t="n">
        <v>74.84999999999999</v>
      </c>
    </row>
    <row r="1828">
      <c r="A1828" s="8" t="n">
        <v>44043</v>
      </c>
      <c r="B1828" s="9" t="n">
        <v>74.8125</v>
      </c>
    </row>
    <row r="1829">
      <c r="A1829" s="8" t="n">
        <v>44046</v>
      </c>
      <c r="B1829" s="9" t="n">
        <v>75.01000000000001</v>
      </c>
    </row>
    <row r="1830">
      <c r="A1830" s="8" t="n">
        <v>44047</v>
      </c>
      <c r="B1830" s="9" t="n">
        <v>75.045</v>
      </c>
    </row>
    <row r="1831">
      <c r="A1831" s="8" t="n">
        <v>44048</v>
      </c>
      <c r="B1831" s="9" t="n">
        <v>74.9425</v>
      </c>
    </row>
    <row r="1832">
      <c r="A1832" s="8" t="n">
        <v>44049</v>
      </c>
      <c r="B1832" s="9" t="n">
        <v>74.92749999999999</v>
      </c>
    </row>
    <row r="1833">
      <c r="A1833" s="8" t="n">
        <v>44050</v>
      </c>
      <c r="B1833" s="9" t="n">
        <v>74.935</v>
      </c>
    </row>
    <row r="1834">
      <c r="A1834" s="8" t="n">
        <v>44053</v>
      </c>
      <c r="B1834" s="9" t="n">
        <v>74.9012</v>
      </c>
    </row>
    <row r="1835">
      <c r="A1835" s="8" t="n">
        <v>44054</v>
      </c>
      <c r="B1835" s="9" t="n">
        <v>74.77500000000001</v>
      </c>
    </row>
    <row r="1836">
      <c r="A1836" s="8" t="n">
        <v>44055</v>
      </c>
      <c r="B1836" s="9" t="n">
        <v>74.8275</v>
      </c>
    </row>
    <row r="1837">
      <c r="A1837" s="8" t="n">
        <v>44056</v>
      </c>
      <c r="B1837" s="9" t="n">
        <v>74.845</v>
      </c>
    </row>
    <row r="1838">
      <c r="A1838" s="8" t="n">
        <v>44057</v>
      </c>
      <c r="B1838" s="9" t="n">
        <v>74.9037</v>
      </c>
    </row>
    <row r="1839">
      <c r="A1839" s="8" t="n">
        <v>44060</v>
      </c>
      <c r="B1839" s="9" t="n">
        <v>74.8862</v>
      </c>
    </row>
    <row r="1840">
      <c r="A1840" s="8" t="n">
        <v>44061</v>
      </c>
      <c r="B1840" s="9" t="n">
        <v>74.76000000000001</v>
      </c>
    </row>
    <row r="1841">
      <c r="A1841" s="8" t="n">
        <v>44062</v>
      </c>
      <c r="B1841" s="9" t="n">
        <v>74.81999999999999</v>
      </c>
    </row>
    <row r="1842">
      <c r="A1842" s="8" t="n">
        <v>44063</v>
      </c>
      <c r="B1842" s="9" t="n">
        <v>75.03</v>
      </c>
    </row>
    <row r="1843">
      <c r="A1843" s="8" t="n">
        <v>44064</v>
      </c>
      <c r="B1843" s="9" t="n">
        <v>74.845</v>
      </c>
    </row>
    <row r="1844">
      <c r="A1844" s="8" t="n">
        <v>44067</v>
      </c>
      <c r="B1844" s="9" t="n">
        <v>74.3212</v>
      </c>
    </row>
    <row r="1845">
      <c r="A1845" s="8" t="n">
        <v>44068</v>
      </c>
      <c r="B1845" s="9" t="n">
        <v>74.33</v>
      </c>
    </row>
    <row r="1846">
      <c r="A1846" s="8" t="n">
        <v>44069</v>
      </c>
      <c r="B1846" s="9" t="n">
        <v>74.3</v>
      </c>
    </row>
    <row r="1847">
      <c r="A1847" s="8" t="n">
        <v>44070</v>
      </c>
      <c r="B1847" s="9" t="n">
        <v>73.8163</v>
      </c>
    </row>
    <row r="1848">
      <c r="A1848" s="8" t="n">
        <v>44071</v>
      </c>
      <c r="B1848" s="9" t="n">
        <v>73.4025</v>
      </c>
    </row>
    <row r="1849">
      <c r="A1849" s="8" t="n">
        <v>44074</v>
      </c>
      <c r="B1849" s="9" t="n">
        <v>73.62</v>
      </c>
    </row>
    <row r="1850">
      <c r="A1850" s="8" t="n">
        <v>44075</v>
      </c>
      <c r="B1850" s="9" t="n">
        <v>72.87</v>
      </c>
    </row>
    <row r="1851">
      <c r="A1851" s="8" t="n">
        <v>44076</v>
      </c>
      <c r="B1851" s="9" t="n">
        <v>73.0313</v>
      </c>
    </row>
    <row r="1852">
      <c r="A1852" s="8" t="n">
        <v>44077</v>
      </c>
      <c r="B1852" s="9" t="n">
        <v>73.47750000000001</v>
      </c>
    </row>
    <row r="1853">
      <c r="A1853" s="8" t="n">
        <v>44078</v>
      </c>
      <c r="B1853" s="9" t="n">
        <v>73.1413</v>
      </c>
    </row>
    <row r="1854">
      <c r="A1854" s="8" t="n">
        <v>44081</v>
      </c>
      <c r="B1854" s="9" t="n">
        <v>73.3475</v>
      </c>
    </row>
    <row r="1855">
      <c r="A1855" s="8" t="n">
        <v>44082</v>
      </c>
      <c r="B1855" s="9" t="n">
        <v>73.5988</v>
      </c>
    </row>
    <row r="1856">
      <c r="A1856" s="8" t="n">
        <v>44083</v>
      </c>
      <c r="B1856" s="9" t="n">
        <v>73.53749999999999</v>
      </c>
    </row>
    <row r="1857">
      <c r="A1857" s="8" t="n">
        <v>44084</v>
      </c>
      <c r="B1857" s="9" t="n">
        <v>73.45869999999999</v>
      </c>
    </row>
    <row r="1858">
      <c r="A1858" s="8" t="n">
        <v>44085</v>
      </c>
      <c r="B1858" s="9" t="n">
        <v>73.54000000000001</v>
      </c>
    </row>
    <row r="1859">
      <c r="A1859" s="8" t="n">
        <v>44088</v>
      </c>
      <c r="B1859" s="9" t="n">
        <v>73.48</v>
      </c>
    </row>
    <row r="1860">
      <c r="A1860" s="8" t="n">
        <v>44089</v>
      </c>
      <c r="B1860" s="9" t="n">
        <v>73.645</v>
      </c>
    </row>
    <row r="1861">
      <c r="A1861" s="8" t="n">
        <v>44090</v>
      </c>
      <c r="B1861" s="9" t="n">
        <v>73.52500000000001</v>
      </c>
    </row>
    <row r="1862">
      <c r="A1862" s="8" t="n">
        <v>44091</v>
      </c>
      <c r="B1862" s="9" t="n">
        <v>73.655</v>
      </c>
    </row>
    <row r="1863">
      <c r="A1863" s="8" t="n">
        <v>44092</v>
      </c>
      <c r="B1863" s="9" t="n">
        <v>73.45</v>
      </c>
    </row>
    <row r="1864">
      <c r="A1864" s="8" t="n">
        <v>44095</v>
      </c>
      <c r="B1864" s="9" t="n">
        <v>73.40000000000001</v>
      </c>
    </row>
    <row r="1865">
      <c r="A1865" s="8" t="n">
        <v>44096</v>
      </c>
      <c r="B1865" s="9" t="n">
        <v>73.58620000000001</v>
      </c>
    </row>
    <row r="1866">
      <c r="A1866" s="8" t="n">
        <v>44097</v>
      </c>
      <c r="B1866" s="9" t="n">
        <v>73.56999999999999</v>
      </c>
    </row>
    <row r="1867">
      <c r="A1867" s="8" t="n">
        <v>44098</v>
      </c>
      <c r="B1867" s="9" t="n">
        <v>73.905</v>
      </c>
    </row>
    <row r="1868">
      <c r="A1868" s="8" t="n">
        <v>44099</v>
      </c>
      <c r="B1868" s="9" t="n">
        <v>73.6125</v>
      </c>
    </row>
    <row r="1869">
      <c r="A1869" s="8" t="n">
        <v>44102</v>
      </c>
      <c r="B1869" s="9" t="n">
        <v>73.785</v>
      </c>
    </row>
    <row r="1870">
      <c r="A1870" s="8" t="n">
        <v>44103</v>
      </c>
      <c r="B1870" s="9" t="n">
        <v>73.8587</v>
      </c>
    </row>
    <row r="1871">
      <c r="A1871" s="8" t="n">
        <v>44104</v>
      </c>
      <c r="B1871" s="9" t="n">
        <v>73.7637</v>
      </c>
    </row>
    <row r="1872">
      <c r="A1872" s="8" t="n">
        <v>44105</v>
      </c>
      <c r="B1872" s="9" t="n">
        <v>73.1463</v>
      </c>
    </row>
    <row r="1873">
      <c r="A1873" s="8" t="n">
        <v>44109</v>
      </c>
      <c r="B1873" s="9" t="n">
        <v>73.28749999999999</v>
      </c>
    </row>
    <row r="1874">
      <c r="A1874" s="8" t="n">
        <v>44110</v>
      </c>
      <c r="B1874" s="9" t="n">
        <v>73.46120000000001</v>
      </c>
    </row>
    <row r="1875">
      <c r="A1875" s="8" t="n">
        <v>44111</v>
      </c>
      <c r="B1875" s="9" t="n">
        <v>73.3275</v>
      </c>
    </row>
    <row r="1876">
      <c r="A1876" s="8" t="n">
        <v>44112</v>
      </c>
      <c r="B1876" s="9" t="n">
        <v>73.2437</v>
      </c>
    </row>
    <row r="1877">
      <c r="A1877" s="8" t="n">
        <v>44113</v>
      </c>
      <c r="B1877" s="9" t="n">
        <v>73.13249999999999</v>
      </c>
    </row>
    <row r="1878">
      <c r="A1878" s="8" t="n">
        <v>44116</v>
      </c>
      <c r="B1878" s="9" t="n">
        <v>73.27379999999999</v>
      </c>
    </row>
    <row r="1879">
      <c r="A1879" s="8" t="n">
        <v>44117</v>
      </c>
      <c r="B1879" s="9" t="n">
        <v>73.355</v>
      </c>
    </row>
    <row r="1880">
      <c r="A1880" s="8" t="n">
        <v>44118</v>
      </c>
      <c r="B1880" s="9" t="n">
        <v>73.3038</v>
      </c>
    </row>
    <row r="1881">
      <c r="A1881" s="8" t="n">
        <v>44119</v>
      </c>
      <c r="B1881" s="9" t="n">
        <v>73.38</v>
      </c>
    </row>
    <row r="1882">
      <c r="A1882" s="8" t="n">
        <v>44120</v>
      </c>
      <c r="B1882" s="9" t="n">
        <v>73.345</v>
      </c>
    </row>
    <row r="1883">
      <c r="A1883" s="8" t="n">
        <v>44123</v>
      </c>
      <c r="B1883" s="9" t="n">
        <v>73.36750000000001</v>
      </c>
    </row>
    <row r="1884">
      <c r="A1884" s="8" t="n">
        <v>44124</v>
      </c>
      <c r="B1884" s="9" t="n">
        <v>73.4713</v>
      </c>
    </row>
    <row r="1885">
      <c r="A1885" s="8" t="n">
        <v>44125</v>
      </c>
      <c r="B1885" s="9" t="n">
        <v>73.5925</v>
      </c>
    </row>
    <row r="1886">
      <c r="A1886" s="8" t="n">
        <v>44126</v>
      </c>
      <c r="B1886" s="9" t="n">
        <v>73.53870000000001</v>
      </c>
    </row>
    <row r="1887">
      <c r="A1887" s="8" t="n">
        <v>44127</v>
      </c>
      <c r="B1887" s="9" t="n">
        <v>73.605</v>
      </c>
    </row>
    <row r="1888">
      <c r="A1888" s="8" t="n">
        <v>44130</v>
      </c>
      <c r="B1888" s="9" t="n">
        <v>73.8475</v>
      </c>
    </row>
    <row r="1889">
      <c r="A1889" s="8" t="n">
        <v>44131</v>
      </c>
      <c r="B1889" s="9" t="n">
        <v>73.715</v>
      </c>
    </row>
    <row r="1890">
      <c r="A1890" s="8" t="n">
        <v>44132</v>
      </c>
      <c r="B1890" s="9" t="n">
        <v>73.8725</v>
      </c>
    </row>
    <row r="1891">
      <c r="A1891" s="8" t="n">
        <v>44133</v>
      </c>
      <c r="B1891" s="9" t="n">
        <v>74.11</v>
      </c>
    </row>
    <row r="1892">
      <c r="A1892" s="8" t="n">
        <v>44137</v>
      </c>
      <c r="B1892" s="9" t="n">
        <v>74.4375</v>
      </c>
    </row>
    <row r="1893">
      <c r="A1893" s="8" t="n">
        <v>44138</v>
      </c>
      <c r="B1893" s="9" t="n">
        <v>74.4063</v>
      </c>
    </row>
    <row r="1894">
      <c r="A1894" s="8" t="n">
        <v>44139</v>
      </c>
      <c r="B1894" s="9" t="n">
        <v>74.75879999999999</v>
      </c>
    </row>
    <row r="1895">
      <c r="A1895" s="8" t="n">
        <v>44140</v>
      </c>
      <c r="B1895" s="9" t="n">
        <v>74.3887</v>
      </c>
    </row>
    <row r="1896">
      <c r="A1896" s="8" t="n">
        <v>44141</v>
      </c>
      <c r="B1896" s="9" t="n">
        <v>74.19499999999999</v>
      </c>
    </row>
    <row r="1897">
      <c r="A1897" s="8" t="n">
        <v>44144</v>
      </c>
      <c r="B1897" s="9" t="n">
        <v>74.14619999999999</v>
      </c>
    </row>
    <row r="1898">
      <c r="A1898" s="8" t="n">
        <v>44145</v>
      </c>
      <c r="B1898" s="9" t="n">
        <v>74.18000000000001</v>
      </c>
    </row>
    <row r="1899">
      <c r="A1899" s="8" t="n">
        <v>44146</v>
      </c>
      <c r="B1899" s="9" t="n">
        <v>74.3725</v>
      </c>
    </row>
    <row r="1900">
      <c r="A1900" s="8" t="n">
        <v>44147</v>
      </c>
      <c r="B1900" s="9" t="n">
        <v>74.6463</v>
      </c>
    </row>
    <row r="1901">
      <c r="A1901" s="8" t="n">
        <v>44148</v>
      </c>
      <c r="B1901" s="9" t="n">
        <v>74.6087</v>
      </c>
    </row>
    <row r="1902">
      <c r="A1902" s="8" t="n">
        <v>44152</v>
      </c>
      <c r="B1902" s="9" t="n">
        <v>74.45999999999999</v>
      </c>
    </row>
    <row r="1903">
      <c r="A1903" s="8" t="n">
        <v>44153</v>
      </c>
      <c r="B1903" s="9" t="n">
        <v>74.1925</v>
      </c>
    </row>
    <row r="1904">
      <c r="A1904" s="8" t="n">
        <v>44154</v>
      </c>
      <c r="B1904" s="9" t="n">
        <v>74.27</v>
      </c>
    </row>
    <row r="1905">
      <c r="A1905" s="8" t="n">
        <v>44155</v>
      </c>
      <c r="B1905" s="9" t="n">
        <v>74.14619999999999</v>
      </c>
    </row>
    <row r="1906">
      <c r="A1906" s="8" t="n">
        <v>44158</v>
      </c>
      <c r="B1906" s="9" t="n">
        <v>74.0988</v>
      </c>
    </row>
    <row r="1907">
      <c r="A1907" s="8" t="n">
        <v>44159</v>
      </c>
      <c r="B1907" s="9" t="n">
        <v>74.0013</v>
      </c>
    </row>
    <row r="1908">
      <c r="A1908" s="8" t="n">
        <v>44160</v>
      </c>
      <c r="B1908" s="9" t="n">
        <v>73.9187</v>
      </c>
    </row>
    <row r="1909">
      <c r="A1909" s="8" t="n">
        <v>44161</v>
      </c>
      <c r="B1909" s="9" t="n">
        <v>73.89</v>
      </c>
    </row>
    <row r="1910">
      <c r="A1910" s="8" t="n">
        <v>44162</v>
      </c>
      <c r="B1910" s="9" t="n">
        <v>74.04000000000001</v>
      </c>
    </row>
    <row r="1911">
      <c r="A1911" s="8" t="n">
        <v>44166</v>
      </c>
      <c r="B1911" s="9" t="n">
        <v>73.6675</v>
      </c>
    </row>
    <row r="1912">
      <c r="A1912" s="8" t="n">
        <v>44167</v>
      </c>
      <c r="B1912" s="9" t="n">
        <v>73.80249999999999</v>
      </c>
    </row>
    <row r="1913">
      <c r="A1913" s="8" t="n">
        <v>44168</v>
      </c>
      <c r="B1913" s="9" t="n">
        <v>73.9263</v>
      </c>
    </row>
    <row r="1914">
      <c r="A1914" s="8" t="n">
        <v>44169</v>
      </c>
      <c r="B1914" s="9" t="n">
        <v>73.7962</v>
      </c>
    </row>
    <row r="1915">
      <c r="A1915" s="8" t="n">
        <v>44172</v>
      </c>
      <c r="B1915" s="9" t="n">
        <v>73.9025</v>
      </c>
    </row>
    <row r="1916">
      <c r="A1916" s="8" t="n">
        <v>44173</v>
      </c>
      <c r="B1916" s="9" t="n">
        <v>73.52249999999999</v>
      </c>
    </row>
    <row r="1917">
      <c r="A1917" s="8" t="n">
        <v>44174</v>
      </c>
      <c r="B1917" s="9" t="n">
        <v>73.565</v>
      </c>
    </row>
    <row r="1918">
      <c r="A1918" s="8" t="n">
        <v>44175</v>
      </c>
      <c r="B1918" s="9" t="n">
        <v>73.6662</v>
      </c>
    </row>
    <row r="1919">
      <c r="A1919" s="8" t="n">
        <v>44176</v>
      </c>
      <c r="B1919" s="9" t="n">
        <v>73.65000000000001</v>
      </c>
    </row>
    <row r="1920">
      <c r="A1920" s="8" t="n">
        <v>44179</v>
      </c>
      <c r="B1920" s="9" t="n">
        <v>73.5575</v>
      </c>
    </row>
    <row r="1921">
      <c r="A1921" s="8" t="n">
        <v>44180</v>
      </c>
      <c r="B1921" s="9" t="n">
        <v>73.64</v>
      </c>
    </row>
    <row r="1922">
      <c r="A1922" s="8" t="n">
        <v>44181</v>
      </c>
      <c r="B1922" s="9" t="n">
        <v>73.58750000000001</v>
      </c>
    </row>
    <row r="1923">
      <c r="A1923" s="8" t="n">
        <v>44182</v>
      </c>
      <c r="B1923" s="9" t="n">
        <v>73.58499999999999</v>
      </c>
    </row>
    <row r="1924">
      <c r="A1924" s="8" t="n">
        <v>44183</v>
      </c>
      <c r="B1924" s="9" t="n">
        <v>73.5694</v>
      </c>
    </row>
    <row r="1925">
      <c r="A1925" s="8" t="n">
        <v>44186</v>
      </c>
      <c r="B1925" s="9" t="n">
        <v>73.7838</v>
      </c>
    </row>
    <row r="1926">
      <c r="A1926" s="8" t="n">
        <v>44187</v>
      </c>
      <c r="B1926" s="9" t="n">
        <v>73.8488</v>
      </c>
    </row>
    <row r="1927">
      <c r="A1927" s="8" t="n">
        <v>44188</v>
      </c>
      <c r="B1927" s="9" t="n">
        <v>73.7637</v>
      </c>
    </row>
    <row r="1928">
      <c r="A1928" s="8" t="n">
        <v>44189</v>
      </c>
      <c r="B1928" s="9" t="n">
        <v>73.5475</v>
      </c>
    </row>
    <row r="1929">
      <c r="A1929" s="8" t="n">
        <v>44193</v>
      </c>
      <c r="B1929" s="9" t="n">
        <v>73.5038</v>
      </c>
    </row>
    <row r="1930">
      <c r="A1930" s="8" t="n">
        <v>44194</v>
      </c>
      <c r="B1930" s="9" t="n">
        <v>73.435</v>
      </c>
    </row>
    <row r="1931">
      <c r="A1931" s="8" t="n">
        <v>44195</v>
      </c>
      <c r="B1931" s="9" t="n">
        <v>73.30500000000001</v>
      </c>
    </row>
    <row r="1932">
      <c r="A1932" s="8" t="n">
        <v>44196</v>
      </c>
      <c r="B1932" s="9" t="n">
        <v>73.065</v>
      </c>
    </row>
    <row r="1933">
      <c r="A1933" s="8" t="n">
        <v>44197</v>
      </c>
      <c r="B1933" s="9" t="n">
        <v>73.13249999999999</v>
      </c>
    </row>
    <row r="1934">
      <c r="A1934" s="8" t="n">
        <v>44200</v>
      </c>
      <c r="B1934" s="9" t="n">
        <v>73.02119999999999</v>
      </c>
    </row>
    <row r="1935">
      <c r="A1935" s="8" t="n">
        <v>44201</v>
      </c>
      <c r="B1935" s="9" t="n">
        <v>73.18000000000001</v>
      </c>
    </row>
    <row r="1936">
      <c r="A1936" s="8" t="n">
        <v>44202</v>
      </c>
      <c r="B1936" s="9" t="n">
        <v>73.1125</v>
      </c>
    </row>
    <row r="1937">
      <c r="A1937" s="8" t="n">
        <v>44203</v>
      </c>
      <c r="B1937" s="9" t="n">
        <v>73.32250000000001</v>
      </c>
    </row>
    <row r="1938">
      <c r="A1938" s="8" t="n">
        <v>44204</v>
      </c>
      <c r="B1938" s="9" t="n">
        <v>73.245</v>
      </c>
    </row>
    <row r="1939">
      <c r="A1939" s="8" t="n">
        <v>44207</v>
      </c>
      <c r="B1939" s="9" t="n">
        <v>73.38500000000001</v>
      </c>
    </row>
    <row r="1940">
      <c r="A1940" s="8" t="n">
        <v>44208</v>
      </c>
      <c r="B1940" s="9" t="n">
        <v>73.2538</v>
      </c>
    </row>
    <row r="1941">
      <c r="A1941" s="8" t="n">
        <v>44209</v>
      </c>
      <c r="B1941" s="9" t="n">
        <v>73.15000000000001</v>
      </c>
    </row>
    <row r="1942">
      <c r="A1942" s="8" t="n">
        <v>44210</v>
      </c>
      <c r="B1942" s="9" t="n">
        <v>73.0462</v>
      </c>
    </row>
    <row r="1943">
      <c r="A1943" s="8" t="n">
        <v>44211</v>
      </c>
      <c r="B1943" s="9" t="n">
        <v>73.0663</v>
      </c>
    </row>
    <row r="1944">
      <c r="A1944" s="8" t="n">
        <v>44214</v>
      </c>
      <c r="B1944" s="9" t="n">
        <v>73.2825</v>
      </c>
    </row>
    <row r="1945">
      <c r="A1945" s="8" t="n">
        <v>44215</v>
      </c>
      <c r="B1945" s="9" t="n">
        <v>73.1725</v>
      </c>
    </row>
    <row r="1946">
      <c r="A1946" s="8" t="n">
        <v>44216</v>
      </c>
      <c r="B1946" s="9" t="n">
        <v>73.0275</v>
      </c>
    </row>
    <row r="1947">
      <c r="A1947" s="8" t="n">
        <v>44217</v>
      </c>
      <c r="B1947" s="9" t="n">
        <v>72.9975</v>
      </c>
    </row>
    <row r="1948">
      <c r="A1948" s="8" t="n">
        <v>44218</v>
      </c>
      <c r="B1948" s="9" t="n">
        <v>72.97499999999999</v>
      </c>
    </row>
    <row r="1949">
      <c r="A1949" s="8" t="n">
        <v>44221</v>
      </c>
      <c r="B1949" s="9" t="n">
        <v>72.94750000000001</v>
      </c>
    </row>
    <row r="1950">
      <c r="A1950" s="8" t="n">
        <v>44223</v>
      </c>
      <c r="B1950" s="9" t="n">
        <v>72.9238</v>
      </c>
    </row>
    <row r="1951">
      <c r="A1951" s="8" t="n">
        <v>44224</v>
      </c>
      <c r="B1951" s="9" t="n">
        <v>73.0412</v>
      </c>
    </row>
    <row r="1952">
      <c r="A1952" s="8" t="n">
        <v>44225</v>
      </c>
      <c r="B1952" s="9" t="n">
        <v>72.9538</v>
      </c>
    </row>
    <row r="1953">
      <c r="A1953" s="8" t="n">
        <v>44228</v>
      </c>
      <c r="B1953" s="9" t="n">
        <v>73.0275</v>
      </c>
    </row>
    <row r="1954">
      <c r="A1954" s="8" t="n">
        <v>44229</v>
      </c>
      <c r="B1954" s="9" t="n">
        <v>72.9688</v>
      </c>
    </row>
    <row r="1955">
      <c r="A1955" s="8" t="n">
        <v>44230</v>
      </c>
      <c r="B1955" s="9" t="n">
        <v>72.97499999999999</v>
      </c>
    </row>
    <row r="1956">
      <c r="A1956" s="8" t="n">
        <v>44231</v>
      </c>
      <c r="B1956" s="9" t="n">
        <v>72.96120000000001</v>
      </c>
    </row>
    <row r="1957">
      <c r="A1957" s="8" t="n">
        <v>44232</v>
      </c>
      <c r="B1957" s="9" t="n">
        <v>72.92749999999999</v>
      </c>
    </row>
    <row r="1958">
      <c r="A1958" s="8" t="n">
        <v>44235</v>
      </c>
      <c r="B1958" s="9" t="n">
        <v>72.965</v>
      </c>
    </row>
    <row r="1959">
      <c r="A1959" s="8" t="n">
        <v>44236</v>
      </c>
      <c r="B1959" s="9" t="n">
        <v>72.8775</v>
      </c>
    </row>
    <row r="1960">
      <c r="A1960" s="8" t="n">
        <v>44237</v>
      </c>
      <c r="B1960" s="9" t="n">
        <v>72.845</v>
      </c>
    </row>
    <row r="1961">
      <c r="A1961" s="8" t="n">
        <v>44238</v>
      </c>
      <c r="B1961" s="9" t="n">
        <v>72.86</v>
      </c>
    </row>
    <row r="1962">
      <c r="A1962" s="8" t="n">
        <v>44239</v>
      </c>
      <c r="B1962" s="9" t="n">
        <v>72.755</v>
      </c>
    </row>
    <row r="1963">
      <c r="A1963" s="8" t="n">
        <v>44242</v>
      </c>
      <c r="B1963" s="9" t="n">
        <v>72.69</v>
      </c>
    </row>
    <row r="1964">
      <c r="A1964" s="8" t="n">
        <v>44243</v>
      </c>
      <c r="B1964" s="9" t="n">
        <v>72.69750000000001</v>
      </c>
    </row>
    <row r="1965">
      <c r="A1965" s="8" t="n">
        <v>44244</v>
      </c>
      <c r="B1965" s="9" t="n">
        <v>72.7487</v>
      </c>
    </row>
    <row r="1966">
      <c r="A1966" s="8" t="n">
        <v>44245</v>
      </c>
      <c r="B1966" s="9" t="n">
        <v>72.6537</v>
      </c>
    </row>
    <row r="1967">
      <c r="A1967" s="8" t="n">
        <v>44249</v>
      </c>
      <c r="B1967" s="9" t="n">
        <v>72.4962</v>
      </c>
    </row>
    <row r="1968">
      <c r="A1968" s="8" t="n">
        <v>44250</v>
      </c>
      <c r="B1968" s="9" t="n">
        <v>72.47</v>
      </c>
    </row>
    <row r="1969">
      <c r="A1969" s="8" t="n">
        <v>44251</v>
      </c>
      <c r="B1969" s="9" t="n">
        <v>72.3425</v>
      </c>
    </row>
    <row r="1970">
      <c r="A1970" s="8" t="n">
        <v>44252</v>
      </c>
      <c r="B1970" s="9" t="n">
        <v>72.4263</v>
      </c>
    </row>
    <row r="1971">
      <c r="A1971" s="8" t="n">
        <v>44253</v>
      </c>
      <c r="B1971" s="9" t="n">
        <v>73.465</v>
      </c>
    </row>
    <row r="1972">
      <c r="A1972" s="8" t="n">
        <v>44256</v>
      </c>
      <c r="B1972" s="9" t="n">
        <v>73.55</v>
      </c>
    </row>
    <row r="1973">
      <c r="A1973" s="8" t="n">
        <v>44257</v>
      </c>
      <c r="B1973" s="9" t="n">
        <v>73.3663</v>
      </c>
    </row>
    <row r="1974">
      <c r="A1974" s="8" t="n">
        <v>44258</v>
      </c>
      <c r="B1974" s="9" t="n">
        <v>72.72</v>
      </c>
    </row>
    <row r="1975">
      <c r="A1975" s="8" t="n">
        <v>44259</v>
      </c>
      <c r="B1975" s="9" t="n">
        <v>72.83499999999999</v>
      </c>
    </row>
    <row r="1976">
      <c r="A1976" s="8" t="n">
        <v>44260</v>
      </c>
      <c r="B1976" s="9" t="n">
        <v>73.0275</v>
      </c>
    </row>
    <row r="1977">
      <c r="A1977" s="8" t="n">
        <v>44263</v>
      </c>
      <c r="B1977" s="9" t="n">
        <v>73.255</v>
      </c>
    </row>
    <row r="1978">
      <c r="A1978" s="8" t="n">
        <v>44264</v>
      </c>
      <c r="B1978" s="9" t="n">
        <v>72.9288</v>
      </c>
    </row>
    <row r="1979">
      <c r="A1979" s="8" t="n">
        <v>44265</v>
      </c>
      <c r="B1979" s="9" t="n">
        <v>72.91500000000001</v>
      </c>
    </row>
    <row r="1980">
      <c r="A1980" s="8" t="n">
        <v>44267</v>
      </c>
      <c r="B1980" s="9" t="n">
        <v>72.79000000000001</v>
      </c>
    </row>
    <row r="1981">
      <c r="A1981" s="8" t="n">
        <v>44270</v>
      </c>
      <c r="B1981" s="9" t="n">
        <v>72.48</v>
      </c>
    </row>
    <row r="1982">
      <c r="A1982" s="8" t="n">
        <v>44271</v>
      </c>
      <c r="B1982" s="9" t="n">
        <v>72.55</v>
      </c>
    </row>
    <row r="1983">
      <c r="A1983" s="8" t="n">
        <v>44272</v>
      </c>
      <c r="B1983" s="9" t="n">
        <v>72.545</v>
      </c>
    </row>
    <row r="1984">
      <c r="A1984" s="8" t="n">
        <v>44273</v>
      </c>
      <c r="B1984" s="9" t="n">
        <v>72.5275</v>
      </c>
    </row>
    <row r="1985">
      <c r="A1985" s="8" t="n">
        <v>44274</v>
      </c>
      <c r="B1985" s="9" t="n">
        <v>72.5188</v>
      </c>
    </row>
    <row r="1986">
      <c r="A1986" s="8" t="n">
        <v>44277</v>
      </c>
      <c r="B1986" s="9" t="n">
        <v>72.3737</v>
      </c>
    </row>
    <row r="1987">
      <c r="A1987" s="8" t="n">
        <v>44278</v>
      </c>
      <c r="B1987" s="9" t="n">
        <v>72.425</v>
      </c>
    </row>
    <row r="1988">
      <c r="A1988" s="8" t="n">
        <v>44279</v>
      </c>
      <c r="B1988" s="9" t="n">
        <v>72.56</v>
      </c>
    </row>
    <row r="1989">
      <c r="A1989" s="8" t="n">
        <v>44280</v>
      </c>
      <c r="B1989" s="9" t="n">
        <v>72.6225</v>
      </c>
    </row>
    <row r="1990">
      <c r="A1990" s="8" t="n">
        <v>44281</v>
      </c>
      <c r="B1990" s="9" t="n">
        <v>72.50749999999999</v>
      </c>
    </row>
    <row r="1991">
      <c r="A1991" s="8" t="n">
        <v>44285</v>
      </c>
      <c r="B1991" s="9" t="n">
        <v>73.38500000000001</v>
      </c>
    </row>
    <row r="1992">
      <c r="A1992" s="8" t="n">
        <v>44286</v>
      </c>
      <c r="B1992" s="9" t="n">
        <v>73.1125</v>
      </c>
    </row>
    <row r="1993">
      <c r="A1993" s="8" t="n">
        <v>44291</v>
      </c>
      <c r="B1993" s="9" t="n">
        <v>73.3</v>
      </c>
    </row>
    <row r="1994">
      <c r="A1994" s="8" t="n">
        <v>44292</v>
      </c>
      <c r="B1994" s="9" t="n">
        <v>73.42</v>
      </c>
    </row>
    <row r="1995">
      <c r="A1995" s="8" t="n">
        <v>44293</v>
      </c>
      <c r="B1995" s="9" t="n">
        <v>74.565</v>
      </c>
    </row>
    <row r="1996">
      <c r="A1996" s="8" t="n">
        <v>44294</v>
      </c>
      <c r="B1996" s="9" t="n">
        <v>74.5825</v>
      </c>
    </row>
    <row r="1997">
      <c r="A1997" s="8" t="n">
        <v>44295</v>
      </c>
      <c r="B1997" s="9" t="n">
        <v>74.7487</v>
      </c>
    </row>
    <row r="1998">
      <c r="A1998" s="8" t="n">
        <v>44298</v>
      </c>
      <c r="B1998" s="9" t="n">
        <v>75.05500000000001</v>
      </c>
    </row>
    <row r="1999">
      <c r="A1999" s="8" t="n">
        <v>44301</v>
      </c>
      <c r="B1999" s="9" t="n">
        <v>74.92749999999999</v>
      </c>
    </row>
    <row r="2000">
      <c r="A2000" s="8" t="n">
        <v>44302</v>
      </c>
      <c r="B2000" s="9" t="n">
        <v>74.355</v>
      </c>
    </row>
    <row r="2001">
      <c r="A2001" s="8" t="n">
        <v>44305</v>
      </c>
      <c r="B2001" s="9" t="n">
        <v>74.88</v>
      </c>
    </row>
    <row r="2002">
      <c r="A2002" s="8" t="n">
        <v>44306</v>
      </c>
      <c r="B2002" s="9" t="n">
        <v>74.8875</v>
      </c>
    </row>
    <row r="2003">
      <c r="A2003" s="8" t="n">
        <v>44308</v>
      </c>
      <c r="B2003" s="9" t="n">
        <v>74.955</v>
      </c>
    </row>
    <row r="2004">
      <c r="A2004" s="8" t="n">
        <v>44309</v>
      </c>
      <c r="B2004" s="9" t="n">
        <v>75.02</v>
      </c>
    </row>
    <row r="2005">
      <c r="A2005" s="8" t="n">
        <v>44312</v>
      </c>
      <c r="B2005" s="9" t="n">
        <v>74.72750000000001</v>
      </c>
    </row>
    <row r="2006">
      <c r="A2006" s="8" t="n">
        <v>44313</v>
      </c>
      <c r="B2006" s="9" t="n">
        <v>74.6588</v>
      </c>
    </row>
    <row r="2007">
      <c r="A2007" s="8" t="n">
        <v>44314</v>
      </c>
      <c r="B2007" s="9" t="n">
        <v>74.36499999999999</v>
      </c>
    </row>
    <row r="2008">
      <c r="A2008" s="8" t="n">
        <v>44315</v>
      </c>
      <c r="B2008" s="9" t="n">
        <v>74.0363</v>
      </c>
    </row>
    <row r="2009">
      <c r="A2009" s="8" t="n">
        <v>44316</v>
      </c>
      <c r="B2009" s="9" t="n">
        <v>74.08750000000001</v>
      </c>
    </row>
    <row r="2010">
      <c r="A2010" s="8" t="n">
        <v>44319</v>
      </c>
      <c r="B2010" s="9" t="n">
        <v>73.935</v>
      </c>
    </row>
    <row r="2011">
      <c r="A2011" s="8" t="n">
        <v>44320</v>
      </c>
      <c r="B2011" s="9" t="n">
        <v>73.86</v>
      </c>
    </row>
    <row r="2012">
      <c r="A2012" s="8" t="n">
        <v>44321</v>
      </c>
      <c r="B2012" s="9" t="n">
        <v>73.91500000000001</v>
      </c>
    </row>
    <row r="2013">
      <c r="A2013" s="8" t="n">
        <v>44322</v>
      </c>
      <c r="B2013" s="9" t="n">
        <v>73.7612</v>
      </c>
    </row>
    <row r="2014">
      <c r="A2014" s="8" t="n">
        <v>44323</v>
      </c>
      <c r="B2014" s="9" t="n">
        <v>73.5112</v>
      </c>
    </row>
    <row r="2015">
      <c r="A2015" s="8" t="n">
        <v>44326</v>
      </c>
      <c r="B2015" s="9" t="n">
        <v>73.34999999999999</v>
      </c>
    </row>
    <row r="2016">
      <c r="A2016" s="8" t="n">
        <v>44327</v>
      </c>
      <c r="B2016" s="9" t="n">
        <v>73.34</v>
      </c>
    </row>
    <row r="2017">
      <c r="A2017" s="8" t="n">
        <v>44328</v>
      </c>
      <c r="B2017" s="9" t="n">
        <v>73.4263</v>
      </c>
    </row>
    <row r="2018">
      <c r="A2018" s="8" t="n">
        <v>44330</v>
      </c>
      <c r="B2018" s="9" t="n">
        <v>73.2962</v>
      </c>
    </row>
    <row r="2019">
      <c r="A2019" s="8" t="n">
        <v>44333</v>
      </c>
      <c r="B2019" s="9" t="n">
        <v>73.22</v>
      </c>
    </row>
    <row r="2020">
      <c r="A2020" s="8" t="n">
        <v>44334</v>
      </c>
      <c r="B2020" s="9" t="n">
        <v>73.0412</v>
      </c>
    </row>
    <row r="2021">
      <c r="A2021" s="8" t="n">
        <v>44335</v>
      </c>
      <c r="B2021" s="9" t="n">
        <v>73.16630000000001</v>
      </c>
    </row>
    <row r="2022">
      <c r="A2022" s="8" t="n">
        <v>44336</v>
      </c>
      <c r="B2022" s="9" t="n">
        <v>73.10129999999999</v>
      </c>
    </row>
    <row r="2023">
      <c r="A2023" s="8" t="n">
        <v>44337</v>
      </c>
      <c r="B2023" s="9" t="n">
        <v>72.8387</v>
      </c>
    </row>
    <row r="2024">
      <c r="A2024" s="8" t="n">
        <v>44340</v>
      </c>
      <c r="B2024" s="9" t="n">
        <v>72.9662</v>
      </c>
    </row>
    <row r="2025">
      <c r="A2025" s="8" t="n">
        <v>44341</v>
      </c>
      <c r="B2025" s="9" t="n">
        <v>72.7775</v>
      </c>
    </row>
    <row r="2026">
      <c r="A2026" s="8" t="n">
        <v>44343</v>
      </c>
      <c r="B2026" s="9" t="n">
        <v>72.58499999999999</v>
      </c>
    </row>
    <row r="2027">
      <c r="A2027" s="8" t="n">
        <v>44344</v>
      </c>
      <c r="B2027" s="9" t="n">
        <v>72.44750000000001</v>
      </c>
    </row>
    <row r="2028">
      <c r="A2028" s="8" t="n">
        <v>44347</v>
      </c>
      <c r="B2028" s="9" t="n">
        <v>72.61499999999999</v>
      </c>
    </row>
    <row r="2029">
      <c r="A2029" s="8" t="n">
        <v>44348</v>
      </c>
      <c r="B2029" s="9" t="n">
        <v>72.89879999999999</v>
      </c>
    </row>
    <row r="2030">
      <c r="A2030" s="8" t="n">
        <v>44349</v>
      </c>
      <c r="B2030" s="9" t="n">
        <v>73.0825</v>
      </c>
    </row>
    <row r="2031">
      <c r="A2031" s="8" t="n">
        <v>44350</v>
      </c>
      <c r="B2031" s="9" t="n">
        <v>72.91</v>
      </c>
    </row>
    <row r="2032">
      <c r="A2032" s="8" t="n">
        <v>44351</v>
      </c>
      <c r="B2032" s="9" t="n">
        <v>73.0025</v>
      </c>
    </row>
    <row r="2033">
      <c r="A2033" s="8" t="n">
        <v>44354</v>
      </c>
      <c r="B2033" s="9" t="n">
        <v>72.8087</v>
      </c>
    </row>
    <row r="2034">
      <c r="A2034" s="8" t="n">
        <v>44355</v>
      </c>
      <c r="B2034" s="9" t="n">
        <v>72.895</v>
      </c>
    </row>
    <row r="2035">
      <c r="A2035" s="8" t="n">
        <v>44356</v>
      </c>
      <c r="B2035" s="9" t="n">
        <v>72.97499999999999</v>
      </c>
    </row>
    <row r="2036">
      <c r="A2036" s="8" t="n">
        <v>44357</v>
      </c>
      <c r="B2036" s="9" t="n">
        <v>73.05370000000001</v>
      </c>
    </row>
    <row r="2037">
      <c r="A2037" s="8" t="n">
        <v>44358</v>
      </c>
      <c r="B2037" s="9" t="n">
        <v>73.075</v>
      </c>
    </row>
    <row r="2038">
      <c r="A2038" s="8" t="n">
        <v>44361</v>
      </c>
      <c r="B2038" s="9" t="n">
        <v>73.27500000000001</v>
      </c>
    </row>
    <row r="2039">
      <c r="A2039" s="8" t="n">
        <v>44362</v>
      </c>
      <c r="B2039" s="9" t="n">
        <v>73.3125</v>
      </c>
    </row>
    <row r="2040">
      <c r="A2040" s="8" t="n">
        <v>44363</v>
      </c>
      <c r="B2040" s="9" t="n">
        <v>73.3275</v>
      </c>
    </row>
    <row r="2041">
      <c r="A2041" s="8" t="n">
        <v>44364</v>
      </c>
      <c r="B2041" s="9" t="n">
        <v>74.0762</v>
      </c>
    </row>
    <row r="2042">
      <c r="A2042" s="8" t="n">
        <v>44365</v>
      </c>
      <c r="B2042" s="9" t="n">
        <v>73.86750000000001</v>
      </c>
    </row>
    <row r="2043">
      <c r="A2043" s="8" t="n">
        <v>44368</v>
      </c>
      <c r="B2043" s="9" t="n">
        <v>74.105</v>
      </c>
    </row>
    <row r="2044">
      <c r="A2044" s="8" t="n">
        <v>44369</v>
      </c>
      <c r="B2044" s="9" t="n">
        <v>74.36499999999999</v>
      </c>
    </row>
    <row r="2045">
      <c r="A2045" s="8" t="n">
        <v>44370</v>
      </c>
      <c r="B2045" s="9" t="n">
        <v>74.28</v>
      </c>
    </row>
    <row r="2046">
      <c r="A2046" s="8" t="n">
        <v>44371</v>
      </c>
      <c r="B2046" s="9" t="n">
        <v>74.1675</v>
      </c>
    </row>
    <row r="2047">
      <c r="A2047" s="8" t="n">
        <v>44372</v>
      </c>
      <c r="B2047" s="9" t="n">
        <v>74.19750000000001</v>
      </c>
    </row>
    <row r="2048">
      <c r="A2048" s="8" t="n">
        <v>44375</v>
      </c>
      <c r="B2048" s="9" t="n">
        <v>74.1925</v>
      </c>
    </row>
    <row r="2049">
      <c r="A2049" s="8" t="n">
        <v>44376</v>
      </c>
      <c r="B2049" s="9" t="n">
        <v>74.2312</v>
      </c>
    </row>
    <row r="2050">
      <c r="A2050" s="8" t="n">
        <v>44377</v>
      </c>
      <c r="B2050" s="9" t="n">
        <v>74.3313</v>
      </c>
    </row>
    <row r="2051">
      <c r="A2051" s="8" t="n">
        <v>44378</v>
      </c>
      <c r="B2051" s="9" t="n">
        <v>74.5587</v>
      </c>
    </row>
    <row r="2052">
      <c r="A2052" s="8" t="n">
        <v>44379</v>
      </c>
      <c r="B2052" s="9" t="n">
        <v>74.75</v>
      </c>
    </row>
    <row r="2053">
      <c r="A2053" s="8" t="n">
        <v>44382</v>
      </c>
      <c r="B2053" s="9" t="n">
        <v>74.31</v>
      </c>
    </row>
    <row r="2054">
      <c r="A2054" s="8" t="n">
        <v>44383</v>
      </c>
      <c r="B2054" s="9" t="n">
        <v>74.55</v>
      </c>
    </row>
    <row r="2055">
      <c r="A2055" s="8" t="n">
        <v>44384</v>
      </c>
      <c r="B2055" s="9" t="n">
        <v>74.6187</v>
      </c>
    </row>
    <row r="2056">
      <c r="A2056" s="8" t="n">
        <v>44385</v>
      </c>
      <c r="B2056" s="9" t="n">
        <v>74.7137</v>
      </c>
    </row>
    <row r="2057">
      <c r="A2057" s="8" t="n">
        <v>44386</v>
      </c>
      <c r="B2057" s="9" t="n">
        <v>74.63500000000001</v>
      </c>
    </row>
    <row r="2058">
      <c r="A2058" s="8" t="n">
        <v>44389</v>
      </c>
      <c r="B2058" s="9" t="n">
        <v>74.5775</v>
      </c>
    </row>
    <row r="2059">
      <c r="A2059" s="8" t="n">
        <v>44390</v>
      </c>
      <c r="B2059" s="9" t="n">
        <v>74.4962</v>
      </c>
    </row>
    <row r="2060">
      <c r="A2060" s="8" t="n">
        <v>44391</v>
      </c>
      <c r="B2060" s="9" t="n">
        <v>74.59</v>
      </c>
    </row>
    <row r="2061">
      <c r="A2061" s="8" t="n">
        <v>44392</v>
      </c>
      <c r="B2061" s="9" t="n">
        <v>74.5462</v>
      </c>
    </row>
    <row r="2062">
      <c r="A2062" s="8" t="n">
        <v>44393</v>
      </c>
      <c r="B2062" s="9" t="n">
        <v>74.5612</v>
      </c>
    </row>
    <row r="2063">
      <c r="A2063" s="8" t="n">
        <v>44396</v>
      </c>
      <c r="B2063" s="9" t="n">
        <v>74.8763</v>
      </c>
    </row>
    <row r="2064">
      <c r="A2064" s="8" t="n">
        <v>44397</v>
      </c>
      <c r="B2064" s="9" t="n">
        <v>74.6163</v>
      </c>
    </row>
    <row r="2065">
      <c r="A2065" s="8" t="n">
        <v>44399</v>
      </c>
      <c r="B2065" s="9" t="n">
        <v>74.4675</v>
      </c>
    </row>
    <row r="2066">
      <c r="A2066" s="8" t="n">
        <v>44400</v>
      </c>
      <c r="B2066" s="9" t="n">
        <v>74.41</v>
      </c>
    </row>
    <row r="2067">
      <c r="A2067" s="8" t="n">
        <v>44403</v>
      </c>
      <c r="B2067" s="9" t="n">
        <v>74.4187</v>
      </c>
    </row>
    <row r="2068">
      <c r="A2068" s="8" t="n">
        <v>44404</v>
      </c>
      <c r="B2068" s="9" t="n">
        <v>74.4637</v>
      </c>
    </row>
    <row r="2069">
      <c r="A2069" s="8" t="n">
        <v>44405</v>
      </c>
      <c r="B2069" s="9" t="n">
        <v>74.3763</v>
      </c>
    </row>
    <row r="2070">
      <c r="A2070" s="8" t="n">
        <v>44406</v>
      </c>
      <c r="B2070" s="9" t="n">
        <v>74.2838</v>
      </c>
    </row>
    <row r="2071">
      <c r="A2071" s="8" t="n">
        <v>44407</v>
      </c>
      <c r="B2071" s="9" t="n">
        <v>74.4175</v>
      </c>
    </row>
    <row r="2072">
      <c r="A2072" s="8" t="n">
        <v>44410</v>
      </c>
      <c r="B2072" s="9" t="n">
        <v>74.345</v>
      </c>
    </row>
    <row r="2073">
      <c r="A2073" s="8" t="n">
        <v>44411</v>
      </c>
      <c r="B2073" s="9" t="n">
        <v>74.2825</v>
      </c>
    </row>
    <row r="2074">
      <c r="A2074" s="8" t="n">
        <v>44412</v>
      </c>
      <c r="B2074" s="9" t="n">
        <v>74.1862</v>
      </c>
    </row>
    <row r="2075">
      <c r="A2075" s="8" t="n">
        <v>44413</v>
      </c>
      <c r="B2075" s="9" t="n">
        <v>74.175</v>
      </c>
    </row>
    <row r="2076">
      <c r="A2076" s="8" t="n">
        <v>44414</v>
      </c>
      <c r="B2076" s="9" t="n">
        <v>74.1525</v>
      </c>
    </row>
    <row r="2077">
      <c r="A2077" s="8" t="n">
        <v>44417</v>
      </c>
      <c r="B2077" s="9" t="n">
        <v>74.2675</v>
      </c>
    </row>
    <row r="2078">
      <c r="A2078" s="8" t="n">
        <v>44418</v>
      </c>
      <c r="B2078" s="9" t="n">
        <v>74.4312</v>
      </c>
    </row>
    <row r="2079">
      <c r="A2079" s="8" t="n">
        <v>44419</v>
      </c>
      <c r="B2079" s="9" t="n">
        <v>74.4425</v>
      </c>
    </row>
    <row r="2080">
      <c r="A2080" s="8" t="n">
        <v>44420</v>
      </c>
      <c r="B2080" s="9" t="n">
        <v>74.2563</v>
      </c>
    </row>
    <row r="2081">
      <c r="A2081" s="8" t="n">
        <v>44421</v>
      </c>
      <c r="B2081" s="9" t="n">
        <v>74.2475</v>
      </c>
    </row>
    <row r="2082">
      <c r="A2082" s="8" t="n">
        <v>44425</v>
      </c>
      <c r="B2082" s="9" t="n">
        <v>74.35120000000001</v>
      </c>
    </row>
    <row r="2083">
      <c r="A2083" s="8" t="n">
        <v>44426</v>
      </c>
      <c r="B2083" s="9" t="n">
        <v>74.2475</v>
      </c>
    </row>
    <row r="2084">
      <c r="A2084" s="8" t="n">
        <v>44428</v>
      </c>
      <c r="B2084" s="9" t="n">
        <v>74.3963</v>
      </c>
    </row>
    <row r="2085">
      <c r="A2085" s="8" t="n">
        <v>44431</v>
      </c>
      <c r="B2085" s="9" t="n">
        <v>74.21250000000001</v>
      </c>
    </row>
    <row r="2086">
      <c r="A2086" s="8" t="n">
        <v>44432</v>
      </c>
      <c r="B2086" s="9" t="n">
        <v>74.1913</v>
      </c>
    </row>
    <row r="2087">
      <c r="A2087" s="8" t="n">
        <v>44433</v>
      </c>
      <c r="B2087" s="9" t="n">
        <v>74.24250000000001</v>
      </c>
    </row>
    <row r="2088">
      <c r="A2088" s="8" t="n">
        <v>44434</v>
      </c>
      <c r="B2088" s="9" t="n">
        <v>74.2225</v>
      </c>
    </row>
    <row r="2089">
      <c r="A2089" s="8" t="n">
        <v>44435</v>
      </c>
      <c r="B2089" s="9" t="n">
        <v>73.6875</v>
      </c>
    </row>
    <row r="2090">
      <c r="A2090" s="8" t="n">
        <v>44438</v>
      </c>
      <c r="B2090" s="9" t="n">
        <v>73.27</v>
      </c>
    </row>
    <row r="2091">
      <c r="A2091" s="8" t="n">
        <v>44439</v>
      </c>
      <c r="B2091" s="9" t="n">
        <v>73.0063</v>
      </c>
    </row>
    <row r="2092">
      <c r="A2092" s="8" t="n">
        <v>44440</v>
      </c>
      <c r="B2092" s="9" t="n">
        <v>73.08750000000001</v>
      </c>
    </row>
    <row r="2093">
      <c r="A2093" s="8" t="n">
        <v>44441</v>
      </c>
      <c r="B2093" s="9" t="n">
        <v>73.0675</v>
      </c>
    </row>
    <row r="2094">
      <c r="A2094" s="8" t="n">
        <v>44442</v>
      </c>
      <c r="B2094" s="9" t="n">
        <v>73.0188</v>
      </c>
    </row>
    <row r="2095">
      <c r="A2095" s="8" t="n">
        <v>44445</v>
      </c>
      <c r="B2095" s="9" t="n">
        <v>73.105</v>
      </c>
    </row>
    <row r="2096">
      <c r="A2096" s="8" t="n">
        <v>44446</v>
      </c>
      <c r="B2096" s="9" t="n">
        <v>73.41249999999999</v>
      </c>
    </row>
    <row r="2097">
      <c r="A2097" s="8" t="n">
        <v>44447</v>
      </c>
      <c r="B2097" s="9" t="n">
        <v>73.6037</v>
      </c>
    </row>
    <row r="2098">
      <c r="A2098" s="8" t="n">
        <v>44448</v>
      </c>
      <c r="B2098" s="9" t="n">
        <v>73.4975</v>
      </c>
    </row>
    <row r="2099">
      <c r="A2099" s="8" t="n">
        <v>44452</v>
      </c>
      <c r="B2099" s="9" t="n">
        <v>73.6788</v>
      </c>
    </row>
    <row r="2100">
      <c r="A2100" s="8" t="n">
        <v>44453</v>
      </c>
      <c r="B2100" s="9" t="n">
        <v>73.6862</v>
      </c>
    </row>
    <row r="2101">
      <c r="A2101" s="8" t="n">
        <v>44454</v>
      </c>
      <c r="B2101" s="9" t="n">
        <v>73.49120000000001</v>
      </c>
    </row>
    <row r="2102">
      <c r="A2102" s="8" t="n">
        <v>44455</v>
      </c>
      <c r="B2102" s="9" t="n">
        <v>73.5175</v>
      </c>
    </row>
    <row r="2103">
      <c r="A2103" s="8" t="n">
        <v>44456</v>
      </c>
      <c r="B2103" s="9" t="n">
        <v>73.485</v>
      </c>
    </row>
    <row r="2104">
      <c r="A2104" s="8" t="n">
        <v>44459</v>
      </c>
      <c r="B2104" s="9" t="n">
        <v>73.74250000000001</v>
      </c>
    </row>
    <row r="2105">
      <c r="A2105" s="8" t="n">
        <v>44460</v>
      </c>
      <c r="B2105" s="9" t="n">
        <v>73.6125</v>
      </c>
    </row>
    <row r="2106">
      <c r="A2106" s="8" t="n">
        <v>44461</v>
      </c>
      <c r="B2106" s="9" t="n">
        <v>73.86750000000001</v>
      </c>
    </row>
    <row r="2107">
      <c r="A2107" s="8" t="n">
        <v>44462</v>
      </c>
      <c r="B2107" s="9" t="n">
        <v>73.64</v>
      </c>
    </row>
    <row r="2108">
      <c r="A2108" s="8" t="n">
        <v>44463</v>
      </c>
      <c r="B2108" s="9" t="n">
        <v>73.6913</v>
      </c>
    </row>
    <row r="2109">
      <c r="A2109" s="8" t="n">
        <v>44466</v>
      </c>
      <c r="B2109" s="9" t="n">
        <v>73.8425</v>
      </c>
    </row>
    <row r="2110">
      <c r="A2110" s="8" t="n">
        <v>44467</v>
      </c>
      <c r="B2110" s="9" t="n">
        <v>74.05249999999999</v>
      </c>
    </row>
    <row r="2111">
      <c r="A2111" s="8" t="n">
        <v>44468</v>
      </c>
      <c r="B2111" s="9" t="n">
        <v>74.15000000000001</v>
      </c>
    </row>
    <row r="2112">
      <c r="A2112" s="8" t="n">
        <v>44469</v>
      </c>
      <c r="B2112" s="9" t="n">
        <v>74.2388</v>
      </c>
    </row>
    <row r="2113">
      <c r="A2113" s="8" t="n">
        <v>44470</v>
      </c>
      <c r="B2113" s="9" t="n">
        <v>74.125</v>
      </c>
    </row>
    <row r="2114">
      <c r="A2114" s="8" t="n">
        <v>44473</v>
      </c>
      <c r="B2114" s="9" t="n">
        <v>74.3138</v>
      </c>
    </row>
    <row r="2115">
      <c r="A2115" s="8" t="n">
        <v>44474</v>
      </c>
      <c r="B2115" s="9" t="n">
        <v>74.4487</v>
      </c>
    </row>
    <row r="2116">
      <c r="A2116" s="8" t="n">
        <v>44475</v>
      </c>
      <c r="B2116" s="9" t="n">
        <v>74.985</v>
      </c>
    </row>
    <row r="2117">
      <c r="A2117" s="8" t="n">
        <v>44476</v>
      </c>
      <c r="B2117" s="9" t="n">
        <v>74.785</v>
      </c>
    </row>
    <row r="2118">
      <c r="A2118" s="8" t="n">
        <v>44477</v>
      </c>
      <c r="B2118" s="9" t="n">
        <v>74.99379999999999</v>
      </c>
    </row>
    <row r="2119">
      <c r="A2119" s="8" t="n">
        <v>44480</v>
      </c>
      <c r="B2119" s="9" t="n">
        <v>75.3587</v>
      </c>
    </row>
    <row r="2120">
      <c r="A2120" s="8" t="n">
        <v>44481</v>
      </c>
      <c r="B2120" s="9" t="n">
        <v>75.515</v>
      </c>
    </row>
    <row r="2121">
      <c r="A2121" s="8" t="n">
        <v>44482</v>
      </c>
      <c r="B2121" s="9" t="n">
        <v>75.3737</v>
      </c>
    </row>
    <row r="2122">
      <c r="A2122" s="8" t="n">
        <v>44483</v>
      </c>
      <c r="B2122" s="9" t="n">
        <v>75.25749999999999</v>
      </c>
    </row>
    <row r="2123">
      <c r="A2123" s="8" t="n">
        <v>44487</v>
      </c>
      <c r="B2123" s="9" t="n">
        <v>75.3475</v>
      </c>
    </row>
    <row r="2124">
      <c r="A2124" s="8" t="n">
        <v>44489</v>
      </c>
      <c r="B2124" s="9" t="n">
        <v>74.875</v>
      </c>
    </row>
    <row r="2125">
      <c r="A2125" s="8" t="n">
        <v>44490</v>
      </c>
      <c r="B2125" s="9" t="n">
        <v>74.86</v>
      </c>
    </row>
    <row r="2126">
      <c r="A2126" s="8" t="n">
        <v>44491</v>
      </c>
      <c r="B2126" s="9" t="n">
        <v>74.8963</v>
      </c>
    </row>
    <row r="2127">
      <c r="A2127" s="8" t="n">
        <v>44494</v>
      </c>
      <c r="B2127" s="9" t="n">
        <v>75.08499999999999</v>
      </c>
    </row>
    <row r="2128">
      <c r="A2128" s="8" t="n">
        <v>44495</v>
      </c>
      <c r="B2128" s="9" t="n">
        <v>74.9588</v>
      </c>
    </row>
    <row r="2129">
      <c r="A2129" s="8" t="n">
        <v>44496</v>
      </c>
      <c r="B2129" s="9" t="n">
        <v>75.0275</v>
      </c>
    </row>
    <row r="2130">
      <c r="A2130" s="8" t="n">
        <v>44497</v>
      </c>
      <c r="B2130" s="9" t="n">
        <v>74.92</v>
      </c>
    </row>
    <row r="2131">
      <c r="A2131" s="8" t="n">
        <v>44498</v>
      </c>
      <c r="B2131" s="9" t="n">
        <v>74.8775</v>
      </c>
    </row>
    <row r="2132">
      <c r="A2132" s="8" t="n">
        <v>44501</v>
      </c>
      <c r="B2132" s="9" t="n">
        <v>74.8737</v>
      </c>
    </row>
    <row r="2133">
      <c r="A2133" s="8" t="n">
        <v>44502</v>
      </c>
      <c r="B2133" s="9" t="n">
        <v>74.685</v>
      </c>
    </row>
    <row r="2134">
      <c r="A2134" s="8" t="n">
        <v>44503</v>
      </c>
      <c r="B2134" s="9" t="n">
        <v>74.45999999999999</v>
      </c>
    </row>
    <row r="2135">
      <c r="A2135" s="8" t="n">
        <v>44508</v>
      </c>
      <c r="B2135" s="9" t="n">
        <v>74.02370000000001</v>
      </c>
    </row>
    <row r="2136">
      <c r="A2136" s="8" t="n">
        <v>44509</v>
      </c>
      <c r="B2136" s="9" t="n">
        <v>74.0313</v>
      </c>
    </row>
    <row r="2137">
      <c r="A2137" s="8" t="n">
        <v>44510</v>
      </c>
      <c r="B2137" s="9" t="n">
        <v>74.3837</v>
      </c>
    </row>
    <row r="2138">
      <c r="A2138" s="8" t="n">
        <v>44511</v>
      </c>
      <c r="B2138" s="9" t="n">
        <v>74.5163</v>
      </c>
    </row>
    <row r="2139">
      <c r="A2139" s="8" t="n">
        <v>44512</v>
      </c>
      <c r="B2139" s="9" t="n">
        <v>74.4438</v>
      </c>
    </row>
    <row r="2140">
      <c r="A2140" s="8" t="n">
        <v>44515</v>
      </c>
      <c r="B2140" s="9" t="n">
        <v>74.485</v>
      </c>
    </row>
    <row r="2141">
      <c r="A2141" s="8" t="n">
        <v>44516</v>
      </c>
      <c r="B2141" s="9" t="n">
        <v>74.375</v>
      </c>
    </row>
    <row r="2142">
      <c r="A2142" s="8" t="n">
        <v>44517</v>
      </c>
      <c r="B2142" s="9" t="n">
        <v>74.2713</v>
      </c>
    </row>
    <row r="2143">
      <c r="A2143" s="8" t="n">
        <v>44518</v>
      </c>
      <c r="B2143" s="9" t="n">
        <v>74.2375</v>
      </c>
    </row>
    <row r="2144">
      <c r="A2144" s="8" t="n">
        <v>44522</v>
      </c>
      <c r="B2144" s="9" t="n">
        <v>74.4025</v>
      </c>
    </row>
    <row r="2145">
      <c r="A2145" s="8" t="n">
        <v>44523</v>
      </c>
      <c r="B2145" s="9" t="n">
        <v>74.4212</v>
      </c>
    </row>
    <row r="2146">
      <c r="A2146" s="8" t="n">
        <v>44524</v>
      </c>
      <c r="B2146" s="9" t="n">
        <v>74.3938</v>
      </c>
    </row>
    <row r="2147">
      <c r="A2147" s="8" t="n">
        <v>44525</v>
      </c>
      <c r="B2147" s="9" t="n">
        <v>74.5112</v>
      </c>
    </row>
    <row r="2148">
      <c r="A2148" s="8" t="n">
        <v>44526</v>
      </c>
      <c r="B2148" s="9" t="n">
        <v>74.87</v>
      </c>
    </row>
    <row r="2149">
      <c r="A2149" s="8" t="n">
        <v>44529</v>
      </c>
      <c r="B2149" s="9" t="n">
        <v>75.0925</v>
      </c>
    </row>
    <row r="2150">
      <c r="A2150" s="8" t="n">
        <v>44530</v>
      </c>
      <c r="B2150" s="9" t="n">
        <v>75.1687</v>
      </c>
    </row>
    <row r="2151">
      <c r="A2151" s="8" t="n">
        <v>44531</v>
      </c>
      <c r="B2151" s="9" t="n">
        <v>74.9075</v>
      </c>
    </row>
    <row r="2152">
      <c r="A2152" s="8" t="n">
        <v>44532</v>
      </c>
      <c r="B2152" s="9" t="n">
        <v>74.9913</v>
      </c>
    </row>
    <row r="2153">
      <c r="A2153" s="8" t="n">
        <v>44533</v>
      </c>
      <c r="B2153" s="9" t="n">
        <v>75.1687</v>
      </c>
    </row>
    <row r="2154">
      <c r="A2154" s="8" t="n">
        <v>44536</v>
      </c>
      <c r="B2154" s="9" t="n">
        <v>75.4238</v>
      </c>
    </row>
    <row r="2155">
      <c r="A2155" s="8" t="n">
        <v>44537</v>
      </c>
      <c r="B2155" s="9" t="n">
        <v>75.4312</v>
      </c>
    </row>
    <row r="2156">
      <c r="A2156" s="8" t="n">
        <v>44538</v>
      </c>
      <c r="B2156" s="9" t="n">
        <v>75.455</v>
      </c>
    </row>
    <row r="2157">
      <c r="A2157" s="8" t="n">
        <v>44539</v>
      </c>
      <c r="B2157" s="9" t="n">
        <v>75.52</v>
      </c>
    </row>
    <row r="2158">
      <c r="A2158" s="8" t="n">
        <v>44540</v>
      </c>
      <c r="B2158" s="9" t="n">
        <v>75.785</v>
      </c>
    </row>
    <row r="2159">
      <c r="A2159" s="8" t="n">
        <v>44543</v>
      </c>
      <c r="B2159" s="9" t="n">
        <v>75.7612</v>
      </c>
    </row>
    <row r="2160">
      <c r="A2160" s="8" t="n">
        <v>44544</v>
      </c>
      <c r="B2160" s="9" t="n">
        <v>75.87</v>
      </c>
    </row>
    <row r="2161">
      <c r="A2161" s="8" t="n">
        <v>44545</v>
      </c>
      <c r="B2161" s="9" t="n">
        <v>76.2312</v>
      </c>
    </row>
    <row r="2162">
      <c r="A2162" s="8" t="n">
        <v>44546</v>
      </c>
      <c r="B2162" s="9" t="n">
        <v>76.0938</v>
      </c>
    </row>
    <row r="2163">
      <c r="A2163" s="8" t="n">
        <v>44547</v>
      </c>
      <c r="B2163" s="9" t="n">
        <v>76.08499999999999</v>
      </c>
    </row>
    <row r="2164">
      <c r="A2164" s="8" t="n">
        <v>44550</v>
      </c>
      <c r="B2164" s="9" t="n">
        <v>75.91630000000001</v>
      </c>
    </row>
    <row r="2165">
      <c r="A2165" s="8" t="n">
        <v>44551</v>
      </c>
      <c r="B2165" s="9" t="n">
        <v>75.60250000000001</v>
      </c>
    </row>
    <row r="2166">
      <c r="A2166" s="8" t="n">
        <v>44552</v>
      </c>
      <c r="B2166" s="9" t="n">
        <v>75.5513</v>
      </c>
    </row>
    <row r="2167">
      <c r="A2167" s="8" t="n">
        <v>44553</v>
      </c>
      <c r="B2167" s="9" t="n">
        <v>75.245</v>
      </c>
    </row>
    <row r="2168">
      <c r="A2168" s="8" t="n">
        <v>44554</v>
      </c>
      <c r="B2168" s="9" t="n">
        <v>75.0188</v>
      </c>
    </row>
    <row r="2169">
      <c r="A2169" s="8" t="n">
        <v>44557</v>
      </c>
      <c r="B2169" s="9" t="n">
        <v>74.9975</v>
      </c>
    </row>
    <row r="2170">
      <c r="A2170" s="8" t="n">
        <v>44558</v>
      </c>
      <c r="B2170" s="9" t="n">
        <v>74.6563</v>
      </c>
    </row>
    <row r="2171">
      <c r="A2171" s="8" t="n">
        <v>44559</v>
      </c>
      <c r="B2171" s="9" t="n">
        <v>74.7375</v>
      </c>
    </row>
    <row r="2172">
      <c r="A2172" s="8" t="n">
        <v>44560</v>
      </c>
      <c r="B2172" s="9" t="n">
        <v>74.42</v>
      </c>
    </row>
    <row r="2173">
      <c r="A2173" s="8" t="n">
        <v>44561</v>
      </c>
      <c r="B2173" s="9" t="n">
        <v>74.33750000000001</v>
      </c>
    </row>
    <row r="2174">
      <c r="A2174" s="8" t="n">
        <v>44564</v>
      </c>
      <c r="B2174" s="9" t="n">
        <v>74.25879999999999</v>
      </c>
    </row>
    <row r="2175">
      <c r="A2175" s="8" t="n">
        <v>44565</v>
      </c>
      <c r="B2175" s="9" t="n">
        <v>74.5575</v>
      </c>
    </row>
    <row r="2176">
      <c r="A2176" s="8" t="n">
        <v>44566</v>
      </c>
      <c r="B2176" s="9" t="n">
        <v>74.36</v>
      </c>
    </row>
    <row r="2177">
      <c r="A2177" s="8" t="n">
        <v>44567</v>
      </c>
      <c r="B2177" s="9" t="n">
        <v>74.4987</v>
      </c>
    </row>
    <row r="2178">
      <c r="A2178" s="8" t="n">
        <v>44568</v>
      </c>
      <c r="B2178" s="9" t="n">
        <v>74.3062</v>
      </c>
    </row>
    <row r="2179">
      <c r="A2179" s="8" t="n">
        <v>44571</v>
      </c>
      <c r="B2179" s="9" t="n">
        <v>74.03749999999999</v>
      </c>
    </row>
    <row r="2180">
      <c r="A2180" s="8" t="n">
        <v>44572</v>
      </c>
      <c r="B2180" s="9" t="n">
        <v>73.91249999999999</v>
      </c>
    </row>
    <row r="2181">
      <c r="A2181" s="8" t="n">
        <v>44573</v>
      </c>
      <c r="B2181" s="9" t="n">
        <v>73.9175</v>
      </c>
    </row>
    <row r="2182">
      <c r="A2182" s="8" t="n">
        <v>44574</v>
      </c>
      <c r="B2182" s="9" t="n">
        <v>73.88500000000001</v>
      </c>
    </row>
    <row r="2183">
      <c r="A2183" s="8" t="n">
        <v>44575</v>
      </c>
      <c r="B2183" s="9" t="n">
        <v>74.1537</v>
      </c>
    </row>
    <row r="2184">
      <c r="A2184" s="8" t="n">
        <v>44578</v>
      </c>
      <c r="B2184" s="9" t="n">
        <v>74.24250000000001</v>
      </c>
    </row>
    <row r="2185">
      <c r="A2185" s="8" t="n">
        <v>44579</v>
      </c>
      <c r="B2185" s="9" t="n">
        <v>74.5825</v>
      </c>
    </row>
    <row r="2186">
      <c r="A2186" s="8" t="n">
        <v>44580</v>
      </c>
      <c r="B2186" s="9" t="n">
        <v>74.43129999999999</v>
      </c>
    </row>
    <row r="2187">
      <c r="A2187" s="8" t="n">
        <v>44581</v>
      </c>
      <c r="B2187" s="9" t="n">
        <v>74.51000000000001</v>
      </c>
    </row>
    <row r="2188">
      <c r="A2188" s="8" t="n">
        <v>44582</v>
      </c>
      <c r="B2188" s="9" t="n">
        <v>74.42749999999999</v>
      </c>
    </row>
    <row r="2189">
      <c r="A2189" s="8" t="n">
        <v>44585</v>
      </c>
      <c r="B2189" s="9" t="n">
        <v>74.5675</v>
      </c>
    </row>
    <row r="2190">
      <c r="A2190" s="8" t="n">
        <v>44586</v>
      </c>
      <c r="B2190" s="9" t="n">
        <v>74.7762</v>
      </c>
    </row>
    <row r="2191">
      <c r="A2191" s="8" t="n">
        <v>44588</v>
      </c>
      <c r="B2191" s="9" t="n">
        <v>75.0688</v>
      </c>
    </row>
    <row r="2192">
      <c r="A2192" s="8" t="n">
        <v>44589</v>
      </c>
      <c r="B2192" s="9" t="n">
        <v>75.04000000000001</v>
      </c>
    </row>
    <row r="2193">
      <c r="A2193" s="8" t="n">
        <v>44592</v>
      </c>
      <c r="B2193" s="9" t="n">
        <v>74.6225</v>
      </c>
    </row>
    <row r="2194">
      <c r="A2194" s="8" t="n">
        <v>44593</v>
      </c>
      <c r="B2194" s="9" t="n">
        <v>74.8013</v>
      </c>
    </row>
    <row r="2195">
      <c r="A2195" s="8" t="n">
        <v>44594</v>
      </c>
      <c r="B2195" s="9" t="n">
        <v>74.84</v>
      </c>
    </row>
    <row r="2196">
      <c r="A2196" s="8" t="n">
        <v>44595</v>
      </c>
      <c r="B2196" s="9" t="n">
        <v>74.86</v>
      </c>
    </row>
    <row r="2197">
      <c r="A2197" s="8" t="n">
        <v>44596</v>
      </c>
      <c r="B2197" s="9" t="n">
        <v>74.69629999999999</v>
      </c>
    </row>
    <row r="2198">
      <c r="A2198" s="8" t="n">
        <v>44600</v>
      </c>
      <c r="B2198" s="9" t="n">
        <v>74.7487</v>
      </c>
    </row>
    <row r="2199">
      <c r="A2199" s="8" t="n">
        <v>44601</v>
      </c>
      <c r="B2199" s="9" t="n">
        <v>74.8075</v>
      </c>
    </row>
    <row r="2200">
      <c r="A2200" s="8" t="n">
        <v>44602</v>
      </c>
      <c r="B2200" s="9" t="n">
        <v>74.95</v>
      </c>
    </row>
    <row r="2201">
      <c r="A2201" s="8" t="n">
        <v>44603</v>
      </c>
      <c r="B2201" s="9" t="n">
        <v>75.3775</v>
      </c>
    </row>
    <row r="2202">
      <c r="A2202" s="8" t="n">
        <v>44606</v>
      </c>
      <c r="B2202" s="9" t="n">
        <v>75.60129999999999</v>
      </c>
    </row>
    <row r="2203">
      <c r="A2203" s="8" t="n">
        <v>44607</v>
      </c>
      <c r="B2203" s="9" t="n">
        <v>75.3387</v>
      </c>
    </row>
    <row r="2204">
      <c r="A2204" s="8" t="n">
        <v>44608</v>
      </c>
      <c r="B2204" s="9" t="n">
        <v>75.0762</v>
      </c>
    </row>
    <row r="2205">
      <c r="A2205" s="8" t="n">
        <v>44609</v>
      </c>
      <c r="B2205" s="9" t="n">
        <v>75.11</v>
      </c>
    </row>
    <row r="2206">
      <c r="A2206" s="8" t="n">
        <v>44610</v>
      </c>
      <c r="B2206" s="9" t="n">
        <v>74.66249999999999</v>
      </c>
    </row>
    <row r="2207">
      <c r="A2207" s="8" t="n">
        <v>44613</v>
      </c>
      <c r="B2207" s="9" t="n">
        <v>74.515</v>
      </c>
    </row>
    <row r="2208">
      <c r="A2208" s="8" t="n">
        <v>44614</v>
      </c>
      <c r="B2208" s="9" t="n">
        <v>74.875</v>
      </c>
    </row>
    <row r="2209">
      <c r="A2209" s="8" t="n">
        <v>44615</v>
      </c>
      <c r="B2209" s="9" t="n">
        <v>74.5663</v>
      </c>
    </row>
    <row r="2210">
      <c r="A2210" s="8" t="n">
        <v>44616</v>
      </c>
      <c r="B2210" s="9" t="n">
        <v>75.6537</v>
      </c>
    </row>
    <row r="2211">
      <c r="A2211" s="8" t="n">
        <v>44617</v>
      </c>
      <c r="B2211" s="9" t="n">
        <v>75.2925</v>
      </c>
    </row>
    <row r="2212">
      <c r="A2212" s="8" t="n">
        <v>44620</v>
      </c>
      <c r="B2212" s="9" t="n">
        <v>75.3425</v>
      </c>
    </row>
    <row r="2213">
      <c r="A2213" s="8" t="n">
        <v>44622</v>
      </c>
      <c r="B2213" s="9" t="n">
        <v>75.71250000000001</v>
      </c>
    </row>
    <row r="2214">
      <c r="A2214" s="8" t="n">
        <v>44623</v>
      </c>
      <c r="B2214" s="9" t="n">
        <v>75.91</v>
      </c>
    </row>
    <row r="2215">
      <c r="A2215" s="8" t="n">
        <v>44624</v>
      </c>
      <c r="B2215" s="9" t="n">
        <v>76.1675</v>
      </c>
    </row>
    <row r="2216">
      <c r="A2216" s="8" t="n">
        <v>44627</v>
      </c>
      <c r="B2216" s="9" t="n">
        <v>76.9662</v>
      </c>
    </row>
    <row r="2217">
      <c r="A2217" s="8" t="n">
        <v>44628</v>
      </c>
      <c r="B2217" s="9" t="n">
        <v>76.91249999999999</v>
      </c>
    </row>
    <row r="2218">
      <c r="A2218" s="8" t="n">
        <v>44629</v>
      </c>
      <c r="B2218" s="9" t="n">
        <v>76.5638</v>
      </c>
    </row>
    <row r="2219">
      <c r="A2219" s="8" t="n">
        <v>44630</v>
      </c>
      <c r="B2219" s="9" t="n">
        <v>76.3075</v>
      </c>
    </row>
    <row r="2220">
      <c r="A2220" s="8" t="n">
        <v>44631</v>
      </c>
      <c r="B2220" s="9" t="n">
        <v>76.5938</v>
      </c>
    </row>
    <row r="2221">
      <c r="A2221" s="8" t="n">
        <v>44634</v>
      </c>
      <c r="B2221" s="9" t="n">
        <v>76.5663</v>
      </c>
    </row>
    <row r="2222">
      <c r="A2222" s="8" t="n">
        <v>44635</v>
      </c>
      <c r="B2222" s="9" t="n">
        <v>76.6113</v>
      </c>
    </row>
    <row r="2223">
      <c r="A2223" s="8" t="n">
        <v>44636</v>
      </c>
      <c r="B2223" s="9" t="n">
        <v>76.265</v>
      </c>
    </row>
    <row r="2224">
      <c r="A2224" s="8" t="n">
        <v>44637</v>
      </c>
      <c r="B2224" s="9" t="n">
        <v>75.80500000000001</v>
      </c>
    </row>
    <row r="2225">
      <c r="A2225" s="8" t="n">
        <v>44641</v>
      </c>
      <c r="B2225" s="9" t="n">
        <v>76.125</v>
      </c>
    </row>
    <row r="2226">
      <c r="A2226" s="8" t="n">
        <v>44642</v>
      </c>
      <c r="B2226" s="9" t="n">
        <v>76.1862</v>
      </c>
    </row>
    <row r="2227">
      <c r="A2227" s="8" t="n">
        <v>44643</v>
      </c>
      <c r="B2227" s="9" t="n">
        <v>76.30370000000001</v>
      </c>
    </row>
    <row r="2228">
      <c r="A2228" s="8" t="n">
        <v>44644</v>
      </c>
      <c r="B2228" s="9" t="n">
        <v>76.3725</v>
      </c>
    </row>
    <row r="2229">
      <c r="A2229" s="8" t="n">
        <v>44645</v>
      </c>
      <c r="B2229" s="9" t="n">
        <v>76.2063</v>
      </c>
    </row>
    <row r="2230">
      <c r="A2230" s="8" t="n">
        <v>44648</v>
      </c>
      <c r="B2230" s="9" t="n">
        <v>76.16500000000001</v>
      </c>
    </row>
    <row r="2231">
      <c r="A2231" s="8" t="n">
        <v>44649</v>
      </c>
      <c r="B2231" s="9" t="n">
        <v>75.9875</v>
      </c>
    </row>
    <row r="2232">
      <c r="A2232" s="8" t="n">
        <v>44650</v>
      </c>
      <c r="B2232" s="9" t="n">
        <v>75.9075</v>
      </c>
    </row>
    <row r="2233">
      <c r="A2233" s="8" t="n">
        <v>44651</v>
      </c>
      <c r="B2233" s="9" t="n">
        <v>75.78619999999999</v>
      </c>
    </row>
    <row r="2234">
      <c r="A2234" s="8" t="n">
        <v>44655</v>
      </c>
      <c r="B2234" s="9" t="n">
        <v>75.545</v>
      </c>
    </row>
    <row r="2235">
      <c r="A2235" s="8" t="n">
        <v>44656</v>
      </c>
      <c r="B2235" s="9" t="n">
        <v>75.3275</v>
      </c>
    </row>
    <row r="2236">
      <c r="A2236" s="8" t="n">
        <v>44657</v>
      </c>
      <c r="B2236" s="9" t="n">
        <v>75.76000000000001</v>
      </c>
    </row>
    <row r="2237">
      <c r="A2237" s="8" t="n">
        <v>44658</v>
      </c>
      <c r="B2237" s="9" t="n">
        <v>75.95999999999999</v>
      </c>
    </row>
    <row r="2238">
      <c r="A2238" s="8" t="n">
        <v>44659</v>
      </c>
      <c r="B2238" s="9" t="n">
        <v>75.905</v>
      </c>
    </row>
    <row r="2239">
      <c r="A2239" s="8" t="n">
        <v>44662</v>
      </c>
      <c r="B2239" s="9" t="n">
        <v>75.95999999999999</v>
      </c>
    </row>
    <row r="2240">
      <c r="A2240" s="8" t="n">
        <v>44663</v>
      </c>
      <c r="B2240" s="9" t="n">
        <v>76.1362</v>
      </c>
    </row>
    <row r="2241">
      <c r="A2241" s="8" t="n">
        <v>44664</v>
      </c>
      <c r="B2241" s="9" t="n">
        <v>76.18000000000001</v>
      </c>
    </row>
    <row r="2242">
      <c r="A2242" s="8" t="n">
        <v>44669</v>
      </c>
      <c r="B2242" s="9" t="n">
        <v>76.2637</v>
      </c>
    </row>
    <row r="2243">
      <c r="A2243" s="8" t="n">
        <v>44670</v>
      </c>
      <c r="B2243" s="9" t="n">
        <v>76.50620000000001</v>
      </c>
    </row>
    <row r="2244">
      <c r="A2244" s="8" t="n">
        <v>44671</v>
      </c>
      <c r="B2244" s="9" t="n">
        <v>76.20999999999999</v>
      </c>
    </row>
    <row r="2245">
      <c r="A2245" s="8" t="n">
        <v>44672</v>
      </c>
      <c r="B2245" s="9" t="n">
        <v>76.1588</v>
      </c>
    </row>
    <row r="2246">
      <c r="A2246" s="8" t="n">
        <v>44673</v>
      </c>
      <c r="B2246" s="9" t="n">
        <v>76.485</v>
      </c>
    </row>
    <row r="2247">
      <c r="A2247" s="8" t="n">
        <v>44676</v>
      </c>
      <c r="B2247" s="9" t="n">
        <v>76.69499999999999</v>
      </c>
    </row>
    <row r="2248">
      <c r="A2248" s="8" t="n">
        <v>44677</v>
      </c>
      <c r="B2248" s="9" t="n">
        <v>76.58</v>
      </c>
    </row>
    <row r="2249">
      <c r="A2249" s="8" t="n">
        <v>44678</v>
      </c>
      <c r="B2249" s="9" t="n">
        <v>76.5262</v>
      </c>
    </row>
    <row r="2250">
      <c r="A2250" s="8" t="n">
        <v>44679</v>
      </c>
      <c r="B2250" s="9" t="n">
        <v>76.4888</v>
      </c>
    </row>
    <row r="2251">
      <c r="A2251" s="8" t="n">
        <v>44680</v>
      </c>
      <c r="B2251" s="9" t="n">
        <v>76.4325</v>
      </c>
    </row>
    <row r="2252">
      <c r="A2252" s="8" t="n">
        <v>44683</v>
      </c>
      <c r="B2252" s="9" t="n">
        <v>76.515</v>
      </c>
    </row>
    <row r="2253">
      <c r="A2253" s="8" t="n">
        <v>44685</v>
      </c>
      <c r="B2253" s="9" t="n">
        <v>76.4212</v>
      </c>
    </row>
    <row r="2254">
      <c r="A2254" s="8" t="n">
        <v>44686</v>
      </c>
      <c r="B2254" s="9" t="n">
        <v>76.2625</v>
      </c>
    </row>
    <row r="2255">
      <c r="A2255" s="8" t="n">
        <v>44687</v>
      </c>
      <c r="B2255" s="9" t="n">
        <v>76.93000000000001</v>
      </c>
    </row>
    <row r="2256">
      <c r="A2256" s="8" t="n">
        <v>44690</v>
      </c>
      <c r="B2256" s="9" t="n">
        <v>77.4637</v>
      </c>
    </row>
    <row r="2257">
      <c r="A2257" s="8" t="n">
        <v>44691</v>
      </c>
      <c r="B2257" s="9" t="n">
        <v>77.31999999999999</v>
      </c>
    </row>
    <row r="2258">
      <c r="A2258" s="8" t="n">
        <v>44692</v>
      </c>
      <c r="B2258" s="9" t="n">
        <v>77.24250000000001</v>
      </c>
    </row>
    <row r="2259">
      <c r="A2259" s="8" t="n">
        <v>44693</v>
      </c>
      <c r="B2259" s="9" t="n">
        <v>77.425</v>
      </c>
    </row>
    <row r="2260">
      <c r="A2260" s="8" t="n">
        <v>44694</v>
      </c>
      <c r="B2260" s="9" t="n">
        <v>77.44499999999999</v>
      </c>
    </row>
    <row r="2261">
      <c r="A2261" s="8" t="n">
        <v>44698</v>
      </c>
      <c r="B2261" s="9" t="n">
        <v>77.5638</v>
      </c>
    </row>
    <row r="2262">
      <c r="A2262" s="8" t="n">
        <v>44699</v>
      </c>
      <c r="B2262" s="9" t="n">
        <v>77.5825</v>
      </c>
    </row>
    <row r="2263">
      <c r="A2263" s="8" t="n">
        <v>44700</v>
      </c>
      <c r="B2263" s="9" t="n">
        <v>77.72750000000001</v>
      </c>
    </row>
    <row r="2264">
      <c r="A2264" s="8" t="n">
        <v>44701</v>
      </c>
      <c r="B2264" s="9" t="n">
        <v>77.5462</v>
      </c>
    </row>
    <row r="2265">
      <c r="A2265" s="8" t="n">
        <v>44704</v>
      </c>
      <c r="B2265" s="9" t="n">
        <v>77.52</v>
      </c>
    </row>
    <row r="2266">
      <c r="A2266" s="8" t="n">
        <v>44705</v>
      </c>
      <c r="B2266" s="9" t="n">
        <v>77.5887</v>
      </c>
    </row>
    <row r="2267">
      <c r="A2267" s="8" t="n">
        <v>44706</v>
      </c>
      <c r="B2267" s="9" t="n">
        <v>77.52500000000001</v>
      </c>
    </row>
    <row r="2268">
      <c r="A2268" s="8" t="n">
        <v>44707</v>
      </c>
      <c r="B2268" s="9" t="n">
        <v>77.5775</v>
      </c>
    </row>
    <row r="2269">
      <c r="A2269" s="8" t="n">
        <v>44708</v>
      </c>
      <c r="B2269" s="9" t="n">
        <v>77.5712</v>
      </c>
    </row>
    <row r="2270">
      <c r="A2270" s="8" t="n">
        <v>44711</v>
      </c>
      <c r="B2270" s="9" t="n">
        <v>77.5425</v>
      </c>
    </row>
    <row r="2271">
      <c r="A2271" s="8" t="n">
        <v>44712</v>
      </c>
      <c r="B2271" s="9" t="n">
        <v>77.6375</v>
      </c>
    </row>
    <row r="2272">
      <c r="A2272" s="8" t="n">
        <v>44713</v>
      </c>
      <c r="B2272" s="9" t="n">
        <v>77.5287</v>
      </c>
    </row>
    <row r="2273">
      <c r="A2273" s="8" t="n">
        <v>44714</v>
      </c>
      <c r="B2273" s="9" t="n">
        <v>77.6138</v>
      </c>
    </row>
    <row r="2274">
      <c r="A2274" s="8" t="n">
        <v>44715</v>
      </c>
      <c r="B2274" s="9" t="n">
        <v>77.63249999999999</v>
      </c>
    </row>
    <row r="2275">
      <c r="A2275" s="8" t="n">
        <v>44718</v>
      </c>
      <c r="B2275" s="9" t="n">
        <v>77.6313</v>
      </c>
    </row>
    <row r="2276">
      <c r="A2276" s="8" t="n">
        <v>44719</v>
      </c>
      <c r="B2276" s="9" t="n">
        <v>77.70999999999999</v>
      </c>
    </row>
    <row r="2277">
      <c r="A2277" s="8" t="n">
        <v>44720</v>
      </c>
      <c r="B2277" s="9" t="n">
        <v>77.7363</v>
      </c>
    </row>
    <row r="2278">
      <c r="A2278" s="8" t="n">
        <v>44721</v>
      </c>
      <c r="B2278" s="9" t="n">
        <v>77.765</v>
      </c>
    </row>
    <row r="2279">
      <c r="A2279" s="8" t="n">
        <v>44722</v>
      </c>
      <c r="B2279" s="9" t="n">
        <v>77.8412</v>
      </c>
    </row>
    <row r="2280">
      <c r="A2280" s="8" t="n">
        <v>44725</v>
      </c>
      <c r="B2280" s="9" t="n">
        <v>78.03870000000001</v>
      </c>
    </row>
    <row r="2281">
      <c r="A2281" s="8" t="n">
        <v>44726</v>
      </c>
      <c r="B2281" s="9" t="n">
        <v>78.005</v>
      </c>
    </row>
    <row r="2282">
      <c r="A2282" s="8" t="n">
        <v>44727</v>
      </c>
      <c r="B2282" s="9" t="n">
        <v>78.07250000000001</v>
      </c>
    </row>
    <row r="2283">
      <c r="A2283" s="8" t="n">
        <v>44728</v>
      </c>
      <c r="B2283" s="9" t="n">
        <v>78.075</v>
      </c>
    </row>
    <row r="2284">
      <c r="A2284" s="8" t="n">
        <v>44729</v>
      </c>
      <c r="B2284" s="9" t="n">
        <v>78.0762</v>
      </c>
    </row>
    <row r="2285">
      <c r="A2285" s="8" t="n">
        <v>44732</v>
      </c>
      <c r="B2285" s="9" t="n">
        <v>77.98</v>
      </c>
    </row>
    <row r="2286">
      <c r="A2286" s="8" t="n">
        <v>44733</v>
      </c>
      <c r="B2286" s="9" t="n">
        <v>78.0825</v>
      </c>
    </row>
    <row r="2287">
      <c r="A2287" s="8" t="n">
        <v>44734</v>
      </c>
      <c r="B2287" s="9" t="n">
        <v>78.3862</v>
      </c>
    </row>
    <row r="2288">
      <c r="A2288" s="8" t="n">
        <v>44735</v>
      </c>
      <c r="B2288" s="9" t="n">
        <v>78.3125</v>
      </c>
    </row>
    <row r="2289">
      <c r="A2289" s="8" t="n">
        <v>44736</v>
      </c>
      <c r="B2289" s="9" t="n">
        <v>78.3438</v>
      </c>
    </row>
    <row r="2290">
      <c r="A2290" s="8" t="n">
        <v>44739</v>
      </c>
      <c r="B2290" s="9" t="n">
        <v>78.3475</v>
      </c>
    </row>
    <row r="2291">
      <c r="A2291" s="8" t="n">
        <v>44740</v>
      </c>
      <c r="B2291" s="9" t="n">
        <v>78.7688</v>
      </c>
    </row>
    <row r="2292">
      <c r="A2292" s="8" t="n">
        <v>44741</v>
      </c>
      <c r="B2292" s="9" t="n">
        <v>78.9662</v>
      </c>
    </row>
    <row r="2293">
      <c r="A2293" s="8" t="n">
        <v>44742</v>
      </c>
      <c r="B2293" s="9" t="n">
        <v>78.9725</v>
      </c>
    </row>
    <row r="2294">
      <c r="A2294" s="8" t="n">
        <v>44743</v>
      </c>
      <c r="B2294" s="9" t="n">
        <v>79.0412</v>
      </c>
    </row>
    <row r="2295">
      <c r="A2295" s="8" t="n">
        <v>44746</v>
      </c>
      <c r="B2295" s="9" t="n">
        <v>78.9512</v>
      </c>
    </row>
    <row r="2296">
      <c r="A2296" s="8" t="n">
        <v>44747</v>
      </c>
      <c r="B2296" s="9" t="n">
        <v>79.3587</v>
      </c>
    </row>
    <row r="2297">
      <c r="A2297" s="8" t="n">
        <v>44748</v>
      </c>
      <c r="B2297" s="9" t="n">
        <v>79.3038</v>
      </c>
    </row>
    <row r="2298">
      <c r="A2298" s="8" t="n">
        <v>44749</v>
      </c>
      <c r="B2298" s="9" t="n">
        <v>79.17749999999999</v>
      </c>
    </row>
    <row r="2299">
      <c r="A2299" s="8" t="n">
        <v>44750</v>
      </c>
      <c r="B2299" s="9" t="n">
        <v>79.2525</v>
      </c>
    </row>
    <row r="2300">
      <c r="A2300" s="8" t="n">
        <v>44753</v>
      </c>
      <c r="B2300" s="9" t="n">
        <v>79.4375</v>
      </c>
    </row>
    <row r="2301">
      <c r="A2301" s="8" t="n">
        <v>44754</v>
      </c>
      <c r="B2301" s="9" t="n">
        <v>79.60250000000001</v>
      </c>
    </row>
    <row r="2302">
      <c r="A2302" s="8" t="n">
        <v>44755</v>
      </c>
      <c r="B2302" s="9" t="n">
        <v>79.63500000000001</v>
      </c>
    </row>
    <row r="2303">
      <c r="A2303" s="8" t="n">
        <v>44756</v>
      </c>
      <c r="B2303" s="9" t="n">
        <v>79.8788</v>
      </c>
    </row>
    <row r="2304">
      <c r="A2304" s="8" t="n">
        <v>44757</v>
      </c>
      <c r="B2304" s="9" t="n">
        <v>79.88</v>
      </c>
    </row>
    <row r="2305">
      <c r="A2305" s="8" t="n">
        <v>44760</v>
      </c>
      <c r="B2305" s="9" t="n">
        <v>79.98</v>
      </c>
    </row>
    <row r="2306">
      <c r="A2306" s="8" t="n">
        <v>44761</v>
      </c>
      <c r="B2306" s="9" t="n">
        <v>79.95</v>
      </c>
    </row>
    <row r="2307">
      <c r="A2307" s="8" t="n">
        <v>44762</v>
      </c>
      <c r="B2307" s="9" t="n">
        <v>79.9888</v>
      </c>
    </row>
    <row r="2308">
      <c r="A2308" s="8" t="n">
        <v>44763</v>
      </c>
      <c r="B2308" s="9" t="n">
        <v>79.9512</v>
      </c>
    </row>
    <row r="2309">
      <c r="A2309" s="8" t="n">
        <v>44764</v>
      </c>
      <c r="B2309" s="9" t="n">
        <v>79.8537</v>
      </c>
    </row>
    <row r="2310">
      <c r="A2310" s="8" t="n">
        <v>44767</v>
      </c>
      <c r="B2310" s="9" t="n">
        <v>79.7363</v>
      </c>
    </row>
    <row r="2311">
      <c r="A2311" s="8" t="n">
        <v>44768</v>
      </c>
      <c r="B2311" s="9" t="n">
        <v>79.7813</v>
      </c>
    </row>
    <row r="2312">
      <c r="A2312" s="8" t="n">
        <v>44769</v>
      </c>
      <c r="B2312" s="9" t="n">
        <v>79.9025</v>
      </c>
    </row>
    <row r="2313">
      <c r="A2313" s="8" t="n">
        <v>44770</v>
      </c>
      <c r="B2313" s="9" t="n">
        <v>79.75749999999999</v>
      </c>
    </row>
    <row r="2314">
      <c r="A2314" s="8" t="n">
        <v>44771</v>
      </c>
      <c r="B2314" s="9" t="n">
        <v>79.2688</v>
      </c>
    </row>
    <row r="2315">
      <c r="A2315" s="8" t="n">
        <v>44774</v>
      </c>
      <c r="B2315" s="9" t="n">
        <v>79.0262</v>
      </c>
    </row>
    <row r="2316">
      <c r="A2316" s="8" t="n">
        <v>44775</v>
      </c>
      <c r="B2316" s="9" t="n">
        <v>78.7137</v>
      </c>
    </row>
    <row r="2317">
      <c r="A2317" s="8" t="n">
        <v>44776</v>
      </c>
      <c r="B2317" s="9" t="n">
        <v>79.16249999999999</v>
      </c>
    </row>
    <row r="2318">
      <c r="A2318" s="8" t="n">
        <v>44777</v>
      </c>
      <c r="B2318" s="9" t="n">
        <v>79.4725</v>
      </c>
    </row>
    <row r="2319">
      <c r="A2319" s="8" t="n">
        <v>44778</v>
      </c>
      <c r="B2319" s="9" t="n">
        <v>79.2487</v>
      </c>
    </row>
    <row r="2320">
      <c r="A2320" s="8" t="n">
        <v>44781</v>
      </c>
      <c r="B2320" s="9" t="n">
        <v>79.6525</v>
      </c>
    </row>
    <row r="2321">
      <c r="A2321" s="8" t="n">
        <v>44783</v>
      </c>
      <c r="B2321" s="9" t="n">
        <v>79.5175</v>
      </c>
    </row>
    <row r="2322">
      <c r="A2322" s="8" t="n">
        <v>44784</v>
      </c>
      <c r="B2322" s="9" t="n">
        <v>79.6375</v>
      </c>
    </row>
    <row r="2323">
      <c r="A2323" s="8" t="n">
        <v>44785</v>
      </c>
      <c r="B2323" s="9" t="n">
        <v>79.655</v>
      </c>
    </row>
    <row r="2324">
      <c r="A2324" s="8" t="n">
        <v>44790</v>
      </c>
      <c r="B2324" s="9" t="n">
        <v>79.44750000000001</v>
      </c>
    </row>
    <row r="2325">
      <c r="A2325" s="8" t="n">
        <v>44791</v>
      </c>
      <c r="B2325" s="9" t="n">
        <v>79.6812</v>
      </c>
    </row>
    <row r="2326">
      <c r="A2326" s="8" t="n">
        <v>44792</v>
      </c>
      <c r="B2326" s="9" t="n">
        <v>79.7825</v>
      </c>
    </row>
    <row r="2327">
      <c r="A2327" s="8" t="n">
        <v>44795</v>
      </c>
      <c r="B2327" s="9" t="n">
        <v>79.86750000000001</v>
      </c>
    </row>
    <row r="2328">
      <c r="A2328" s="8" t="n">
        <v>44796</v>
      </c>
      <c r="B2328" s="9" t="n">
        <v>79.8625</v>
      </c>
    </row>
    <row r="2329">
      <c r="A2329" s="8" t="n">
        <v>44797</v>
      </c>
      <c r="B2329" s="9" t="n">
        <v>79.815</v>
      </c>
    </row>
    <row r="2330">
      <c r="A2330" s="8" t="n">
        <v>44798</v>
      </c>
      <c r="B2330" s="9" t="n">
        <v>79.8837</v>
      </c>
    </row>
    <row r="2331">
      <c r="A2331" s="8" t="n">
        <v>44799</v>
      </c>
      <c r="B2331" s="9" t="n">
        <v>79.8712</v>
      </c>
    </row>
    <row r="2332">
      <c r="A2332" s="8" t="n">
        <v>44802</v>
      </c>
      <c r="B2332" s="9" t="n">
        <v>79.97</v>
      </c>
    </row>
    <row r="2333">
      <c r="A2333" s="8" t="n">
        <v>44803</v>
      </c>
      <c r="B2333" s="9" t="n">
        <v>79.45999999999999</v>
      </c>
    </row>
    <row r="2334">
      <c r="A2334" s="8" t="n">
        <v>44805</v>
      </c>
      <c r="B2334" s="9" t="n">
        <v>79.55500000000001</v>
      </c>
    </row>
    <row r="2335">
      <c r="A2335" s="8" t="n">
        <v>44806</v>
      </c>
      <c r="B2335" s="9" t="n">
        <v>79.7988</v>
      </c>
    </row>
    <row r="2336">
      <c r="A2336" s="8" t="n">
        <v>44809</v>
      </c>
      <c r="B2336" s="9" t="n">
        <v>79.8475</v>
      </c>
    </row>
    <row r="2337">
      <c r="A2337" s="8" t="n">
        <v>44810</v>
      </c>
      <c r="B2337" s="9" t="n">
        <v>79.83750000000001</v>
      </c>
    </row>
    <row r="2338">
      <c r="A2338" s="8" t="n">
        <v>44811</v>
      </c>
      <c r="B2338" s="9" t="n">
        <v>79.9037</v>
      </c>
    </row>
    <row r="2339">
      <c r="A2339" s="8" t="n">
        <v>44812</v>
      </c>
      <c r="B2339" s="9" t="n">
        <v>79.7162</v>
      </c>
    </row>
    <row r="2340">
      <c r="A2340" s="8" t="n">
        <v>44813</v>
      </c>
      <c r="B2340" s="9" t="n">
        <v>79.58629999999999</v>
      </c>
    </row>
    <row r="2341">
      <c r="A2341" s="8" t="n">
        <v>44816</v>
      </c>
      <c r="B2341" s="9" t="n">
        <v>79.53</v>
      </c>
    </row>
    <row r="2342">
      <c r="A2342" s="8" t="n">
        <v>44817</v>
      </c>
      <c r="B2342" s="9" t="n">
        <v>79.14749999999999</v>
      </c>
    </row>
    <row r="2343">
      <c r="A2343" s="8" t="n">
        <v>44818</v>
      </c>
      <c r="B2343" s="9" t="n">
        <v>79.44</v>
      </c>
    </row>
    <row r="2344">
      <c r="A2344" s="8" t="n">
        <v>44819</v>
      </c>
      <c r="B2344" s="9" t="n">
        <v>79.6987</v>
      </c>
    </row>
    <row r="2345">
      <c r="A2345" s="8" t="n">
        <v>44820</v>
      </c>
      <c r="B2345" s="9" t="n">
        <v>79.745</v>
      </c>
    </row>
    <row r="2346">
      <c r="A2346" s="8" t="n">
        <v>44823</v>
      </c>
      <c r="B2346" s="9" t="n">
        <v>79.77249999999999</v>
      </c>
    </row>
    <row r="2347">
      <c r="A2347" s="8" t="n">
        <v>44824</v>
      </c>
      <c r="B2347" s="9" t="n">
        <v>79.7563</v>
      </c>
    </row>
    <row r="2348">
      <c r="A2348" s="8" t="n">
        <v>44825</v>
      </c>
      <c r="B2348" s="9" t="n">
        <v>79.97880000000001</v>
      </c>
    </row>
    <row r="2349">
      <c r="A2349" s="8" t="n">
        <v>44826</v>
      </c>
      <c r="B2349" s="9" t="n">
        <v>80.86499999999999</v>
      </c>
    </row>
    <row r="2350">
      <c r="A2350" s="8" t="n">
        <v>44827</v>
      </c>
      <c r="B2350" s="9" t="n">
        <v>80.99120000000001</v>
      </c>
    </row>
    <row r="2351">
      <c r="A2351" s="8" t="n">
        <v>44830</v>
      </c>
      <c r="B2351" s="9" t="n">
        <v>81.625</v>
      </c>
    </row>
    <row r="2352">
      <c r="A2352" s="8" t="n">
        <v>44831</v>
      </c>
      <c r="B2352" s="9" t="n">
        <v>81.5762</v>
      </c>
    </row>
    <row r="2353">
      <c r="A2353" s="8" t="n">
        <v>44832</v>
      </c>
      <c r="B2353" s="9" t="n">
        <v>81.9413</v>
      </c>
    </row>
    <row r="2354">
      <c r="A2354" s="8" t="n">
        <v>44833</v>
      </c>
      <c r="B2354" s="9" t="n">
        <v>81.84869999999999</v>
      </c>
    </row>
    <row r="2355">
      <c r="A2355" s="8" t="n">
        <v>44834</v>
      </c>
      <c r="B2355" s="9" t="n">
        <v>81.3488</v>
      </c>
    </row>
    <row r="2356">
      <c r="A2356" s="8" t="n">
        <v>44837</v>
      </c>
      <c r="B2356" s="9" t="n">
        <v>81.8763</v>
      </c>
    </row>
    <row r="2357">
      <c r="A2357" s="8" t="n">
        <v>44838</v>
      </c>
      <c r="B2357" s="9" t="n">
        <v>81.5175</v>
      </c>
    </row>
    <row r="2358">
      <c r="A2358" s="8" t="n">
        <v>44840</v>
      </c>
      <c r="B2358" s="9" t="n">
        <v>81.89</v>
      </c>
    </row>
    <row r="2359">
      <c r="A2359" s="8" t="n">
        <v>44841</v>
      </c>
      <c r="B2359" s="9" t="n">
        <v>82.3313</v>
      </c>
    </row>
    <row r="2360">
      <c r="A2360" s="8" t="n">
        <v>44844</v>
      </c>
      <c r="B2360" s="9" t="n">
        <v>82.32250000000001</v>
      </c>
    </row>
    <row r="2361">
      <c r="A2361" s="8" t="n">
        <v>44845</v>
      </c>
      <c r="B2361" s="9" t="n">
        <v>82.32559999999999</v>
      </c>
    </row>
    <row r="2362">
      <c r="A2362" s="8" t="n">
        <v>44846</v>
      </c>
      <c r="B2362" s="9" t="n">
        <v>82.31</v>
      </c>
    </row>
    <row r="2363">
      <c r="A2363" s="8" t="n">
        <v>44847</v>
      </c>
      <c r="B2363" s="9" t="n">
        <v>82.345</v>
      </c>
    </row>
    <row r="2364">
      <c r="A2364" s="8" t="n">
        <v>44848</v>
      </c>
      <c r="B2364" s="9" t="n">
        <v>82.33750000000001</v>
      </c>
    </row>
    <row r="2365">
      <c r="A2365" s="8" t="n">
        <v>44851</v>
      </c>
      <c r="B2365" s="9" t="n">
        <v>82.355</v>
      </c>
    </row>
    <row r="2366">
      <c r="A2366" s="8" t="n">
        <v>44852</v>
      </c>
      <c r="B2366" s="9" t="n">
        <v>82.3613</v>
      </c>
    </row>
    <row r="2367">
      <c r="A2367" s="8" t="n">
        <v>44853</v>
      </c>
      <c r="B2367" s="9" t="n">
        <v>82.9888</v>
      </c>
    </row>
    <row r="2368">
      <c r="A2368" s="8" t="n">
        <v>44854</v>
      </c>
      <c r="B2368" s="9" t="n">
        <v>82.76000000000001</v>
      </c>
    </row>
    <row r="2369">
      <c r="A2369" s="8" t="n">
        <v>44855</v>
      </c>
      <c r="B2369" s="9" t="n">
        <v>82.6913</v>
      </c>
    </row>
    <row r="2370">
      <c r="A2370" s="8" t="n">
        <v>44859</v>
      </c>
      <c r="B2370" s="9" t="n">
        <v>82.73</v>
      </c>
    </row>
    <row r="2371">
      <c r="A2371" s="8" t="n">
        <v>44861</v>
      </c>
      <c r="B2371" s="9" t="n">
        <v>82.5025</v>
      </c>
    </row>
    <row r="2372">
      <c r="A2372" s="8" t="n">
        <v>44862</v>
      </c>
      <c r="B2372" s="9" t="n">
        <v>82.4713</v>
      </c>
    </row>
    <row r="2373">
      <c r="A2373" s="8" t="n">
        <v>44865</v>
      </c>
      <c r="B2373" s="9" t="n">
        <v>82.785</v>
      </c>
    </row>
    <row r="2374">
      <c r="A2374" s="8" t="n">
        <v>44866</v>
      </c>
      <c r="B2374" s="9" t="n">
        <v>82.7063</v>
      </c>
    </row>
    <row r="2375">
      <c r="A2375" s="8" t="n">
        <v>44867</v>
      </c>
      <c r="B2375" s="9" t="n">
        <v>82.785</v>
      </c>
    </row>
    <row r="2376">
      <c r="A2376" s="8" t="n">
        <v>44868</v>
      </c>
      <c r="B2376" s="9" t="n">
        <v>82.8913</v>
      </c>
    </row>
    <row r="2377">
      <c r="A2377" s="8" t="n">
        <v>44869</v>
      </c>
      <c r="B2377" s="9" t="n">
        <v>82.435</v>
      </c>
    </row>
    <row r="2378">
      <c r="A2378" s="8" t="n">
        <v>44872</v>
      </c>
      <c r="B2378" s="9" t="n">
        <v>81.9113</v>
      </c>
    </row>
    <row r="2379">
      <c r="A2379" s="8" t="n">
        <v>44874</v>
      </c>
      <c r="B2379" s="9" t="n">
        <v>81.42870000000001</v>
      </c>
    </row>
    <row r="2380">
      <c r="A2380" s="8" t="n">
        <v>44875</v>
      </c>
      <c r="B2380" s="9" t="n">
        <v>81.8062</v>
      </c>
    </row>
    <row r="2381">
      <c r="A2381" s="8" t="n">
        <v>44876</v>
      </c>
      <c r="B2381" s="9" t="n">
        <v>80.82250000000001</v>
      </c>
    </row>
    <row r="2382">
      <c r="A2382" s="8" t="n">
        <v>44879</v>
      </c>
      <c r="B2382" s="9" t="n">
        <v>81.2625</v>
      </c>
    </row>
    <row r="2383">
      <c r="A2383" s="8" t="n">
        <v>44880</v>
      </c>
      <c r="B2383" s="9" t="n">
        <v>81.10250000000001</v>
      </c>
    </row>
    <row r="2384">
      <c r="A2384" s="8" t="n">
        <v>44881</v>
      </c>
      <c r="B2384" s="9" t="n">
        <v>81.3075</v>
      </c>
    </row>
    <row r="2385">
      <c r="A2385" s="8" t="n">
        <v>44882</v>
      </c>
      <c r="B2385" s="9" t="n">
        <v>81.63379999999999</v>
      </c>
    </row>
    <row r="2386">
      <c r="A2386" s="8" t="n">
        <v>44883</v>
      </c>
      <c r="B2386" s="9" t="n">
        <v>81.7038</v>
      </c>
    </row>
    <row r="2387">
      <c r="A2387" s="8" t="n">
        <v>44886</v>
      </c>
      <c r="B2387" s="9" t="n">
        <v>81.8475</v>
      </c>
    </row>
    <row r="2388">
      <c r="A2388" s="8" t="n">
        <v>44887</v>
      </c>
      <c r="B2388" s="9" t="n">
        <v>81.6738</v>
      </c>
    </row>
    <row r="2389">
      <c r="A2389" s="8" t="n">
        <v>44888</v>
      </c>
      <c r="B2389" s="9" t="n">
        <v>81.85129999999999</v>
      </c>
    </row>
    <row r="2390">
      <c r="A2390" s="8" t="n">
        <v>44889</v>
      </c>
      <c r="B2390" s="9" t="n">
        <v>81.6275</v>
      </c>
    </row>
    <row r="2391">
      <c r="A2391" s="8" t="n">
        <v>44890</v>
      </c>
      <c r="B2391" s="9" t="n">
        <v>81.6837</v>
      </c>
    </row>
    <row r="2392">
      <c r="A2392" s="8" t="n">
        <v>44893</v>
      </c>
      <c r="B2392" s="9" t="n">
        <v>81.6675</v>
      </c>
    </row>
    <row r="2393">
      <c r="A2393" s="8" t="n">
        <v>44894</v>
      </c>
      <c r="B2393" s="9" t="n">
        <v>81.72499999999999</v>
      </c>
    </row>
    <row r="2394">
      <c r="A2394" s="8" t="n">
        <v>44895</v>
      </c>
      <c r="B2394" s="9" t="n">
        <v>81.42870000000001</v>
      </c>
    </row>
    <row r="2395">
      <c r="A2395" s="8" t="n">
        <v>44896</v>
      </c>
      <c r="B2395" s="9" t="n">
        <v>81.2213</v>
      </c>
    </row>
    <row r="2396">
      <c r="A2396" s="8" t="n">
        <v>44897</v>
      </c>
      <c r="B2396" s="9" t="n">
        <v>81.3175</v>
      </c>
    </row>
    <row r="2397">
      <c r="A2397" s="8" t="n">
        <v>44900</v>
      </c>
      <c r="B2397" s="9" t="n">
        <v>81.7975</v>
      </c>
    </row>
    <row r="2398">
      <c r="A2398" s="8" t="n">
        <v>44901</v>
      </c>
      <c r="B2398" s="9" t="n">
        <v>82.61</v>
      </c>
    </row>
    <row r="2399">
      <c r="A2399" s="8" t="n">
        <v>44902</v>
      </c>
      <c r="B2399" s="9" t="n">
        <v>82.48</v>
      </c>
    </row>
    <row r="2400">
      <c r="A2400" s="8" t="n">
        <v>44903</v>
      </c>
      <c r="B2400" s="9" t="n">
        <v>82.4325</v>
      </c>
    </row>
    <row r="2401">
      <c r="A2401" s="8" t="n">
        <v>44904</v>
      </c>
      <c r="B2401" s="9" t="n">
        <v>82.2775</v>
      </c>
    </row>
    <row r="2402">
      <c r="A2402" s="8" t="n">
        <v>44907</v>
      </c>
      <c r="B2402" s="9" t="n">
        <v>82.53749999999999</v>
      </c>
    </row>
    <row r="2403">
      <c r="A2403" s="8" t="n">
        <v>44908</v>
      </c>
      <c r="B2403" s="9" t="n">
        <v>82.80629999999999</v>
      </c>
    </row>
    <row r="2404">
      <c r="A2404" s="8" t="n">
        <v>44909</v>
      </c>
      <c r="B2404" s="9" t="n">
        <v>82.4487</v>
      </c>
    </row>
    <row r="2405">
      <c r="A2405" s="8" t="n">
        <v>44910</v>
      </c>
      <c r="B2405" s="9" t="n">
        <v>82.7538</v>
      </c>
    </row>
    <row r="2406">
      <c r="A2406" s="8" t="n">
        <v>44911</v>
      </c>
      <c r="B2406" s="9" t="n">
        <v>82.8712</v>
      </c>
    </row>
    <row r="2407">
      <c r="A2407" s="8" t="n">
        <v>44914</v>
      </c>
      <c r="B2407" s="9" t="n">
        <v>82.7038</v>
      </c>
    </row>
    <row r="2408">
      <c r="A2408" s="8" t="n">
        <v>44915</v>
      </c>
      <c r="B2408" s="9" t="n">
        <v>82.755</v>
      </c>
    </row>
    <row r="2409">
      <c r="A2409" s="8" t="n">
        <v>44916</v>
      </c>
      <c r="B2409" s="9" t="n">
        <v>82.8175</v>
      </c>
    </row>
    <row r="2410">
      <c r="A2410" s="8" t="n">
        <v>44917</v>
      </c>
      <c r="B2410" s="9" t="n">
        <v>82.7625</v>
      </c>
    </row>
    <row r="2411">
      <c r="A2411" s="8" t="n">
        <v>44918</v>
      </c>
      <c r="B2411" s="9" t="n">
        <v>82.86620000000001</v>
      </c>
    </row>
    <row r="2412">
      <c r="A2412" s="8" t="n">
        <v>44921</v>
      </c>
      <c r="B2412" s="9" t="n">
        <v>82.6512</v>
      </c>
    </row>
    <row r="2413">
      <c r="A2413" s="8" t="n">
        <v>44922</v>
      </c>
      <c r="B2413" s="9" t="n">
        <v>82.855</v>
      </c>
    </row>
    <row r="2414">
      <c r="A2414" s="8" t="n">
        <v>44923</v>
      </c>
      <c r="B2414" s="9" t="n">
        <v>82.86499999999999</v>
      </c>
    </row>
    <row r="2415">
      <c r="A2415" s="8" t="n">
        <v>44924</v>
      </c>
      <c r="B2415" s="9" t="n">
        <v>82.8125</v>
      </c>
    </row>
    <row r="2416">
      <c r="A2416" s="8" t="n">
        <v>44925</v>
      </c>
      <c r="B2416" s="9" t="n">
        <v>82.735</v>
      </c>
    </row>
    <row r="2417">
      <c r="A2417" s="8" t="n">
        <v>44928</v>
      </c>
      <c r="B2417" s="9" t="n">
        <v>82.745</v>
      </c>
    </row>
    <row r="2418">
      <c r="A2418" s="8" t="n">
        <v>44929</v>
      </c>
      <c r="B2418" s="9" t="n">
        <v>82.8887</v>
      </c>
    </row>
    <row r="2419">
      <c r="A2419" s="8" t="n">
        <v>44930</v>
      </c>
      <c r="B2419" s="9" t="n">
        <v>82.8075</v>
      </c>
    </row>
    <row r="2420">
      <c r="A2420" s="8" t="n">
        <v>44931</v>
      </c>
      <c r="B2420" s="9" t="n">
        <v>82.5538</v>
      </c>
    </row>
    <row r="2421">
      <c r="A2421" s="8" t="n">
        <v>44932</v>
      </c>
      <c r="B2421" s="9" t="n">
        <v>82.72629999999999</v>
      </c>
    </row>
    <row r="2422">
      <c r="A2422" s="8" t="n">
        <v>44935</v>
      </c>
      <c r="B2422" s="9" t="n">
        <v>82.3575</v>
      </c>
    </row>
    <row r="2423">
      <c r="A2423" s="8" t="n">
        <v>44936</v>
      </c>
      <c r="B2423" s="9" t="n">
        <v>81.78879999999999</v>
      </c>
    </row>
    <row r="2424">
      <c r="A2424" s="8" t="n">
        <v>44937</v>
      </c>
      <c r="B2424" s="9" t="n">
        <v>81.575</v>
      </c>
    </row>
    <row r="2425">
      <c r="A2425" s="8" t="n">
        <v>44938</v>
      </c>
      <c r="B2425" s="9" t="n">
        <v>81.55249999999999</v>
      </c>
    </row>
    <row r="2426">
      <c r="A2426" s="8" t="n">
        <v>44939</v>
      </c>
      <c r="B2426" s="9" t="n">
        <v>81.33880000000001</v>
      </c>
    </row>
    <row r="2427">
      <c r="A2427" s="8" t="n">
        <v>44942</v>
      </c>
      <c r="B2427" s="9" t="n">
        <v>81.61499999999999</v>
      </c>
    </row>
    <row r="2428">
      <c r="A2428" s="8" t="n">
        <v>44943</v>
      </c>
      <c r="B2428" s="9" t="n">
        <v>81.7663</v>
      </c>
    </row>
    <row r="2429">
      <c r="A2429" s="8" t="n">
        <v>44944</v>
      </c>
      <c r="B2429" s="9" t="n">
        <v>81.245</v>
      </c>
    </row>
    <row r="2430">
      <c r="A2430" s="8" t="n">
        <v>44945</v>
      </c>
      <c r="B2430" s="9" t="n">
        <v>81.36</v>
      </c>
    </row>
    <row r="2431">
      <c r="A2431" s="8" t="n">
        <v>44946</v>
      </c>
      <c r="B2431" s="9" t="n">
        <v>81.125</v>
      </c>
    </row>
    <row r="2432">
      <c r="A2432" s="8" t="n">
        <v>44949</v>
      </c>
      <c r="B2432" s="9" t="n">
        <v>81.39</v>
      </c>
    </row>
    <row r="2433">
      <c r="A2433" s="8" t="n">
        <v>44950</v>
      </c>
      <c r="B2433" s="9" t="n">
        <v>81.72</v>
      </c>
    </row>
    <row r="2434">
      <c r="A2434" s="8" t="n">
        <v>44951</v>
      </c>
      <c r="B2434" s="9" t="n">
        <v>81.5887</v>
      </c>
    </row>
    <row r="2435">
      <c r="A2435" s="8" t="n">
        <v>44953</v>
      </c>
      <c r="B2435" s="9" t="n">
        <v>81.5213</v>
      </c>
    </row>
    <row r="2436">
      <c r="A2436" s="8" t="n">
        <v>44956</v>
      </c>
      <c r="B2436" s="9" t="n">
        <v>81.4962</v>
      </c>
    </row>
    <row r="2437">
      <c r="A2437" s="8" t="n">
        <v>44957</v>
      </c>
      <c r="B2437" s="9" t="n">
        <v>81.9238</v>
      </c>
    </row>
    <row r="2438">
      <c r="A2438" s="8" t="n">
        <v>44958</v>
      </c>
      <c r="B2438" s="9" t="n">
        <v>81.9375</v>
      </c>
    </row>
    <row r="2439">
      <c r="A2439" s="8" t="n">
        <v>44959</v>
      </c>
      <c r="B2439" s="9" t="n">
        <v>82.1825</v>
      </c>
    </row>
    <row r="2440">
      <c r="A2440" s="8" t="n">
        <v>44960</v>
      </c>
      <c r="B2440" s="9" t="n">
        <v>81.8412</v>
      </c>
    </row>
    <row r="2441">
      <c r="A2441" s="8" t="n">
        <v>44963</v>
      </c>
      <c r="B2441" s="9" t="n">
        <v>82.7388</v>
      </c>
    </row>
    <row r="2442">
      <c r="A2442" s="8" t="n">
        <v>44964</v>
      </c>
      <c r="B2442" s="9" t="n">
        <v>82.7012</v>
      </c>
    </row>
    <row r="2443">
      <c r="A2443" s="8" t="n">
        <v>44965</v>
      </c>
      <c r="B2443" s="9" t="n">
        <v>82.4937</v>
      </c>
    </row>
    <row r="2444">
      <c r="A2444" s="8" t="n">
        <v>44966</v>
      </c>
      <c r="B2444" s="9" t="n">
        <v>82.52</v>
      </c>
    </row>
    <row r="2445">
      <c r="A2445" s="8" t="n">
        <v>44967</v>
      </c>
      <c r="B2445" s="9" t="n">
        <v>82.5038</v>
      </c>
    </row>
    <row r="2446">
      <c r="A2446" s="8" t="n">
        <v>44970</v>
      </c>
      <c r="B2446" s="9" t="n">
        <v>82.72750000000001</v>
      </c>
    </row>
    <row r="2447">
      <c r="A2447" s="8" t="n">
        <v>44971</v>
      </c>
      <c r="B2447" s="9" t="n">
        <v>82.7637</v>
      </c>
    </row>
    <row r="2448">
      <c r="A2448" s="8" t="n">
        <v>44972</v>
      </c>
      <c r="B2448" s="9" t="n">
        <v>82.80249999999999</v>
      </c>
    </row>
    <row r="2449">
      <c r="A2449" s="8" t="n">
        <v>44973</v>
      </c>
      <c r="B2449" s="9" t="n">
        <v>82.7213</v>
      </c>
    </row>
    <row r="2450">
      <c r="A2450" s="8" t="n">
        <v>44974</v>
      </c>
      <c r="B2450" s="9" t="n">
        <v>82.8313</v>
      </c>
    </row>
    <row r="2451">
      <c r="A2451" s="8" t="n">
        <v>44977</v>
      </c>
      <c r="B2451" s="9" t="n">
        <v>82.7325</v>
      </c>
    </row>
    <row r="2452">
      <c r="A2452" s="8" t="n">
        <v>44978</v>
      </c>
      <c r="B2452" s="9" t="n">
        <v>82.7988</v>
      </c>
    </row>
    <row r="2453">
      <c r="A2453" s="8" t="n">
        <v>44979</v>
      </c>
      <c r="B2453" s="9" t="n">
        <v>82.8562</v>
      </c>
    </row>
    <row r="2454">
      <c r="A2454" s="8" t="n">
        <v>44980</v>
      </c>
      <c r="B2454" s="9" t="n">
        <v>82.74250000000001</v>
      </c>
    </row>
    <row r="2455">
      <c r="A2455" s="8" t="n">
        <v>44981</v>
      </c>
      <c r="B2455" s="9" t="n">
        <v>82.7487</v>
      </c>
    </row>
    <row r="2456">
      <c r="A2456" s="8" t="n">
        <v>44984</v>
      </c>
      <c r="B2456" s="9" t="n">
        <v>82.8475</v>
      </c>
    </row>
    <row r="2457">
      <c r="A2457" s="8" t="n">
        <v>44985</v>
      </c>
      <c r="B2457" s="9" t="n">
        <v>82.67</v>
      </c>
    </row>
    <row r="2458">
      <c r="A2458" s="8" t="n">
        <v>44986</v>
      </c>
      <c r="B2458" s="9" t="n">
        <v>82.5063</v>
      </c>
    </row>
    <row r="2459">
      <c r="A2459" s="8" t="n">
        <v>44987</v>
      </c>
      <c r="B2459" s="9" t="n">
        <v>82.59</v>
      </c>
    </row>
    <row r="2460">
      <c r="A2460" s="8" t="n">
        <v>44988</v>
      </c>
      <c r="B2460" s="9" t="n">
        <v>81.9713</v>
      </c>
    </row>
    <row r="2461">
      <c r="A2461" s="8" t="n">
        <v>44991</v>
      </c>
      <c r="B2461" s="9" t="n">
        <v>81.91630000000001</v>
      </c>
    </row>
    <row r="2462">
      <c r="A2462" s="8" t="n">
        <v>44993</v>
      </c>
      <c r="B2462" s="9" t="n">
        <v>82.05500000000001</v>
      </c>
    </row>
    <row r="2463">
      <c r="A2463" s="8" t="n">
        <v>44994</v>
      </c>
      <c r="B2463" s="9" t="n">
        <v>81.9812</v>
      </c>
    </row>
    <row r="2464">
      <c r="A2464" s="8" t="n">
        <v>44995</v>
      </c>
      <c r="B2464" s="9" t="n">
        <v>82.0513</v>
      </c>
    </row>
    <row r="2465">
      <c r="A2465" s="8" t="n">
        <v>44998</v>
      </c>
      <c r="B2465" s="9" t="n">
        <v>82.1263</v>
      </c>
    </row>
    <row r="2466">
      <c r="A2466" s="8" t="n">
        <v>44999</v>
      </c>
      <c r="B2466" s="9" t="n">
        <v>82.4913</v>
      </c>
    </row>
    <row r="2467">
      <c r="A2467" s="8" t="n">
        <v>45000</v>
      </c>
      <c r="B2467" s="9" t="n">
        <v>82.60250000000001</v>
      </c>
    </row>
    <row r="2468">
      <c r="A2468" s="8" t="n">
        <v>45001</v>
      </c>
      <c r="B2468" s="9" t="n">
        <v>82.7363</v>
      </c>
    </row>
    <row r="2469">
      <c r="A2469" s="8" t="n">
        <v>45002</v>
      </c>
      <c r="B2469" s="9" t="n">
        <v>82.545</v>
      </c>
    </row>
    <row r="2470">
      <c r="A2470" s="8" t="n">
        <v>45005</v>
      </c>
      <c r="B2470" s="9" t="n">
        <v>82.6387</v>
      </c>
    </row>
    <row r="2471">
      <c r="A2471" s="8" t="n">
        <v>45006</v>
      </c>
      <c r="B2471" s="9" t="n">
        <v>82.6662</v>
      </c>
    </row>
    <row r="2472">
      <c r="A2472" s="8" t="n">
        <v>45008</v>
      </c>
      <c r="B2472" s="9" t="n">
        <v>82.2637</v>
      </c>
    </row>
    <row r="2473">
      <c r="A2473" s="8" t="n">
        <v>45009</v>
      </c>
      <c r="B2473" s="9" t="n">
        <v>82.4812</v>
      </c>
    </row>
    <row r="2474">
      <c r="A2474" s="8" t="n">
        <v>45012</v>
      </c>
      <c r="B2474" s="9" t="n">
        <v>82.37</v>
      </c>
    </row>
    <row r="2475">
      <c r="A2475" s="8" t="n">
        <v>45013</v>
      </c>
      <c r="B2475" s="9" t="n">
        <v>82.1913</v>
      </c>
    </row>
    <row r="2476">
      <c r="A2476" s="8" t="n">
        <v>45014</v>
      </c>
      <c r="B2476" s="9" t="n">
        <v>82.33750000000001</v>
      </c>
    </row>
    <row r="2477">
      <c r="A2477" s="8" t="n">
        <v>45016</v>
      </c>
      <c r="B2477" s="9" t="n">
        <v>82.1825</v>
      </c>
    </row>
    <row r="2478">
      <c r="A2478" s="8" t="n">
        <v>45019</v>
      </c>
      <c r="B2478" s="9" t="n">
        <v>82.3325</v>
      </c>
    </row>
    <row r="2479">
      <c r="A2479" s="8" t="n">
        <v>45021</v>
      </c>
      <c r="B2479" s="9" t="n">
        <v>82.0013</v>
      </c>
    </row>
    <row r="2480">
      <c r="A2480" s="8" t="n">
        <v>45022</v>
      </c>
      <c r="B2480" s="9" t="n">
        <v>81.89749999999999</v>
      </c>
    </row>
    <row r="2481">
      <c r="A2481" s="8" t="n">
        <v>45026</v>
      </c>
      <c r="B2481" s="9" t="n">
        <v>81.985</v>
      </c>
    </row>
    <row r="2482">
      <c r="A2482" s="8" t="n">
        <v>45027</v>
      </c>
      <c r="B2482" s="9" t="n">
        <v>82.1288</v>
      </c>
    </row>
    <row r="2483">
      <c r="A2483" s="8" t="n">
        <v>45028</v>
      </c>
      <c r="B2483" s="9" t="n">
        <v>82.0887</v>
      </c>
    </row>
    <row r="2484">
      <c r="A2484" s="8" t="n">
        <v>45029</v>
      </c>
      <c r="B2484" s="9" t="n">
        <v>81.855</v>
      </c>
    </row>
    <row r="2485">
      <c r="A2485" s="8" t="n">
        <v>45033</v>
      </c>
      <c r="B2485" s="9" t="n">
        <v>81.9738</v>
      </c>
    </row>
    <row r="2486">
      <c r="A2486" s="8" t="n">
        <v>45034</v>
      </c>
      <c r="B2486" s="9" t="n">
        <v>82.0412</v>
      </c>
    </row>
    <row r="2487">
      <c r="A2487" s="8" t="n">
        <v>45035</v>
      </c>
      <c r="B2487" s="9" t="n">
        <v>82.2325</v>
      </c>
    </row>
    <row r="2488">
      <c r="A2488" s="8" t="n">
        <v>45036</v>
      </c>
      <c r="B2488" s="9" t="n">
        <v>82.155</v>
      </c>
    </row>
    <row r="2489">
      <c r="A2489" s="8" t="n">
        <v>45037</v>
      </c>
      <c r="B2489" s="9" t="n">
        <v>82.0975</v>
      </c>
    </row>
    <row r="2490">
      <c r="A2490" s="8" t="n">
        <v>45040</v>
      </c>
      <c r="B2490" s="9" t="n">
        <v>81.9113</v>
      </c>
    </row>
    <row r="2491">
      <c r="A2491" s="8" t="n">
        <v>45041</v>
      </c>
      <c r="B2491" s="9" t="n">
        <v>81.92</v>
      </c>
    </row>
    <row r="2492">
      <c r="A2492" s="8" t="n">
        <v>45042</v>
      </c>
      <c r="B2492" s="9" t="n">
        <v>81.7675</v>
      </c>
    </row>
    <row r="2493">
      <c r="A2493" s="8" t="n">
        <v>45043</v>
      </c>
      <c r="B2493" s="9" t="n">
        <v>81.8438</v>
      </c>
    </row>
    <row r="2494">
      <c r="A2494" s="8" t="n">
        <v>45044</v>
      </c>
      <c r="B2494" s="9" t="n">
        <v>81.8325</v>
      </c>
    </row>
    <row r="2495">
      <c r="A2495" s="8" t="n">
        <v>45048</v>
      </c>
      <c r="B2495" s="9" t="n">
        <v>81.8875</v>
      </c>
    </row>
    <row r="2496">
      <c r="A2496" s="8" t="n">
        <v>45049</v>
      </c>
      <c r="B2496" s="9" t="n">
        <v>81.83</v>
      </c>
    </row>
    <row r="2497">
      <c r="A2497" s="8" t="n">
        <v>45050</v>
      </c>
      <c r="B2497" s="9" t="n">
        <v>81.8</v>
      </c>
    </row>
    <row r="2498">
      <c r="A2498" s="8" t="n">
        <v>45054</v>
      </c>
      <c r="B2498" s="9" t="n">
        <v>81.8038</v>
      </c>
    </row>
    <row r="2499">
      <c r="A2499" s="8" t="n">
        <v>45055</v>
      </c>
      <c r="B2499" s="9" t="n">
        <v>82.0462</v>
      </c>
    </row>
    <row r="2500">
      <c r="A2500" s="8" t="n">
        <v>45056</v>
      </c>
      <c r="B2500" s="9" t="n">
        <v>81.99250000000001</v>
      </c>
    </row>
    <row r="2501">
      <c r="A2501" s="8" t="n">
        <v>45057</v>
      </c>
      <c r="B2501" s="9" t="n">
        <v>82.0887</v>
      </c>
    </row>
    <row r="2502">
      <c r="A2502" s="8" t="n">
        <v>45058</v>
      </c>
      <c r="B2502" s="9" t="n">
        <v>82.17</v>
      </c>
    </row>
    <row r="2503">
      <c r="A2503" s="8" t="n">
        <v>45061</v>
      </c>
      <c r="B2503" s="9" t="n">
        <v>82.3038</v>
      </c>
    </row>
    <row r="2504">
      <c r="A2504" s="8" t="n">
        <v>45062</v>
      </c>
      <c r="B2504" s="9" t="n">
        <v>82.215</v>
      </c>
    </row>
    <row r="2505">
      <c r="A2505" s="8" t="n">
        <v>45063</v>
      </c>
      <c r="B2505" s="9" t="n">
        <v>82.39</v>
      </c>
    </row>
    <row r="2506">
      <c r="A2506" s="8" t="n">
        <v>45064</v>
      </c>
      <c r="B2506" s="9" t="n">
        <v>82.5938</v>
      </c>
    </row>
    <row r="2507">
      <c r="A2507" s="8" t="n">
        <v>45065</v>
      </c>
      <c r="B2507" s="9" t="n">
        <v>82.66500000000001</v>
      </c>
    </row>
    <row r="2508">
      <c r="A2508" s="8" t="n">
        <v>45068</v>
      </c>
      <c r="B2508" s="9" t="n">
        <v>82.83</v>
      </c>
    </row>
    <row r="2509">
      <c r="A2509" s="8" t="n">
        <v>45069</v>
      </c>
      <c r="B2509" s="9" t="n">
        <v>82.80500000000001</v>
      </c>
    </row>
    <row r="2510">
      <c r="A2510" s="8" t="n">
        <v>45070</v>
      </c>
      <c r="B2510" s="9" t="n">
        <v>82.67</v>
      </c>
    </row>
    <row r="2511">
      <c r="A2511" s="8" t="n">
        <v>45071</v>
      </c>
      <c r="B2511" s="9" t="n">
        <v>82.74250000000001</v>
      </c>
    </row>
    <row r="2512">
      <c r="A2512" s="8" t="n">
        <v>45072</v>
      </c>
      <c r="B2512" s="9" t="n">
        <v>82.57129999999999</v>
      </c>
    </row>
    <row r="2513">
      <c r="A2513" s="8" t="n">
        <v>45075</v>
      </c>
      <c r="B2513" s="9" t="n">
        <v>82.6313</v>
      </c>
    </row>
    <row r="2514">
      <c r="A2514" s="8" t="n">
        <v>45076</v>
      </c>
      <c r="B2514" s="9" t="n">
        <v>82.7188</v>
      </c>
    </row>
    <row r="2515">
      <c r="A2515" s="8" t="n">
        <v>45077</v>
      </c>
      <c r="B2515" s="9" t="n">
        <v>82.72750000000001</v>
      </c>
    </row>
    <row r="2516">
      <c r="A2516" s="8" t="n">
        <v>45078</v>
      </c>
      <c r="B2516" s="9" t="n">
        <v>82.41379999999999</v>
      </c>
    </row>
    <row r="2517">
      <c r="A2517" s="8" t="n">
        <v>45079</v>
      </c>
      <c r="B2517" s="9" t="n">
        <v>82.3013</v>
      </c>
    </row>
    <row r="2518">
      <c r="A2518" s="8" t="n">
        <v>45082</v>
      </c>
      <c r="B2518" s="9" t="n">
        <v>82.6788</v>
      </c>
    </row>
    <row r="2519">
      <c r="A2519" s="8" t="n">
        <v>45083</v>
      </c>
      <c r="B2519" s="9" t="n">
        <v>82.6075</v>
      </c>
    </row>
    <row r="2520">
      <c r="A2520" s="8" t="n">
        <v>45084</v>
      </c>
      <c r="B2520" s="9" t="n">
        <v>82.5475</v>
      </c>
    </row>
    <row r="2521">
      <c r="A2521" s="8" t="n">
        <v>45085</v>
      </c>
      <c r="B2521" s="9" t="n">
        <v>82.5712</v>
      </c>
    </row>
    <row r="2522">
      <c r="A2522" s="8" t="n">
        <v>45086</v>
      </c>
      <c r="B2522" s="9" t="n">
        <v>82.465</v>
      </c>
    </row>
    <row r="2523">
      <c r="A2523" s="8" t="n">
        <v>45089</v>
      </c>
      <c r="B2523" s="9" t="n">
        <v>82.4325</v>
      </c>
    </row>
    <row r="2524">
      <c r="A2524" s="8" t="n">
        <v>45090</v>
      </c>
      <c r="B2524" s="9" t="n">
        <v>82.3775</v>
      </c>
    </row>
    <row r="2525">
      <c r="A2525" s="8" t="n">
        <v>45091</v>
      </c>
      <c r="B2525" s="9" t="n">
        <v>82.1062</v>
      </c>
    </row>
    <row r="2526">
      <c r="A2526" s="8" t="n">
        <v>45092</v>
      </c>
      <c r="B2526" s="9" t="n">
        <v>82.18129999999999</v>
      </c>
    </row>
    <row r="2527">
      <c r="A2527" s="8" t="n">
        <v>45093</v>
      </c>
      <c r="B2527" s="9" t="n">
        <v>81.9375</v>
      </c>
    </row>
    <row r="2528">
      <c r="A2528" s="8" t="n">
        <v>45096</v>
      </c>
      <c r="B2528" s="9" t="n">
        <v>81.9425</v>
      </c>
    </row>
    <row r="2529">
      <c r="A2529" s="8" t="n">
        <v>45097</v>
      </c>
      <c r="B2529" s="9" t="n">
        <v>82.11750000000001</v>
      </c>
    </row>
    <row r="2530">
      <c r="A2530" s="8" t="n">
        <v>45098</v>
      </c>
      <c r="B2530" s="9" t="n">
        <v>82.035</v>
      </c>
    </row>
    <row r="2531">
      <c r="A2531" s="8" t="n">
        <v>45099</v>
      </c>
      <c r="B2531" s="9" t="n">
        <v>81.9512</v>
      </c>
    </row>
    <row r="2532">
      <c r="A2532" s="8" t="n">
        <v>45100</v>
      </c>
      <c r="B2532" s="9" t="n">
        <v>82.0338</v>
      </c>
    </row>
    <row r="2533">
      <c r="A2533" s="8" t="n">
        <v>45103</v>
      </c>
      <c r="B2533" s="9" t="n">
        <v>82.0425</v>
      </c>
    </row>
    <row r="2534">
      <c r="A2534" s="8" t="n">
        <v>45104</v>
      </c>
      <c r="B2534" s="9" t="n">
        <v>82.0325</v>
      </c>
    </row>
    <row r="2535">
      <c r="A2535" s="8" t="n">
        <v>45105</v>
      </c>
      <c r="B2535" s="9" t="n">
        <v>82.0575</v>
      </c>
    </row>
    <row r="2536">
      <c r="A2536" s="8" t="n">
        <v>45107</v>
      </c>
      <c r="B2536" s="9" t="n">
        <v>82.04000000000001</v>
      </c>
    </row>
    <row r="2537">
      <c r="A2537" s="8" t="n">
        <v>45110</v>
      </c>
      <c r="B2537" s="9" t="n">
        <v>81.9563</v>
      </c>
    </row>
    <row r="2538">
      <c r="A2538" s="8" t="n">
        <v>45111</v>
      </c>
      <c r="B2538" s="9" t="n">
        <v>82.02370000000001</v>
      </c>
    </row>
    <row r="2539">
      <c r="A2539" s="8" t="n">
        <v>45112</v>
      </c>
      <c r="B2539" s="9" t="n">
        <v>82.2238</v>
      </c>
    </row>
    <row r="2540">
      <c r="A2540" s="8" t="n">
        <v>45113</v>
      </c>
      <c r="B2540" s="9" t="n">
        <v>82.50749999999999</v>
      </c>
    </row>
    <row r="2541">
      <c r="A2541" s="8" t="n">
        <v>45114</v>
      </c>
      <c r="B2541" s="9" t="n">
        <v>82.74250000000001</v>
      </c>
    </row>
    <row r="2542">
      <c r="A2542" s="8" t="n">
        <v>45117</v>
      </c>
      <c r="B2542" s="9" t="n">
        <v>82.5762</v>
      </c>
    </row>
    <row r="2543">
      <c r="A2543" s="8" t="n">
        <v>45118</v>
      </c>
      <c r="B2543" s="9" t="n">
        <v>82.36750000000001</v>
      </c>
    </row>
    <row r="2544">
      <c r="A2544" s="8" t="n">
        <v>45119</v>
      </c>
      <c r="B2544" s="9" t="n">
        <v>82.2487</v>
      </c>
    </row>
    <row r="2545">
      <c r="A2545" s="8" t="n">
        <v>45120</v>
      </c>
      <c r="B2545" s="9" t="n">
        <v>82.06999999999999</v>
      </c>
    </row>
    <row r="2546">
      <c r="A2546" s="8" t="n">
        <v>45121</v>
      </c>
      <c r="B2546" s="9" t="n">
        <v>82.17</v>
      </c>
    </row>
    <row r="2547">
      <c r="A2547" s="8" t="n">
        <v>45124</v>
      </c>
      <c r="B2547" s="9" t="n">
        <v>82.05370000000001</v>
      </c>
    </row>
    <row r="2548">
      <c r="A2548" s="8" t="n">
        <v>45125</v>
      </c>
      <c r="B2548" s="9" t="n">
        <v>82.0313</v>
      </c>
    </row>
    <row r="2549">
      <c r="A2549" s="8" t="n">
        <v>45126</v>
      </c>
      <c r="B2549" s="9" t="n">
        <v>82.095</v>
      </c>
    </row>
    <row r="2550">
      <c r="A2550" s="8" t="n">
        <v>45127</v>
      </c>
      <c r="B2550" s="9" t="n">
        <v>81.99379999999999</v>
      </c>
    </row>
    <row r="2551">
      <c r="A2551" s="8" t="n">
        <v>45128</v>
      </c>
      <c r="B2551" s="9" t="n">
        <v>81.95869999999999</v>
      </c>
    </row>
    <row r="2552">
      <c r="A2552" s="8" t="n">
        <v>45131</v>
      </c>
      <c r="B2552" s="9" t="n">
        <v>81.8288</v>
      </c>
    </row>
    <row r="2553">
      <c r="A2553" s="8" t="n">
        <v>45132</v>
      </c>
      <c r="B2553" s="9" t="n">
        <v>81.8725</v>
      </c>
    </row>
    <row r="2554">
      <c r="A2554" s="8" t="n">
        <v>45133</v>
      </c>
      <c r="B2554" s="9" t="n">
        <v>81.995</v>
      </c>
    </row>
    <row r="2555">
      <c r="A2555" s="8" t="n">
        <v>45134</v>
      </c>
      <c r="B2555" s="9" t="n">
        <v>81.94</v>
      </c>
    </row>
    <row r="2556">
      <c r="A2556" s="8" t="n">
        <v>45135</v>
      </c>
      <c r="B2556" s="9" t="n">
        <v>82.25620000000001</v>
      </c>
    </row>
    <row r="2557">
      <c r="A2557" s="8" t="n">
        <v>45138</v>
      </c>
      <c r="B2557" s="9" t="n">
        <v>82.2538</v>
      </c>
    </row>
    <row r="2558">
      <c r="A2558" s="8" t="n">
        <v>45139</v>
      </c>
      <c r="B2558" s="9" t="n">
        <v>82.25749999999999</v>
      </c>
    </row>
    <row r="2559">
      <c r="A2559" s="8" t="n">
        <v>45140</v>
      </c>
      <c r="B2559" s="9" t="n">
        <v>82.58750000000001</v>
      </c>
    </row>
    <row r="2560">
      <c r="A2560" s="8" t="n">
        <v>45141</v>
      </c>
      <c r="B2560" s="9" t="n">
        <v>82.7312</v>
      </c>
    </row>
    <row r="2561">
      <c r="A2561" s="8" t="n">
        <v>45142</v>
      </c>
      <c r="B2561" s="9" t="n">
        <v>82.8412</v>
      </c>
    </row>
    <row r="2562">
      <c r="A2562" s="8" t="n">
        <v>45145</v>
      </c>
      <c r="B2562" s="9" t="n">
        <v>82.7475</v>
      </c>
    </row>
    <row r="2563">
      <c r="A2563" s="8" t="n">
        <v>45146</v>
      </c>
      <c r="B2563" s="9" t="n">
        <v>82.8325</v>
      </c>
    </row>
    <row r="2564">
      <c r="A2564" s="8" t="n">
        <v>45147</v>
      </c>
      <c r="B2564" s="9" t="n">
        <v>82.82250000000001</v>
      </c>
    </row>
    <row r="2565">
      <c r="A2565" s="8" t="n">
        <v>45148</v>
      </c>
      <c r="B2565" s="9" t="n">
        <v>82.715</v>
      </c>
    </row>
    <row r="2566">
      <c r="A2566" s="8" t="n">
        <v>45149</v>
      </c>
      <c r="B2566" s="9" t="n">
        <v>82.8387</v>
      </c>
    </row>
    <row r="2567">
      <c r="A2567" s="8" t="n">
        <v>45152</v>
      </c>
      <c r="B2567" s="9" t="n">
        <v>82.955</v>
      </c>
    </row>
    <row r="2568">
      <c r="A2568" s="8" t="n">
        <v>45155</v>
      </c>
      <c r="B2568" s="9" t="n">
        <v>83.14879999999999</v>
      </c>
    </row>
    <row r="2569">
      <c r="A2569" s="8" t="n">
        <v>45156</v>
      </c>
      <c r="B2569" s="9" t="n">
        <v>83.1062</v>
      </c>
    </row>
    <row r="2570">
      <c r="A2570" s="8" t="n">
        <v>45159</v>
      </c>
      <c r="B2570" s="9" t="n">
        <v>83.11</v>
      </c>
    </row>
    <row r="2571">
      <c r="A2571" s="8" t="n">
        <v>45160</v>
      </c>
      <c r="B2571" s="9" t="n">
        <v>82.9337</v>
      </c>
    </row>
    <row r="2572">
      <c r="A2572" s="8" t="n">
        <v>45161</v>
      </c>
      <c r="B2572" s="9" t="n">
        <v>82.6812</v>
      </c>
    </row>
    <row r="2573">
      <c r="A2573" s="8" t="n">
        <v>45162</v>
      </c>
      <c r="B2573" s="9" t="n">
        <v>82.5775</v>
      </c>
    </row>
    <row r="2574">
      <c r="A2574" s="8" t="n">
        <v>45163</v>
      </c>
      <c r="B2574" s="9" t="n">
        <v>82.655</v>
      </c>
    </row>
    <row r="2575">
      <c r="A2575" s="8" t="n">
        <v>45166</v>
      </c>
      <c r="B2575" s="9" t="n">
        <v>82.6288</v>
      </c>
    </row>
    <row r="2576">
      <c r="A2576" s="8" t="n">
        <v>45167</v>
      </c>
      <c r="B2576" s="9" t="n">
        <v>82.705</v>
      </c>
    </row>
    <row r="2577">
      <c r="A2577" s="8" t="n">
        <v>45168</v>
      </c>
      <c r="B2577" s="9" t="n">
        <v>82.73</v>
      </c>
    </row>
    <row r="2578">
      <c r="A2578" s="8" t="n">
        <v>45169</v>
      </c>
      <c r="B2578" s="9" t="n">
        <v>82.785</v>
      </c>
    </row>
    <row r="2579">
      <c r="A2579" s="8" t="n">
        <v>45170</v>
      </c>
      <c r="B2579" s="9" t="n">
        <v>82.7188</v>
      </c>
    </row>
    <row r="2580">
      <c r="A2580" s="8" t="n">
        <v>45173</v>
      </c>
      <c r="B2580" s="9" t="n">
        <v>82.7475</v>
      </c>
    </row>
    <row r="2581">
      <c r="A2581" s="8" t="n">
        <v>45174</v>
      </c>
      <c r="B2581" s="9" t="n">
        <v>83.03749999999999</v>
      </c>
    </row>
    <row r="2582">
      <c r="A2582" s="8" t="n">
        <v>45175</v>
      </c>
      <c r="B2582" s="9" t="n">
        <v>83.1362</v>
      </c>
    </row>
    <row r="2583">
      <c r="A2583" s="8" t="n">
        <v>45176</v>
      </c>
      <c r="B2583" s="9" t="n">
        <v>83.21250000000001</v>
      </c>
    </row>
    <row r="2584">
      <c r="A2584" s="8" t="n">
        <v>45177</v>
      </c>
      <c r="B2584" s="9" t="n">
        <v>82.94499999999999</v>
      </c>
    </row>
    <row r="2585">
      <c r="A2585" s="8" t="n">
        <v>45180</v>
      </c>
      <c r="B2585" s="9" t="n">
        <v>83.0275</v>
      </c>
    </row>
    <row r="2586">
      <c r="A2586" s="8" t="n">
        <v>45181</v>
      </c>
      <c r="B2586" s="9" t="n">
        <v>82.9212</v>
      </c>
    </row>
    <row r="2587">
      <c r="A2587" s="8" t="n">
        <v>45182</v>
      </c>
      <c r="B2587" s="9" t="n">
        <v>82.985</v>
      </c>
    </row>
    <row r="2588">
      <c r="A2588" s="8" t="n">
        <v>45183</v>
      </c>
      <c r="B2588" s="9" t="n">
        <v>83.04000000000001</v>
      </c>
    </row>
    <row r="2589">
      <c r="A2589" s="8" t="n">
        <v>45184</v>
      </c>
      <c r="B2589" s="9" t="n">
        <v>83.18000000000001</v>
      </c>
    </row>
    <row r="2590">
      <c r="A2590" s="8" t="n">
        <v>45187</v>
      </c>
      <c r="B2590" s="9" t="n">
        <v>83.2688</v>
      </c>
    </row>
    <row r="2591">
      <c r="A2591" s="8" t="n">
        <v>45189</v>
      </c>
      <c r="B2591" s="9" t="n">
        <v>83.0813</v>
      </c>
    </row>
    <row r="2592">
      <c r="A2592" s="8" t="n">
        <v>45190</v>
      </c>
      <c r="B2592" s="9" t="n">
        <v>83.0925</v>
      </c>
    </row>
    <row r="2593">
      <c r="A2593" s="8" t="n">
        <v>45191</v>
      </c>
      <c r="B2593" s="9" t="n">
        <v>82.9375</v>
      </c>
    </row>
    <row r="2594">
      <c r="A2594" s="8" t="n">
        <v>45194</v>
      </c>
      <c r="B2594" s="9" t="n">
        <v>83.14870000000001</v>
      </c>
    </row>
    <row r="2595">
      <c r="A2595" s="8" t="n">
        <v>45195</v>
      </c>
      <c r="B2595" s="9" t="n">
        <v>83.2388</v>
      </c>
    </row>
    <row r="2596">
      <c r="A2596" s="8" t="n">
        <v>45196</v>
      </c>
      <c r="B2596" s="9" t="n">
        <v>83.22880000000001</v>
      </c>
    </row>
    <row r="2597">
      <c r="A2597" s="8" t="n">
        <v>45197</v>
      </c>
      <c r="B2597" s="9" t="n">
        <v>83.1925</v>
      </c>
    </row>
    <row r="2598">
      <c r="A2598" s="8" t="n">
        <v>45198</v>
      </c>
      <c r="B2598" s="9" t="n">
        <v>83.04000000000001</v>
      </c>
    </row>
    <row r="2599">
      <c r="A2599" s="8" t="n">
        <v>45202</v>
      </c>
      <c r="B2599" s="9" t="n">
        <v>83.205</v>
      </c>
    </row>
    <row r="2600">
      <c r="A2600" s="8" t="n">
        <v>45203</v>
      </c>
      <c r="B2600" s="9" t="n">
        <v>83.2388</v>
      </c>
    </row>
    <row r="2601">
      <c r="A2601" s="8" t="n">
        <v>45204</v>
      </c>
      <c r="B2601" s="9" t="n">
        <v>83.2563</v>
      </c>
    </row>
    <row r="2602">
      <c r="A2602" s="8" t="n">
        <v>45205</v>
      </c>
      <c r="B2602" s="9" t="n">
        <v>83.2462</v>
      </c>
    </row>
    <row r="2603">
      <c r="A2603" s="8" t="n">
        <v>45208</v>
      </c>
      <c r="B2603" s="9" t="n">
        <v>83.27</v>
      </c>
    </row>
    <row r="2604">
      <c r="A2604" s="8" t="n">
        <v>45209</v>
      </c>
      <c r="B2604" s="9" t="n">
        <v>83.2525</v>
      </c>
    </row>
    <row r="2605">
      <c r="A2605" s="8" t="n">
        <v>45210</v>
      </c>
      <c r="B2605" s="9" t="n">
        <v>83.185</v>
      </c>
    </row>
    <row r="2606">
      <c r="A2606" s="8" t="n">
        <v>45211</v>
      </c>
      <c r="B2606" s="9" t="n">
        <v>83.245</v>
      </c>
    </row>
    <row r="2607">
      <c r="A2607" s="8" t="n">
        <v>45212</v>
      </c>
      <c r="B2607" s="9" t="n">
        <v>83.2637</v>
      </c>
    </row>
    <row r="2608">
      <c r="A2608" s="8" t="n">
        <v>45215</v>
      </c>
      <c r="B2608" s="9" t="n">
        <v>83.2775</v>
      </c>
    </row>
    <row r="2609">
      <c r="A2609" s="8" t="n">
        <v>45216</v>
      </c>
      <c r="B2609" s="9" t="n">
        <v>83.26000000000001</v>
      </c>
    </row>
    <row r="2610">
      <c r="A2610" s="8" t="n">
        <v>45217</v>
      </c>
      <c r="B2610" s="9" t="n">
        <v>83.2663</v>
      </c>
    </row>
    <row r="2611">
      <c r="A2611" s="8" t="n">
        <v>45218</v>
      </c>
      <c r="B2611" s="9" t="n">
        <v>83.2388</v>
      </c>
    </row>
    <row r="2612">
      <c r="A2612" s="8" t="n">
        <v>45219</v>
      </c>
      <c r="B2612" s="9" t="n">
        <v>83.12</v>
      </c>
    </row>
    <row r="2613">
      <c r="A2613" s="8" t="n">
        <v>45222</v>
      </c>
      <c r="B2613" s="9" t="n">
        <v>83.19</v>
      </c>
    </row>
    <row r="2614">
      <c r="A2614" s="8" t="n">
        <v>45224</v>
      </c>
      <c r="B2614" s="9" t="n">
        <v>83.1888</v>
      </c>
    </row>
    <row r="2615">
      <c r="A2615" s="8" t="n">
        <v>45225</v>
      </c>
      <c r="B2615" s="9" t="n">
        <v>83.2325</v>
      </c>
    </row>
    <row r="2616">
      <c r="A2616" s="8" t="n">
        <v>45226</v>
      </c>
      <c r="B2616" s="9" t="n">
        <v>83.245</v>
      </c>
    </row>
    <row r="2617">
      <c r="A2617" s="8" t="n">
        <v>45229</v>
      </c>
      <c r="B2617" s="9" t="n">
        <v>83.25</v>
      </c>
    </row>
    <row r="2618">
      <c r="A2618" s="8" t="n">
        <v>45230</v>
      </c>
      <c r="B2618" s="9" t="n">
        <v>83.255</v>
      </c>
    </row>
    <row r="2619">
      <c r="A2619" s="8" t="n">
        <v>45231</v>
      </c>
      <c r="B2619" s="9" t="n">
        <v>83.28870000000001</v>
      </c>
    </row>
    <row r="2620">
      <c r="A2620" s="8" t="n">
        <v>45232</v>
      </c>
      <c r="B2620" s="9" t="n">
        <v>83.2538</v>
      </c>
    </row>
    <row r="2621">
      <c r="A2621" s="8" t="n">
        <v>45233</v>
      </c>
      <c r="B2621" s="9" t="n">
        <v>83.285</v>
      </c>
    </row>
    <row r="2622">
      <c r="A2622" s="8" t="n">
        <v>45236</v>
      </c>
      <c r="B2622" s="9" t="n">
        <v>83.215</v>
      </c>
    </row>
    <row r="2623">
      <c r="A2623" s="8" t="n">
        <v>45237</v>
      </c>
      <c r="B2623" s="9" t="n">
        <v>83.2675</v>
      </c>
    </row>
    <row r="2624">
      <c r="A2624" s="8" t="n">
        <v>45238</v>
      </c>
      <c r="B2624" s="9" t="n">
        <v>83.2775</v>
      </c>
    </row>
    <row r="2625">
      <c r="A2625" s="8" t="n">
        <v>45239</v>
      </c>
      <c r="B2625" s="9" t="n">
        <v>83.28749999999999</v>
      </c>
    </row>
    <row r="2626">
      <c r="A2626" s="8" t="n">
        <v>45240</v>
      </c>
      <c r="B2626" s="9" t="n">
        <v>83.3438</v>
      </c>
    </row>
    <row r="2627">
      <c r="A2627" s="8" t="n">
        <v>45243</v>
      </c>
      <c r="B2627" s="9" t="n">
        <v>83.3313</v>
      </c>
    </row>
    <row r="2628">
      <c r="A2628" s="8" t="n">
        <v>45245</v>
      </c>
      <c r="B2628" s="9" t="n">
        <v>83.145</v>
      </c>
    </row>
    <row r="2629">
      <c r="A2629" s="8" t="n">
        <v>45246</v>
      </c>
      <c r="B2629" s="9" t="n">
        <v>83.2363</v>
      </c>
    </row>
    <row r="2630">
      <c r="A2630" s="8" t="n">
        <v>45247</v>
      </c>
      <c r="B2630" s="9" t="n">
        <v>83.27</v>
      </c>
    </row>
    <row r="2631">
      <c r="A2631" s="8" t="n">
        <v>45250</v>
      </c>
      <c r="B2631" s="9" t="n">
        <v>83.3463</v>
      </c>
    </row>
    <row r="2632">
      <c r="A2632" s="8" t="n">
        <v>45251</v>
      </c>
      <c r="B2632" s="9" t="n">
        <v>83.35380000000001</v>
      </c>
    </row>
    <row r="2633">
      <c r="A2633" s="8" t="n">
        <v>45252</v>
      </c>
      <c r="B2633" s="9" t="n">
        <v>83.31999999999999</v>
      </c>
    </row>
    <row r="2634">
      <c r="A2634" s="8" t="n">
        <v>45253</v>
      </c>
      <c r="B2634" s="9" t="n">
        <v>83.3425</v>
      </c>
    </row>
    <row r="2635">
      <c r="A2635" s="8" t="n">
        <v>45254</v>
      </c>
      <c r="B2635" s="9" t="n">
        <v>83.3775</v>
      </c>
    </row>
    <row r="2636">
      <c r="A2636" s="8" t="n">
        <v>45258</v>
      </c>
      <c r="B2636" s="9" t="n">
        <v>83.3438</v>
      </c>
    </row>
    <row r="2637">
      <c r="A2637" s="8" t="n">
        <v>45259</v>
      </c>
      <c r="B2637" s="9" t="n">
        <v>83.3275</v>
      </c>
    </row>
    <row r="2638">
      <c r="A2638" s="8" t="n">
        <v>45260</v>
      </c>
      <c r="B2638" s="9" t="n">
        <v>83.395</v>
      </c>
    </row>
    <row r="2639">
      <c r="A2639" s="8" t="n">
        <v>45261</v>
      </c>
      <c r="B2639" s="9" t="n">
        <v>83.295</v>
      </c>
    </row>
    <row r="2640">
      <c r="A2640" s="8" t="n">
        <v>45264</v>
      </c>
      <c r="B2640" s="9" t="n">
        <v>83.3638</v>
      </c>
    </row>
    <row r="2641">
      <c r="A2641" s="8" t="n">
        <v>45265</v>
      </c>
      <c r="B2641" s="9" t="n">
        <v>83.3862</v>
      </c>
    </row>
    <row r="2642">
      <c r="A2642" s="8" t="n">
        <v>45266</v>
      </c>
      <c r="B2642" s="9" t="n">
        <v>83.3262</v>
      </c>
    </row>
    <row r="2643">
      <c r="A2643" s="8" t="n">
        <v>45267</v>
      </c>
      <c r="B2643" s="9" t="n">
        <v>83.3587</v>
      </c>
    </row>
    <row r="2644">
      <c r="A2644" s="8" t="n">
        <v>45268</v>
      </c>
      <c r="B2644" s="9" t="n">
        <v>83.3862</v>
      </c>
    </row>
    <row r="2645">
      <c r="A2645" s="8" t="n">
        <v>45271</v>
      </c>
      <c r="B2645" s="9" t="n">
        <v>83.39</v>
      </c>
    </row>
    <row r="2646">
      <c r="A2646" s="8" t="n">
        <v>45272</v>
      </c>
      <c r="B2646" s="9" t="n">
        <v>83.3875</v>
      </c>
    </row>
    <row r="2647">
      <c r="A2647" s="8" t="n">
        <v>45273</v>
      </c>
      <c r="B2647" s="9" t="n">
        <v>83.4025</v>
      </c>
    </row>
    <row r="2648">
      <c r="A2648" s="8" t="n">
        <v>45274</v>
      </c>
      <c r="B2648" s="9" t="n">
        <v>83.3275</v>
      </c>
    </row>
    <row r="2649">
      <c r="A2649" s="8" t="n">
        <v>45275</v>
      </c>
      <c r="B2649" s="9" t="n">
        <v>83.0013</v>
      </c>
    </row>
    <row r="2650">
      <c r="A2650" s="8" t="n">
        <v>45278</v>
      </c>
      <c r="B2650" s="9" t="n">
        <v>83.0625</v>
      </c>
    </row>
    <row r="2651">
      <c r="A2651" s="8" t="n">
        <v>45279</v>
      </c>
      <c r="B2651" s="9" t="n">
        <v>83.185</v>
      </c>
    </row>
    <row r="2652">
      <c r="A2652" s="8" t="n">
        <v>45280</v>
      </c>
      <c r="B2652" s="9" t="n">
        <v>83.18000000000001</v>
      </c>
    </row>
    <row r="2653">
      <c r="A2653" s="8" t="n">
        <v>45281</v>
      </c>
      <c r="B2653" s="9" t="n">
        <v>83.27500000000001</v>
      </c>
    </row>
    <row r="2654">
      <c r="A2654" s="8" t="n">
        <v>45282</v>
      </c>
      <c r="B2654" s="9" t="n">
        <v>83.15000000000001</v>
      </c>
    </row>
    <row r="2655">
      <c r="A2655" s="8" t="n">
        <v>45286</v>
      </c>
      <c r="B2655" s="9" t="n">
        <v>83.1938</v>
      </c>
    </row>
    <row r="2656">
      <c r="A2656" s="8" t="n">
        <v>45287</v>
      </c>
      <c r="B2656" s="9" t="n">
        <v>83.3488</v>
      </c>
    </row>
    <row r="2657">
      <c r="A2657" s="8" t="n">
        <v>45288</v>
      </c>
      <c r="B2657" s="9" t="n">
        <v>83.1725</v>
      </c>
    </row>
    <row r="2658">
      <c r="A2658" s="8" t="n">
        <v>45289</v>
      </c>
      <c r="B2658" s="9" t="n">
        <v>83.20999999999999</v>
      </c>
    </row>
    <row r="2659">
      <c r="A2659" s="8" t="n">
        <v>45292</v>
      </c>
      <c r="B2659" s="9" t="n">
        <v>83.235</v>
      </c>
    </row>
    <row r="2660">
      <c r="A2660" s="8" t="n">
        <v>45293</v>
      </c>
      <c r="B2660" s="9" t="n">
        <v>83.3163</v>
      </c>
    </row>
    <row r="2661">
      <c r="A2661" s="8" t="n">
        <v>45294</v>
      </c>
      <c r="B2661" s="9" t="n">
        <v>83.28749999999999</v>
      </c>
    </row>
    <row r="2662">
      <c r="A2662" s="8" t="n">
        <v>45295</v>
      </c>
      <c r="B2662" s="9" t="n">
        <v>83.22750000000001</v>
      </c>
    </row>
    <row r="2663">
      <c r="A2663" s="8" t="n">
        <v>45296</v>
      </c>
      <c r="B2663" s="9" t="n">
        <v>83.16249999999999</v>
      </c>
    </row>
    <row r="2664">
      <c r="A2664" s="8" t="n">
        <v>45299</v>
      </c>
      <c r="B2664" s="9" t="n">
        <v>83.13500000000001</v>
      </c>
    </row>
    <row r="2665">
      <c r="A2665" s="8" t="n">
        <v>45300</v>
      </c>
      <c r="B2665" s="9" t="n">
        <v>83.11499999999999</v>
      </c>
    </row>
    <row r="2666">
      <c r="A2666" s="8" t="n">
        <v>45301</v>
      </c>
      <c r="B2666" s="9" t="n">
        <v>83.03749999999999</v>
      </c>
    </row>
    <row r="2667">
      <c r="A2667" s="8" t="n">
        <v>45302</v>
      </c>
      <c r="B2667" s="9" t="n">
        <v>83.0338</v>
      </c>
    </row>
    <row r="2668">
      <c r="A2668" s="8" t="n">
        <v>45303</v>
      </c>
      <c r="B2668" s="9" t="n">
        <v>82.92</v>
      </c>
    </row>
    <row r="2669">
      <c r="A2669" s="8" t="n">
        <v>45306</v>
      </c>
      <c r="B2669" s="9" t="n">
        <v>82.8887</v>
      </c>
    </row>
    <row r="2670">
      <c r="A2670" s="8" t="n">
        <v>45307</v>
      </c>
      <c r="B2670" s="9" t="n">
        <v>83.075</v>
      </c>
    </row>
    <row r="2671">
      <c r="A2671" s="8" t="n">
        <v>45308</v>
      </c>
      <c r="B2671" s="9" t="n">
        <v>83.1362</v>
      </c>
    </row>
    <row r="2672">
      <c r="A2672" s="8" t="n">
        <v>45309</v>
      </c>
      <c r="B2672" s="9" t="n">
        <v>83.12</v>
      </c>
    </row>
    <row r="2673">
      <c r="A2673" s="8" t="n">
        <v>45310</v>
      </c>
      <c r="B2673" s="9" t="n">
        <v>83.0675</v>
      </c>
    </row>
    <row r="2674">
      <c r="A2674" s="8" t="n">
        <v>45314</v>
      </c>
      <c r="B2674" s="9" t="n">
        <v>83.1588</v>
      </c>
    </row>
    <row r="2675">
      <c r="A2675" s="8" t="n">
        <v>45315</v>
      </c>
      <c r="B2675" s="9" t="n">
        <v>83.13379999999999</v>
      </c>
    </row>
    <row r="2676">
      <c r="A2676" s="8" t="n">
        <v>45316</v>
      </c>
      <c r="B2676" s="9" t="n">
        <v>83.1163</v>
      </c>
    </row>
    <row r="2677">
      <c r="A2677" s="8" t="n">
        <v>45320</v>
      </c>
      <c r="B2677" s="9" t="n">
        <v>83.1425</v>
      </c>
    </row>
    <row r="2678">
      <c r="A2678" s="8" t="n">
        <v>45321</v>
      </c>
      <c r="B2678" s="9" t="n">
        <v>83.1125</v>
      </c>
    </row>
    <row r="2679">
      <c r="A2679" s="8" t="n">
        <v>45322</v>
      </c>
      <c r="B2679" s="9" t="n">
        <v>83.0412</v>
      </c>
    </row>
    <row r="2680">
      <c r="A2680" s="8" t="n">
        <v>45323</v>
      </c>
      <c r="B2680" s="9" t="n">
        <v>82.97750000000001</v>
      </c>
    </row>
    <row r="2681">
      <c r="A2681" s="8" t="n">
        <v>45324</v>
      </c>
      <c r="B2681" s="9" t="n">
        <v>82.925</v>
      </c>
    </row>
    <row r="2682">
      <c r="A2682" s="8" t="n">
        <v>45327</v>
      </c>
      <c r="B2682" s="9" t="n">
        <v>83.0638</v>
      </c>
    </row>
    <row r="2683">
      <c r="A2683" s="8" t="n">
        <v>45328</v>
      </c>
      <c r="B2683" s="9" t="n">
        <v>83.05500000000001</v>
      </c>
    </row>
    <row r="2684">
      <c r="A2684" s="8" t="n">
        <v>45329</v>
      </c>
      <c r="B2684" s="9" t="n">
        <v>82.9688</v>
      </c>
    </row>
    <row r="2685">
      <c r="A2685" s="8" t="n">
        <v>45330</v>
      </c>
      <c r="B2685" s="9" t="n">
        <v>82.955</v>
      </c>
    </row>
    <row r="2686">
      <c r="A2686" s="8" t="n">
        <v>45331</v>
      </c>
      <c r="B2686" s="9" t="n">
        <v>83.0325</v>
      </c>
    </row>
    <row r="2687">
      <c r="A2687" s="8" t="n">
        <v>45334</v>
      </c>
      <c r="B2687" s="9" t="n">
        <v>83.0025</v>
      </c>
    </row>
    <row r="2688">
      <c r="A2688" s="8" t="n">
        <v>45335</v>
      </c>
      <c r="B2688" s="9" t="n">
        <v>83.01000000000001</v>
      </c>
    </row>
    <row r="2689">
      <c r="A2689" s="8" t="n">
        <v>45336</v>
      </c>
      <c r="B2689" s="9" t="n">
        <v>83.0287</v>
      </c>
    </row>
    <row r="2690">
      <c r="A2690" s="8" t="n">
        <v>45337</v>
      </c>
      <c r="B2690" s="9" t="n">
        <v>83.0437</v>
      </c>
    </row>
    <row r="2691">
      <c r="A2691" s="8" t="n">
        <v>45338</v>
      </c>
      <c r="B2691" s="9" t="n">
        <v>83.0163</v>
      </c>
    </row>
    <row r="2692">
      <c r="A2692" s="8" t="n">
        <v>45342</v>
      </c>
      <c r="B2692" s="9" t="n">
        <v>82.97</v>
      </c>
    </row>
    <row r="2693">
      <c r="A2693" s="8" t="n">
        <v>45343</v>
      </c>
      <c r="B2693" s="9" t="n">
        <v>82.9713</v>
      </c>
    </row>
    <row r="2694">
      <c r="A2694" s="8" t="n">
        <v>45344</v>
      </c>
      <c r="B2694" s="9" t="n">
        <v>82.84999999999999</v>
      </c>
    </row>
    <row r="2695">
      <c r="A2695" s="8" t="n">
        <v>45345</v>
      </c>
      <c r="B2695" s="9" t="n">
        <v>82.95</v>
      </c>
    </row>
    <row r="2696">
      <c r="A2696" s="8" t="n">
        <v>45348</v>
      </c>
      <c r="B2696" s="9" t="n">
        <v>82.89749999999999</v>
      </c>
    </row>
    <row r="2697">
      <c r="A2697" s="8" t="n">
        <v>45349</v>
      </c>
      <c r="B2697" s="9" t="n">
        <v>82.89879999999999</v>
      </c>
    </row>
    <row r="2698">
      <c r="A2698" s="8" t="n">
        <v>45350</v>
      </c>
      <c r="B2698" s="9" t="n">
        <v>82.9325</v>
      </c>
    </row>
    <row r="2699">
      <c r="A2699" s="8" t="n">
        <v>45351</v>
      </c>
      <c r="B2699" s="9" t="n">
        <v>82.91379999999999</v>
      </c>
    </row>
    <row r="2700">
      <c r="A2700" s="8" t="n">
        <v>45352</v>
      </c>
      <c r="B2700" s="9" t="n">
        <v>82.905</v>
      </c>
    </row>
    <row r="2701">
      <c r="A2701" s="8" t="n">
        <v>45355</v>
      </c>
      <c r="B2701" s="9" t="n">
        <v>82.8925</v>
      </c>
    </row>
    <row r="2702">
      <c r="A2702" s="8" t="n">
        <v>45356</v>
      </c>
      <c r="B2702" s="9" t="n">
        <v>82.895</v>
      </c>
    </row>
    <row r="2703">
      <c r="A2703" s="8" t="n">
        <v>45357</v>
      </c>
      <c r="B2703" s="9" t="n">
        <v>82.8288</v>
      </c>
    </row>
    <row r="2704">
      <c r="A2704" s="8" t="n">
        <v>45358</v>
      </c>
      <c r="B2704" s="9" t="n">
        <v>82.785</v>
      </c>
    </row>
    <row r="2705">
      <c r="A2705" s="8" t="n">
        <v>45362</v>
      </c>
      <c r="B2705" s="9" t="n">
        <v>82.765</v>
      </c>
    </row>
    <row r="2706">
      <c r="A2706" s="8" t="n">
        <v>45363</v>
      </c>
      <c r="B2706" s="9" t="n">
        <v>82.77500000000001</v>
      </c>
    </row>
    <row r="2707">
      <c r="A2707" s="8" t="n">
        <v>45364</v>
      </c>
      <c r="B2707" s="9" t="n">
        <v>82.86</v>
      </c>
    </row>
    <row r="2708">
      <c r="A2708" s="8" t="n">
        <v>45365</v>
      </c>
      <c r="B2708" s="9" t="n">
        <v>82.825</v>
      </c>
    </row>
    <row r="2709">
      <c r="A2709" s="8" t="n">
        <v>45366</v>
      </c>
      <c r="B2709" s="9" t="n">
        <v>82.89</v>
      </c>
    </row>
    <row r="2710">
      <c r="A2710" s="8" t="n">
        <v>45369</v>
      </c>
      <c r="B2710" s="9" t="n">
        <v>82.91249999999999</v>
      </c>
    </row>
    <row r="2711">
      <c r="A2711" s="8" t="n">
        <v>45370</v>
      </c>
      <c r="B2711" s="9" t="n">
        <v>83.0425</v>
      </c>
    </row>
    <row r="2712">
      <c r="A2712" s="8" t="n">
        <v>45371</v>
      </c>
      <c r="B2712" s="9" t="n">
        <v>83.1687</v>
      </c>
    </row>
    <row r="2713">
      <c r="A2713" s="8" t="n">
        <v>45372</v>
      </c>
      <c r="B2713" s="9" t="n">
        <v>83.1537</v>
      </c>
    </row>
    <row r="2714">
      <c r="A2714" s="8" t="n">
        <v>45373</v>
      </c>
      <c r="B2714" s="9" t="n">
        <v>83.425</v>
      </c>
    </row>
    <row r="2715">
      <c r="A2715" s="8" t="n">
        <v>45377</v>
      </c>
      <c r="B2715" s="9" t="n">
        <v>83.28870000000001</v>
      </c>
    </row>
    <row r="2716">
      <c r="A2716" s="8" t="n">
        <v>45378</v>
      </c>
      <c r="B2716" s="9" t="n">
        <v>83.3788</v>
      </c>
    </row>
    <row r="2717">
      <c r="A2717" s="8" t="n">
        <v>45379</v>
      </c>
      <c r="B2717" s="9" t="n">
        <v>83.4037</v>
      </c>
    </row>
    <row r="2718">
      <c r="A2718" s="8" t="n">
        <v>45384</v>
      </c>
      <c r="B2718" s="9" t="n">
        <v>83.38379999999999</v>
      </c>
    </row>
    <row r="2719">
      <c r="A2719" s="8" t="n">
        <v>45385</v>
      </c>
      <c r="B2719" s="9" t="n">
        <v>83.4337</v>
      </c>
    </row>
    <row r="2720">
      <c r="A2720" s="8" t="n">
        <v>45386</v>
      </c>
      <c r="B2720" s="9" t="n">
        <v>83.44499999999999</v>
      </c>
    </row>
    <row r="2721">
      <c r="A2721" s="8" t="n">
        <v>45387</v>
      </c>
      <c r="B2721" s="9" t="n">
        <v>83.2925</v>
      </c>
    </row>
    <row r="2722">
      <c r="A2722" s="8" t="n">
        <v>45390</v>
      </c>
      <c r="B2722" s="9" t="n">
        <v>83.315</v>
      </c>
    </row>
    <row r="2723">
      <c r="A2723" s="8" t="n">
        <v>45392</v>
      </c>
      <c r="B2723" s="9" t="n">
        <v>83.1938</v>
      </c>
    </row>
    <row r="2724">
      <c r="A2724" s="8" t="n">
        <v>45394</v>
      </c>
      <c r="B2724" s="9" t="n">
        <v>83.41500000000001</v>
      </c>
    </row>
    <row r="2725">
      <c r="A2725" s="8" t="n">
        <v>45397</v>
      </c>
      <c r="B2725" s="9" t="n">
        <v>83.45</v>
      </c>
    </row>
    <row r="2726">
      <c r="A2726" s="8" t="n">
        <v>45398</v>
      </c>
      <c r="B2726" s="9" t="n">
        <v>83.53749999999999</v>
      </c>
    </row>
    <row r="2727">
      <c r="A2727" s="8" t="n">
        <v>45400</v>
      </c>
      <c r="B2727" s="9" t="n">
        <v>83.5437</v>
      </c>
    </row>
    <row r="2728">
      <c r="A2728" s="8" t="n">
        <v>45401</v>
      </c>
      <c r="B2728" s="9" t="n">
        <v>83.47</v>
      </c>
    </row>
    <row r="2729">
      <c r="A2729" s="8" t="n">
        <v>45404</v>
      </c>
      <c r="B2729" s="9" t="n">
        <v>83.3712</v>
      </c>
    </row>
    <row r="2730">
      <c r="A2730" s="8" t="n">
        <v>45405</v>
      </c>
      <c r="B2730" s="9" t="n">
        <v>83.3412</v>
      </c>
    </row>
    <row r="2731">
      <c r="A2731" s="8" t="n">
        <v>45406</v>
      </c>
      <c r="B2731" s="9" t="n">
        <v>83.31999999999999</v>
      </c>
    </row>
    <row r="2732">
      <c r="A2732" s="8" t="n">
        <v>45407</v>
      </c>
      <c r="B2732" s="9" t="n">
        <v>83.325</v>
      </c>
    </row>
    <row r="2733">
      <c r="A2733" s="8" t="n">
        <v>45408</v>
      </c>
      <c r="B2733" s="9" t="n">
        <v>83.34999999999999</v>
      </c>
    </row>
    <row r="2734">
      <c r="A2734" s="8" t="n">
        <v>45411</v>
      </c>
      <c r="B2734" s="9" t="n">
        <v>83.4738</v>
      </c>
    </row>
    <row r="2735">
      <c r="A2735" s="8" t="n">
        <v>45412</v>
      </c>
      <c r="B2735" s="9" t="n">
        <v>83.4362</v>
      </c>
    </row>
    <row r="2736">
      <c r="A2736" s="8" t="n">
        <v>45414</v>
      </c>
      <c r="B2736" s="9" t="n">
        <v>83.4675</v>
      </c>
    </row>
    <row r="2737">
      <c r="A2737" s="8" t="n">
        <v>45415</v>
      </c>
      <c r="B2737" s="9" t="n">
        <v>83.43000000000001</v>
      </c>
    </row>
    <row r="2738">
      <c r="A2738" s="8" t="n">
        <v>45418</v>
      </c>
      <c r="B2738" s="9" t="n">
        <v>83.4987</v>
      </c>
    </row>
    <row r="2739">
      <c r="A2739" s="8" t="n">
        <v>45419</v>
      </c>
      <c r="B2739" s="9" t="n">
        <v>83.515</v>
      </c>
    </row>
    <row r="2740">
      <c r="A2740" s="8" t="n">
        <v>45420</v>
      </c>
      <c r="B2740" s="9" t="n">
        <v>83.5175</v>
      </c>
    </row>
    <row r="2741">
      <c r="A2741" s="8" t="n">
        <v>45421</v>
      </c>
      <c r="B2741" s="9" t="n">
        <v>83.5112</v>
      </c>
    </row>
    <row r="2742">
      <c r="A2742" s="8" t="n">
        <v>45422</v>
      </c>
      <c r="B2742" s="9" t="n">
        <v>83.4987</v>
      </c>
    </row>
    <row r="2743">
      <c r="A2743" s="8" t="n">
        <v>45425</v>
      </c>
      <c r="B2743" s="9" t="n">
        <v>83.5275</v>
      </c>
    </row>
    <row r="2744">
      <c r="A2744" s="8" t="n">
        <v>45426</v>
      </c>
      <c r="B2744" s="9" t="n">
        <v>83.5112</v>
      </c>
    </row>
    <row r="2745">
      <c r="A2745" s="8" t="n">
        <v>45427</v>
      </c>
      <c r="B2745" s="9" t="n">
        <v>83.4987</v>
      </c>
    </row>
    <row r="2746">
      <c r="A2746" s="8" t="n">
        <v>45428</v>
      </c>
      <c r="B2746" s="9" t="n">
        <v>83.4975</v>
      </c>
    </row>
    <row r="2747">
      <c r="A2747" s="8" t="n">
        <v>45429</v>
      </c>
      <c r="B2747" s="9" t="n">
        <v>83.3325</v>
      </c>
    </row>
    <row r="2748">
      <c r="A2748" s="8" t="n">
        <v>45433</v>
      </c>
      <c r="B2748" s="9" t="n">
        <v>83.31</v>
      </c>
    </row>
    <row r="2749">
      <c r="A2749" s="8" t="n">
        <v>45434</v>
      </c>
      <c r="B2749" s="9" t="n">
        <v>83.28</v>
      </c>
    </row>
    <row r="2750">
      <c r="A2750" s="8" t="n">
        <v>45436</v>
      </c>
      <c r="B2750" s="9" t="n">
        <v>83.0963</v>
      </c>
    </row>
    <row r="2751">
      <c r="A2751" s="8" t="n">
        <v>45439</v>
      </c>
      <c r="B2751" s="9" t="n">
        <v>83.1387</v>
      </c>
    </row>
    <row r="2752">
      <c r="A2752" s="8" t="n">
        <v>45440</v>
      </c>
      <c r="B2752" s="9" t="n">
        <v>83.1837</v>
      </c>
    </row>
    <row r="2753">
      <c r="A2753" s="8" t="n">
        <v>45441</v>
      </c>
      <c r="B2753" s="9" t="n">
        <v>83.3425</v>
      </c>
    </row>
    <row r="2754">
      <c r="A2754" s="8" t="n">
        <v>45442</v>
      </c>
      <c r="B2754" s="9" t="n">
        <v>83.315</v>
      </c>
    </row>
    <row r="2755">
      <c r="A2755" s="8" t="n">
        <v>45443</v>
      </c>
      <c r="B2755" s="9" t="n">
        <v>83.465</v>
      </c>
    </row>
    <row r="2756">
      <c r="A2756" s="8" t="n">
        <v>45446</v>
      </c>
      <c r="B2756" s="9" t="n">
        <v>83.145</v>
      </c>
    </row>
    <row r="2757">
      <c r="A2757" s="8" t="n">
        <v>45447</v>
      </c>
      <c r="B2757" s="9" t="n">
        <v>83.5262</v>
      </c>
    </row>
    <row r="2758">
      <c r="A2758" s="8" t="n">
        <v>45448</v>
      </c>
      <c r="B2758" s="9" t="n">
        <v>83.3788</v>
      </c>
    </row>
    <row r="2759">
      <c r="A2759" s="8" t="n">
        <v>45449</v>
      </c>
      <c r="B2759" s="9" t="n">
        <v>83.47750000000001</v>
      </c>
    </row>
    <row r="2760">
      <c r="A2760" s="8" t="n">
        <v>45450</v>
      </c>
      <c r="B2760" s="9" t="n">
        <v>83.38</v>
      </c>
    </row>
    <row r="2761">
      <c r="A2761" s="8" t="n">
        <v>45453</v>
      </c>
      <c r="B2761" s="9" t="n">
        <v>83.51000000000001</v>
      </c>
    </row>
    <row r="2762">
      <c r="A2762" s="8" t="n">
        <v>45454</v>
      </c>
      <c r="B2762" s="9" t="n">
        <v>83.56999999999999</v>
      </c>
    </row>
    <row r="2763">
      <c r="A2763" s="8" t="n">
        <v>45455</v>
      </c>
      <c r="B2763" s="9" t="n">
        <v>83.5437</v>
      </c>
    </row>
    <row r="2764">
      <c r="A2764" s="8" t="n">
        <v>45456</v>
      </c>
      <c r="B2764" s="9" t="n">
        <v>83.5475</v>
      </c>
    </row>
    <row r="2765">
      <c r="A2765" s="8" t="n">
        <v>45457</v>
      </c>
      <c r="B2765" s="9" t="n">
        <v>83.5612</v>
      </c>
    </row>
    <row r="2766">
      <c r="A2766" s="8" t="n">
        <v>45461</v>
      </c>
      <c r="B2766" s="9" t="n">
        <v>83.41370000000001</v>
      </c>
    </row>
    <row r="2767">
      <c r="A2767" s="8" t="n">
        <v>45462</v>
      </c>
      <c r="B2767" s="9" t="n">
        <v>83.4538</v>
      </c>
    </row>
    <row r="2768">
      <c r="A2768" s="8" t="n">
        <v>45463</v>
      </c>
      <c r="B2768" s="9" t="n">
        <v>83.64749999999999</v>
      </c>
    </row>
    <row r="2769">
      <c r="A2769" s="8" t="n">
        <v>45464</v>
      </c>
      <c r="B2769" s="9" t="n">
        <v>83.54000000000001</v>
      </c>
    </row>
    <row r="2770">
      <c r="A2770" s="8" t="n">
        <v>45467</v>
      </c>
      <c r="B2770" s="9" t="n">
        <v>83.4688</v>
      </c>
    </row>
    <row r="2771">
      <c r="A2771" s="8" t="n">
        <v>45468</v>
      </c>
      <c r="B2771" s="9" t="n">
        <v>83.4325</v>
      </c>
    </row>
    <row r="2772">
      <c r="A2772" s="8" t="n">
        <v>45469</v>
      </c>
      <c r="B2772" s="9" t="n">
        <v>83.5775</v>
      </c>
    </row>
    <row r="2773">
      <c r="A2773" s="8" t="n">
        <v>45470</v>
      </c>
      <c r="B2773" s="9" t="n">
        <v>83.46129999999999</v>
      </c>
    </row>
    <row r="2774">
      <c r="A2774" s="8" t="n">
        <v>45471</v>
      </c>
      <c r="B2774" s="9" t="n">
        <v>83.3913</v>
      </c>
    </row>
    <row r="2775">
      <c r="A2775" s="8" t="n">
        <v>45474</v>
      </c>
      <c r="B2775" s="9" t="n">
        <v>83.44629999999999</v>
      </c>
    </row>
    <row r="2776">
      <c r="A2776" s="8" t="n">
        <v>45475</v>
      </c>
      <c r="B2776" s="9" t="n">
        <v>83.5025</v>
      </c>
    </row>
    <row r="2777">
      <c r="A2777" s="8" t="n">
        <v>45476</v>
      </c>
      <c r="B2777" s="9" t="n">
        <v>83.53</v>
      </c>
    </row>
    <row r="2778">
      <c r="A2778" s="8" t="n">
        <v>45477</v>
      </c>
      <c r="B2778" s="9" t="n">
        <v>83.5</v>
      </c>
    </row>
    <row r="2779">
      <c r="A2779" s="8" t="n">
        <v>45478</v>
      </c>
      <c r="B2779" s="9" t="n">
        <v>83.4937</v>
      </c>
    </row>
    <row r="2780">
      <c r="A2780" s="8" t="n">
        <v>45481</v>
      </c>
      <c r="B2780" s="9" t="n">
        <v>83.5025</v>
      </c>
    </row>
    <row r="2781">
      <c r="A2781" s="8" t="n">
        <v>45482</v>
      </c>
      <c r="B2781" s="9" t="n">
        <v>83.49120000000001</v>
      </c>
    </row>
    <row r="2782">
      <c r="A2782" s="8" t="n">
        <v>45483</v>
      </c>
      <c r="B2782" s="9" t="n">
        <v>83.53</v>
      </c>
    </row>
    <row r="2783">
      <c r="A2783" s="8" t="n">
        <v>45484</v>
      </c>
      <c r="B2783" s="9" t="n">
        <v>83.5675</v>
      </c>
    </row>
    <row r="2784">
      <c r="A2784" s="8" t="n">
        <v>45485</v>
      </c>
      <c r="B2784" s="9" t="n">
        <v>83.535</v>
      </c>
    </row>
    <row r="2785">
      <c r="A2785" s="8" t="n">
        <v>45488</v>
      </c>
      <c r="B2785" s="9" t="n">
        <v>83.60250000000001</v>
      </c>
    </row>
    <row r="2786">
      <c r="A2786" s="8" t="n">
        <v>45489</v>
      </c>
      <c r="B2786" s="9" t="n">
        <v>83.58880000000001</v>
      </c>
    </row>
    <row r="2787">
      <c r="A2787" s="8" t="n">
        <v>45491</v>
      </c>
      <c r="B2787" s="9" t="n">
        <v>83.6588</v>
      </c>
    </row>
    <row r="2788">
      <c r="A2788" s="8" t="n">
        <v>45492</v>
      </c>
      <c r="B2788" s="9" t="n">
        <v>83.66</v>
      </c>
    </row>
    <row r="2789">
      <c r="A2789" s="8" t="n">
        <v>45495</v>
      </c>
      <c r="B2789" s="9" t="n">
        <v>83.66500000000001</v>
      </c>
    </row>
    <row r="2790">
      <c r="A2790" s="8" t="n">
        <v>45496</v>
      </c>
      <c r="B2790" s="9" t="n">
        <v>83.69370000000001</v>
      </c>
    </row>
    <row r="2791">
      <c r="A2791" s="8" t="n">
        <v>45497</v>
      </c>
      <c r="B2791" s="9" t="n">
        <v>83.7162</v>
      </c>
    </row>
    <row r="2792">
      <c r="A2792" s="8" t="n">
        <v>45498</v>
      </c>
      <c r="B2792" s="9" t="n">
        <v>83.7063</v>
      </c>
    </row>
    <row r="2793">
      <c r="A2793" s="8" t="n">
        <v>45499</v>
      </c>
      <c r="B2793" s="9" t="n">
        <v>83.72750000000001</v>
      </c>
    </row>
    <row r="2794">
      <c r="A2794" s="8" t="n">
        <v>45502</v>
      </c>
      <c r="B2794" s="9" t="n">
        <v>83.7375</v>
      </c>
    </row>
    <row r="2795">
      <c r="A2795" s="8" t="n">
        <v>45503</v>
      </c>
      <c r="B2795" s="9" t="n">
        <v>83.72499999999999</v>
      </c>
    </row>
    <row r="2796">
      <c r="A2796" s="8" t="n">
        <v>45504</v>
      </c>
      <c r="B2796" s="9" t="n">
        <v>83.72750000000001</v>
      </c>
    </row>
    <row r="2797">
      <c r="A2797" s="8" t="n">
        <v>45505</v>
      </c>
      <c r="B2797" s="9" t="n">
        <v>83.7238</v>
      </c>
    </row>
    <row r="2798">
      <c r="A2798" s="8" t="n">
        <v>45506</v>
      </c>
      <c r="B2798" s="9" t="n">
        <v>83.7475</v>
      </c>
    </row>
    <row r="2799">
      <c r="A2799" s="8" t="n">
        <v>45509</v>
      </c>
      <c r="B2799" s="9" t="n">
        <v>83.8438</v>
      </c>
    </row>
    <row r="2800">
      <c r="A2800" s="8" t="n">
        <v>45510</v>
      </c>
      <c r="B2800" s="9" t="n">
        <v>83.9575</v>
      </c>
    </row>
    <row r="2801">
      <c r="A2801" s="8" t="n">
        <v>45511</v>
      </c>
      <c r="B2801" s="9" t="n">
        <v>83.9525</v>
      </c>
    </row>
    <row r="2802">
      <c r="A2802" s="8" t="n">
        <v>45512</v>
      </c>
      <c r="B2802" s="9" t="n">
        <v>83.9637</v>
      </c>
    </row>
    <row r="2803">
      <c r="A2803" s="8" t="n">
        <v>45513</v>
      </c>
      <c r="B2803" s="9" t="n">
        <v>83.9563</v>
      </c>
    </row>
    <row r="2804">
      <c r="A2804" s="8" t="n">
        <v>45516</v>
      </c>
      <c r="B2804" s="9" t="n">
        <v>83.9725</v>
      </c>
    </row>
    <row r="2805">
      <c r="A2805" s="8" t="n">
        <v>45517</v>
      </c>
      <c r="B2805" s="9" t="n">
        <v>83.9713</v>
      </c>
    </row>
    <row r="2806">
      <c r="A2806" s="8" t="n">
        <v>45518</v>
      </c>
      <c r="B2806" s="9" t="n">
        <v>83.9487</v>
      </c>
    </row>
    <row r="2807">
      <c r="A2807" s="8" t="n">
        <v>45520</v>
      </c>
      <c r="B2807" s="9" t="n">
        <v>83.95</v>
      </c>
    </row>
    <row r="2808">
      <c r="A2808" s="8" t="n">
        <v>45523</v>
      </c>
      <c r="B2808" s="9" t="n">
        <v>83.87</v>
      </c>
    </row>
    <row r="2809">
      <c r="A2809" s="8" t="n">
        <v>45524</v>
      </c>
      <c r="B2809" s="9" t="n">
        <v>83.7925</v>
      </c>
    </row>
    <row r="2810">
      <c r="A2810" s="8" t="n">
        <v>45525</v>
      </c>
      <c r="B2810" s="9" t="n">
        <v>83.9337</v>
      </c>
    </row>
    <row r="2811">
      <c r="A2811" s="8" t="n">
        <v>45526</v>
      </c>
      <c r="B2811" s="9" t="n">
        <v>83.9512</v>
      </c>
    </row>
    <row r="2812">
      <c r="A2812" s="8" t="n">
        <v>45527</v>
      </c>
      <c r="B2812" s="9" t="n">
        <v>83.90000000000001</v>
      </c>
    </row>
    <row r="2813">
      <c r="A2813" s="8" t="n">
        <v>45530</v>
      </c>
      <c r="B2813" s="9" t="n">
        <v>83.90000000000001</v>
      </c>
    </row>
    <row r="2814">
      <c r="A2814" s="8" t="n">
        <v>45531</v>
      </c>
      <c r="B2814" s="9" t="n">
        <v>83.925</v>
      </c>
    </row>
    <row r="2815">
      <c r="A2815" s="8" t="n">
        <v>45532</v>
      </c>
      <c r="B2815" s="9" t="n">
        <v>83.96129999999999</v>
      </c>
    </row>
    <row r="2816">
      <c r="A2816" s="8" t="n">
        <v>45533</v>
      </c>
      <c r="B2816" s="9" t="n">
        <v>83.86879999999999</v>
      </c>
    </row>
    <row r="2817">
      <c r="A2817" s="8" t="n">
        <v>45534</v>
      </c>
      <c r="B2817" s="9" t="n">
        <v>83.8712</v>
      </c>
    </row>
    <row r="2818">
      <c r="A2818" s="8" t="n">
        <v>45537</v>
      </c>
      <c r="B2818" s="9" t="n">
        <v>83.925</v>
      </c>
    </row>
    <row r="2819">
      <c r="A2819" s="8" t="n">
        <v>45538</v>
      </c>
      <c r="B2819" s="9" t="n">
        <v>83.9662</v>
      </c>
    </row>
    <row r="2820">
      <c r="A2820" s="8" t="n">
        <v>45539</v>
      </c>
      <c r="B2820" s="9" t="n">
        <v>83.9725</v>
      </c>
    </row>
    <row r="2821">
      <c r="A2821" s="8" t="n">
        <v>45540</v>
      </c>
      <c r="B2821" s="9" t="n">
        <v>83.9825</v>
      </c>
    </row>
    <row r="2822">
      <c r="A2822" s="8" t="n">
        <v>45541</v>
      </c>
      <c r="B2822" s="9" t="n">
        <v>83.9487</v>
      </c>
    </row>
    <row r="2823">
      <c r="A2823" s="8" t="n">
        <v>45544</v>
      </c>
      <c r="B2823" s="9" t="n">
        <v>83.955</v>
      </c>
    </row>
    <row r="2824">
      <c r="A2824" s="8" t="n">
        <v>45545</v>
      </c>
      <c r="B2824" s="9" t="n">
        <v>83.97620000000001</v>
      </c>
    </row>
    <row r="2825">
      <c r="A2825" s="8" t="n">
        <v>45546</v>
      </c>
      <c r="B2825" s="9" t="n">
        <v>83.97750000000001</v>
      </c>
    </row>
    <row r="2826">
      <c r="A2826" s="8" t="n">
        <v>45547</v>
      </c>
      <c r="B2826" s="9" t="n">
        <v>83.97499999999999</v>
      </c>
    </row>
    <row r="2827">
      <c r="A2827" s="8" t="n">
        <v>45548</v>
      </c>
      <c r="B2827" s="9" t="n">
        <v>83.89749999999999</v>
      </c>
    </row>
    <row r="2828">
      <c r="A2828" s="8" t="n">
        <v>45551</v>
      </c>
      <c r="B2828" s="9" t="n">
        <v>83.88500000000001</v>
      </c>
    </row>
    <row r="2829">
      <c r="A2829" s="8" t="n">
        <v>45552</v>
      </c>
      <c r="B2829" s="9" t="n">
        <v>83.76000000000001</v>
      </c>
    </row>
    <row r="2830">
      <c r="A2830" s="8" t="n">
        <v>45554</v>
      </c>
      <c r="B2830" s="9" t="n">
        <v>83.6888</v>
      </c>
    </row>
    <row r="2831">
      <c r="A2831" s="8" t="n">
        <v>45555</v>
      </c>
      <c r="B2831" s="9" t="n">
        <v>83.575</v>
      </c>
    </row>
    <row r="2832">
      <c r="A2832" s="8" t="n">
        <v>45558</v>
      </c>
      <c r="B2832" s="9" t="n">
        <v>83.55500000000001</v>
      </c>
    </row>
    <row r="2833">
      <c r="A2833" s="8" t="n">
        <v>45559</v>
      </c>
      <c r="B2833" s="9" t="n">
        <v>83.6725</v>
      </c>
    </row>
    <row r="2834">
      <c r="A2834" s="8" t="n">
        <v>45560</v>
      </c>
      <c r="B2834" s="9" t="n">
        <v>83.6037</v>
      </c>
    </row>
    <row r="2835">
      <c r="A2835" s="8" t="n">
        <v>45561</v>
      </c>
      <c r="B2835" s="9" t="n">
        <v>83.6438</v>
      </c>
    </row>
    <row r="2836">
      <c r="A2836" s="8" t="n">
        <v>45562</v>
      </c>
      <c r="B2836" s="9" t="n">
        <v>83.7</v>
      </c>
    </row>
    <row r="2837">
      <c r="A2837" s="8" t="n">
        <v>45565</v>
      </c>
      <c r="B2837" s="9" t="n">
        <v>83.8013</v>
      </c>
    </row>
    <row r="2838">
      <c r="A2838" s="8" t="n">
        <v>45566</v>
      </c>
      <c r="B2838" s="9" t="n">
        <v>83.82129999999999</v>
      </c>
    </row>
    <row r="2839">
      <c r="A2839" s="8" t="n">
        <v>45568</v>
      </c>
      <c r="B2839" s="9" t="n">
        <v>83.9688</v>
      </c>
    </row>
    <row r="2840">
      <c r="A2840" s="8" t="n">
        <v>45569</v>
      </c>
      <c r="B2840" s="9" t="n">
        <v>83.97499999999999</v>
      </c>
    </row>
    <row r="2841">
      <c r="A2841" s="8" t="n">
        <v>45572</v>
      </c>
      <c r="B2841" s="9" t="n">
        <v>83.97750000000001</v>
      </c>
    </row>
    <row r="2842">
      <c r="A2842" s="8" t="n">
        <v>45573</v>
      </c>
      <c r="B2842" s="9" t="n">
        <v>83.9637</v>
      </c>
    </row>
    <row r="2843">
      <c r="A2843" s="8" t="n">
        <v>45574</v>
      </c>
      <c r="B2843" s="9" t="n">
        <v>83.9637</v>
      </c>
    </row>
    <row r="2844">
      <c r="A2844" s="8" t="n">
        <v>45575</v>
      </c>
      <c r="B2844" s="9" t="n">
        <v>83.97750000000001</v>
      </c>
    </row>
    <row r="2845">
      <c r="A2845" s="8" t="n">
        <v>45576</v>
      </c>
      <c r="B2845" s="9" t="n">
        <v>84.0712</v>
      </c>
    </row>
    <row r="2846">
      <c r="A2846" s="8" t="n">
        <v>45579</v>
      </c>
      <c r="B2846" s="9" t="n">
        <v>84.0575</v>
      </c>
    </row>
    <row r="2847">
      <c r="A2847" s="8" t="n">
        <v>45580</v>
      </c>
      <c r="B2847" s="9" t="n">
        <v>84.03749999999999</v>
      </c>
    </row>
    <row r="2848">
      <c r="A2848" s="8" t="n">
        <v>45581</v>
      </c>
      <c r="B2848" s="9" t="n">
        <v>83.9987</v>
      </c>
    </row>
    <row r="2849">
      <c r="A2849" s="8" t="n">
        <v>45582</v>
      </c>
      <c r="B2849" s="9" t="n">
        <v>84.06999999999999</v>
      </c>
    </row>
    <row r="2850">
      <c r="A2850" s="8" t="n">
        <v>45583</v>
      </c>
      <c r="B2850" s="9" t="n">
        <v>84.0737</v>
      </c>
    </row>
    <row r="2851">
      <c r="A2851" s="8" t="n">
        <v>45586</v>
      </c>
      <c r="B2851" s="9" t="n">
        <v>84.0663</v>
      </c>
    </row>
    <row r="2852">
      <c r="A2852" s="8" t="n">
        <v>45587</v>
      </c>
      <c r="B2852" s="9" t="n">
        <v>84.0762</v>
      </c>
    </row>
    <row r="2853">
      <c r="A2853" s="8" t="n">
        <v>45588</v>
      </c>
      <c r="B2853" s="9" t="n">
        <v>84.0825</v>
      </c>
    </row>
    <row r="2854">
      <c r="A2854" s="8" t="n">
        <v>45589</v>
      </c>
      <c r="B2854" s="9" t="n">
        <v>84.0762</v>
      </c>
    </row>
    <row r="2855">
      <c r="A2855" s="8" t="n">
        <v>45590</v>
      </c>
      <c r="B2855" s="9" t="n">
        <v>84.0813</v>
      </c>
    </row>
    <row r="2856">
      <c r="A2856" s="8" t="n">
        <v>45593</v>
      </c>
      <c r="B2856" s="9" t="n">
        <v>84.0762</v>
      </c>
    </row>
    <row r="2857">
      <c r="A2857" s="8" t="n">
        <v>45594</v>
      </c>
      <c r="B2857" s="9" t="n">
        <v>84.0788</v>
      </c>
    </row>
    <row r="2858">
      <c r="A2858" s="8" t="n">
        <v>45595</v>
      </c>
      <c r="B2858" s="9" t="n">
        <v>84.08629999999999</v>
      </c>
    </row>
    <row r="2859">
      <c r="A2859" s="8" t="n">
        <v>45596</v>
      </c>
      <c r="B2859" s="9" t="n">
        <v>84.08369999999999</v>
      </c>
    </row>
    <row r="2860">
      <c r="A2860" s="8" t="n">
        <v>45600</v>
      </c>
      <c r="B2860" s="9" t="n">
        <v>84.1138</v>
      </c>
    </row>
    <row r="2861">
      <c r="A2861" s="8" t="n">
        <v>45601</v>
      </c>
      <c r="B2861" s="9" t="n">
        <v>84.1087</v>
      </c>
    </row>
    <row r="2862">
      <c r="A2862" s="8" t="n">
        <v>45602</v>
      </c>
      <c r="B2862" s="9" t="n">
        <v>84.28</v>
      </c>
    </row>
    <row r="2863">
      <c r="A2863" s="8" t="n">
        <v>45603</v>
      </c>
      <c r="B2863" s="9" t="n">
        <v>84.3763</v>
      </c>
    </row>
    <row r="2864">
      <c r="A2864" s="8" t="n">
        <v>45604</v>
      </c>
      <c r="B2864" s="9" t="n">
        <v>84.375</v>
      </c>
    </row>
    <row r="2865">
      <c r="A2865" s="8" t="n">
        <v>45607</v>
      </c>
      <c r="B2865" s="9" t="n">
        <v>84.3875</v>
      </c>
    </row>
    <row r="2866">
      <c r="A2866" s="8" t="n">
        <v>45608</v>
      </c>
      <c r="B2866" s="9" t="n">
        <v>84.3938</v>
      </c>
    </row>
    <row r="2867">
      <c r="A2867" s="8" t="n">
        <v>45609</v>
      </c>
      <c r="B2867" s="9" t="n">
        <v>84.38379999999999</v>
      </c>
    </row>
    <row r="2868">
      <c r="A2868" s="8" t="n">
        <v>45610</v>
      </c>
      <c r="B2868" s="9" t="n">
        <v>84.405</v>
      </c>
    </row>
    <row r="2869">
      <c r="A2869" s="8" t="n">
        <v>45614</v>
      </c>
      <c r="B2869" s="9" t="n">
        <v>84.395</v>
      </c>
    </row>
    <row r="2870">
      <c r="A2870" s="8" t="n">
        <v>45615</v>
      </c>
      <c r="B2870" s="9" t="n">
        <v>84.41370000000001</v>
      </c>
    </row>
    <row r="2871">
      <c r="A2871" s="8" t="n">
        <v>45617</v>
      </c>
      <c r="B2871" s="9" t="n">
        <v>84.5013</v>
      </c>
    </row>
    <row r="2872">
      <c r="A2872" s="8" t="n">
        <v>45618</v>
      </c>
      <c r="B2872" s="9" t="n">
        <v>84.455</v>
      </c>
    </row>
    <row r="2873">
      <c r="A2873" s="8" t="n">
        <v>45621</v>
      </c>
      <c r="B2873" s="9" t="n">
        <v>84.28619999999999</v>
      </c>
    </row>
    <row r="2874">
      <c r="A2874" s="8" t="n">
        <v>45622</v>
      </c>
      <c r="B2874" s="9" t="n">
        <v>84.33629999999999</v>
      </c>
    </row>
    <row r="2875">
      <c r="A2875" s="8" t="n">
        <v>45623</v>
      </c>
      <c r="B2875" s="9" t="n">
        <v>84.4525</v>
      </c>
    </row>
    <row r="2876">
      <c r="A2876" s="8" t="n">
        <v>45624</v>
      </c>
      <c r="B2876" s="9" t="n">
        <v>84.4962</v>
      </c>
    </row>
    <row r="2877">
      <c r="A2877" s="8" t="n">
        <v>45625</v>
      </c>
      <c r="B2877" s="9" t="n">
        <v>84.49250000000001</v>
      </c>
    </row>
    <row r="2878">
      <c r="A2878" s="8" t="n">
        <v>45628</v>
      </c>
      <c r="B2878" s="9" t="n">
        <v>84.7038</v>
      </c>
    </row>
    <row r="2879">
      <c r="A2879" s="8" t="n">
        <v>45629</v>
      </c>
      <c r="B2879" s="9" t="n">
        <v>84.69499999999999</v>
      </c>
    </row>
    <row r="2880">
      <c r="A2880" s="8" t="n">
        <v>45630</v>
      </c>
      <c r="B2880" s="9" t="n">
        <v>84.735</v>
      </c>
    </row>
    <row r="2881">
      <c r="A2881" s="8" t="n">
        <v>45631</v>
      </c>
      <c r="B2881" s="9" t="n">
        <v>84.735</v>
      </c>
    </row>
    <row r="2882">
      <c r="A2882" s="8" t="n">
        <v>45632</v>
      </c>
      <c r="B2882" s="9" t="n">
        <v>84.69750000000001</v>
      </c>
    </row>
    <row r="2883">
      <c r="A2883" s="8" t="n">
        <v>45635</v>
      </c>
      <c r="B2883" s="9" t="n">
        <v>84.7312</v>
      </c>
    </row>
    <row r="2884">
      <c r="A2884" s="8" t="n">
        <v>45636</v>
      </c>
      <c r="B2884" s="9" t="n">
        <v>84.85250000000001</v>
      </c>
    </row>
    <row r="2885">
      <c r="A2885" s="8" t="n">
        <v>45637</v>
      </c>
      <c r="B2885" s="9" t="n">
        <v>84.84</v>
      </c>
    </row>
    <row r="2886">
      <c r="A2886" s="8" t="n">
        <v>45638</v>
      </c>
      <c r="B2886" s="9" t="n">
        <v>84.86750000000001</v>
      </c>
    </row>
    <row r="2887">
      <c r="A2887" s="8" t="n">
        <v>45639</v>
      </c>
      <c r="B2887" s="9" t="n">
        <v>84.7962</v>
      </c>
    </row>
    <row r="2888">
      <c r="A2888" s="8" t="n">
        <v>45642</v>
      </c>
      <c r="B2888" s="9" t="n">
        <v>84.8712</v>
      </c>
    </row>
    <row r="2889">
      <c r="A2889" s="8" t="n">
        <v>45643</v>
      </c>
      <c r="B2889" s="9" t="n">
        <v>84.9025</v>
      </c>
    </row>
    <row r="2890">
      <c r="A2890" s="8" t="n">
        <v>45644</v>
      </c>
      <c r="B2890" s="9" t="n">
        <v>84.955</v>
      </c>
    </row>
    <row r="2891">
      <c r="A2891" s="8" t="n">
        <v>45645</v>
      </c>
      <c r="B2891" s="9" t="n">
        <v>85.0775</v>
      </c>
    </row>
    <row r="2892">
      <c r="A2892" s="8" t="n">
        <v>45646</v>
      </c>
      <c r="B2892" s="9" t="n">
        <v>85.02119999999999</v>
      </c>
    </row>
    <row r="2893">
      <c r="A2893" s="8" t="n">
        <v>45649</v>
      </c>
      <c r="B2893" s="9" t="n">
        <v>85.11750000000001</v>
      </c>
    </row>
    <row r="2894">
      <c r="A2894" s="8" t="n">
        <v>45650</v>
      </c>
      <c r="B2894" s="9" t="n">
        <v>85.2</v>
      </c>
    </row>
    <row r="2895">
      <c r="A2895" s="8" t="n">
        <v>45652</v>
      </c>
      <c r="B2895" s="9" t="n">
        <v>85.265</v>
      </c>
    </row>
    <row r="2896">
      <c r="A2896" s="8" t="n">
        <v>45653</v>
      </c>
      <c r="B2896" s="9" t="n">
        <v>85.54000000000001</v>
      </c>
    </row>
    <row r="2897">
      <c r="A2897" s="8" t="n">
        <v>45656</v>
      </c>
      <c r="B2897" s="9" t="n">
        <v>85.53870000000001</v>
      </c>
    </row>
    <row r="2898">
      <c r="A2898" s="8" t="n">
        <v>45657</v>
      </c>
      <c r="B2898" s="9" t="n">
        <v>85.6087</v>
      </c>
    </row>
    <row r="2899">
      <c r="A2899" s="8" t="n">
        <v>45658</v>
      </c>
      <c r="B2899" s="9" t="n">
        <v>85.64879999999999</v>
      </c>
    </row>
    <row r="2900">
      <c r="A2900" s="8" t="n">
        <v>45659</v>
      </c>
      <c r="B2900" s="9" t="n">
        <v>85.755</v>
      </c>
    </row>
    <row r="2901">
      <c r="A2901" s="8" t="n">
        <v>45660</v>
      </c>
      <c r="B2901" s="9" t="n">
        <v>85.7813</v>
      </c>
    </row>
    <row r="2902">
      <c r="A2902" s="8" t="n">
        <v>45663</v>
      </c>
      <c r="B2902" s="9" t="n">
        <v>85.825</v>
      </c>
    </row>
    <row r="2903">
      <c r="A2903" s="8" t="n">
        <v>45664</v>
      </c>
      <c r="B2903" s="9" t="n">
        <v>85.7225</v>
      </c>
    </row>
    <row r="2904">
      <c r="A2904" s="8" t="n">
        <v>45665</v>
      </c>
      <c r="B2904" s="9" t="n">
        <v>85.855</v>
      </c>
    </row>
    <row r="2905">
      <c r="A2905" s="8" t="n">
        <v>45666</v>
      </c>
      <c r="B2905" s="9" t="n">
        <v>85.8638</v>
      </c>
    </row>
    <row r="2906">
      <c r="A2906" s="8" t="n">
        <v>45667</v>
      </c>
      <c r="B2906" s="9" t="n">
        <v>85.9738</v>
      </c>
    </row>
    <row r="2907">
      <c r="A2907" s="8" t="n">
        <v>45670</v>
      </c>
      <c r="B2907" s="9" t="n">
        <v>86.5813</v>
      </c>
    </row>
    <row r="2908">
      <c r="A2908" s="8" t="n">
        <v>45671</v>
      </c>
      <c r="B2908" s="9" t="n">
        <v>86.6463</v>
      </c>
    </row>
    <row r="2909">
      <c r="A2909" s="8" t="n">
        <v>45672</v>
      </c>
      <c r="B2909" s="9" t="n">
        <v>86.3625</v>
      </c>
    </row>
    <row r="2910">
      <c r="A2910" s="8" t="n">
        <v>45673</v>
      </c>
      <c r="B2910" s="9" t="n">
        <v>86.55</v>
      </c>
    </row>
    <row r="2911">
      <c r="A2911" s="8" t="n">
        <v>45674</v>
      </c>
      <c r="B2911" s="9" t="n">
        <v>86.6125</v>
      </c>
    </row>
    <row r="2912">
      <c r="A2912" s="8" t="n">
        <v>45677</v>
      </c>
      <c r="B2912" s="9" t="n">
        <v>86.56870000000001</v>
      </c>
    </row>
    <row r="2913">
      <c r="A2913" s="8" t="n">
        <v>45678</v>
      </c>
      <c r="B2913" s="9" t="n">
        <v>86.58629999999999</v>
      </c>
    </row>
    <row r="2914">
      <c r="A2914" s="8" t="n">
        <v>45679</v>
      </c>
      <c r="B2914" s="9" t="n">
        <v>86.33369999999999</v>
      </c>
    </row>
    <row r="2915">
      <c r="A2915" s="8" t="n">
        <v>45680</v>
      </c>
      <c r="B2915" s="9" t="n">
        <v>86.4662</v>
      </c>
    </row>
    <row r="2916">
      <c r="A2916" s="8" t="n">
        <v>45681</v>
      </c>
      <c r="B2916" s="9" t="n">
        <v>86.205</v>
      </c>
    </row>
    <row r="2917">
      <c r="A2917" s="8" t="n">
        <v>45684</v>
      </c>
      <c r="B2917" s="9" t="n">
        <v>86.3387</v>
      </c>
    </row>
    <row r="2918">
      <c r="A2918" s="8" t="n">
        <v>45685</v>
      </c>
      <c r="B2918" s="9" t="n">
        <v>86.5313</v>
      </c>
    </row>
    <row r="2919">
      <c r="A2919" s="8" t="n">
        <v>45686</v>
      </c>
      <c r="B2919" s="9" t="n">
        <v>86.55500000000001</v>
      </c>
    </row>
    <row r="2920">
      <c r="A2920" s="8" t="n">
        <v>45687</v>
      </c>
      <c r="B2920" s="9" t="n">
        <v>86.625</v>
      </c>
    </row>
    <row r="2921">
      <c r="A2921" s="8" t="n">
        <v>45688</v>
      </c>
      <c r="B2921" s="9" t="n">
        <v>86.61620000000001</v>
      </c>
    </row>
    <row r="2922">
      <c r="A2922" s="8" t="n">
        <v>45691</v>
      </c>
      <c r="B2922" s="9" t="n">
        <v>87.19499999999999</v>
      </c>
    </row>
    <row r="2923">
      <c r="A2923" s="8" t="n">
        <v>45692</v>
      </c>
      <c r="B2923" s="9" t="n">
        <v>87.0762</v>
      </c>
    </row>
    <row r="2924">
      <c r="A2924" s="8" t="n">
        <v>45693</v>
      </c>
      <c r="B2924" s="9" t="n">
        <v>87.45999999999999</v>
      </c>
    </row>
    <row r="2925">
      <c r="A2925" s="8" t="n">
        <v>45694</v>
      </c>
      <c r="B2925" s="9" t="n">
        <v>87.5788</v>
      </c>
    </row>
    <row r="2926">
      <c r="A2926" s="8" t="n">
        <v>45695</v>
      </c>
      <c r="B2926" s="9" t="n">
        <v>87.42749999999999</v>
      </c>
    </row>
    <row r="2927">
      <c r="A2927" s="8" t="n">
        <v>45698</v>
      </c>
      <c r="B2927" s="9" t="n">
        <v>87.48</v>
      </c>
    </row>
    <row r="2928">
      <c r="A2928" s="8" t="n">
        <v>45699</v>
      </c>
      <c r="B2928" s="9" t="n">
        <v>86.83</v>
      </c>
    </row>
    <row r="2929">
      <c r="A2929" s="8" t="n">
        <v>45700</v>
      </c>
      <c r="B2929" s="9" t="n">
        <v>86.8887</v>
      </c>
    </row>
    <row r="2930">
      <c r="A2930" s="8" t="n">
        <v>45701</v>
      </c>
      <c r="B2930" s="9" t="n">
        <v>86.8963</v>
      </c>
    </row>
    <row r="2931">
      <c r="A2931" s="8" t="n">
        <v>45702</v>
      </c>
      <c r="B2931" s="9" t="n">
        <v>86.8325</v>
      </c>
    </row>
    <row r="2932">
      <c r="A2932" s="8" t="n">
        <v>45705</v>
      </c>
      <c r="B2932" s="9" t="n">
        <v>86.8788</v>
      </c>
    </row>
    <row r="2933">
      <c r="A2933" s="8" t="n">
        <v>45706</v>
      </c>
      <c r="B2933" s="9" t="n">
        <v>86.9487</v>
      </c>
    </row>
    <row r="2934">
      <c r="A2934" s="8" t="n">
        <v>45708</v>
      </c>
      <c r="B2934" s="9" t="n">
        <v>86.66630000000001</v>
      </c>
    </row>
    <row r="2935">
      <c r="A2935" s="8" t="n">
        <v>45709</v>
      </c>
      <c r="B2935" s="9" t="n">
        <v>86.71250000000001</v>
      </c>
    </row>
    <row r="2936">
      <c r="A2936" s="8" t="n">
        <v>45712</v>
      </c>
      <c r="B2936" s="9" t="n">
        <v>86.7063</v>
      </c>
    </row>
    <row r="2937">
      <c r="A2937" s="8" t="n">
        <v>45713</v>
      </c>
      <c r="B2937" s="9" t="n">
        <v>87.2025</v>
      </c>
    </row>
    <row r="2938">
      <c r="A2938" s="8" t="n">
        <v>45715</v>
      </c>
      <c r="B2938" s="9" t="n">
        <v>87.19750000000001</v>
      </c>
    </row>
    <row r="2939">
      <c r="A2939" s="8" t="n">
        <v>45716</v>
      </c>
      <c r="B2939" s="9" t="n">
        <v>87.5125</v>
      </c>
    </row>
    <row r="2940">
      <c r="A2940" s="8" t="n">
        <v>45719</v>
      </c>
      <c r="B2940" s="9" t="n">
        <v>87.36</v>
      </c>
    </row>
    <row r="2941">
      <c r="A2941" s="8" t="n">
        <v>45720</v>
      </c>
      <c r="B2941" s="9" t="n">
        <v>87.27</v>
      </c>
    </row>
    <row r="2942">
      <c r="A2942" s="8" t="n">
        <v>45721</v>
      </c>
      <c r="B2942" s="9" t="n">
        <v>86.9675</v>
      </c>
    </row>
    <row r="2943">
      <c r="A2943" s="8" t="n">
        <v>45722</v>
      </c>
      <c r="B2943" s="9" t="n">
        <v>87.11750000000001</v>
      </c>
    </row>
    <row r="2944">
      <c r="A2944" s="8" t="n">
        <v>45723</v>
      </c>
      <c r="B2944" s="9" t="n">
        <v>86.88120000000001</v>
      </c>
    </row>
    <row r="2945">
      <c r="A2945" s="8" t="n">
        <v>45726</v>
      </c>
      <c r="B2945" s="9" t="n">
        <v>87.3325</v>
      </c>
    </row>
    <row r="2946">
      <c r="A2946" s="8" t="n">
        <v>45727</v>
      </c>
      <c r="B2946" s="9" t="n">
        <v>87.21250000000001</v>
      </c>
    </row>
    <row r="2947">
      <c r="A2947" s="8" t="n">
        <v>45728</v>
      </c>
      <c r="B2947" s="9" t="n">
        <v>87.21250000000001</v>
      </c>
    </row>
    <row r="2948">
      <c r="A2948" s="8" t="n">
        <v>45729</v>
      </c>
      <c r="B2948" s="9" t="n">
        <v>87.00749999999999</v>
      </c>
    </row>
    <row r="2949">
      <c r="A2949" s="8" t="n">
        <v>45733</v>
      </c>
      <c r="B2949" s="9" t="n">
        <v>86.7988</v>
      </c>
    </row>
    <row r="2950">
      <c r="A2950" s="8" t="n">
        <v>45734</v>
      </c>
      <c r="B2950" s="9" t="n">
        <v>86.5663</v>
      </c>
    </row>
    <row r="2951">
      <c r="A2951" s="8" t="n">
        <v>45735</v>
      </c>
      <c r="B2951" s="9" t="n">
        <v>86.4413</v>
      </c>
    </row>
    <row r="2952">
      <c r="A2952" s="8" t="n">
        <v>45736</v>
      </c>
      <c r="B2952" s="9" t="n">
        <v>86.36750000000001</v>
      </c>
    </row>
    <row r="2953">
      <c r="A2953" s="8" t="n">
        <v>45737</v>
      </c>
      <c r="B2953" s="9" t="n">
        <v>85.9725</v>
      </c>
    </row>
    <row r="2954">
      <c r="A2954" s="8" t="n">
        <v>45740</v>
      </c>
      <c r="B2954" s="9" t="n">
        <v>85.6375</v>
      </c>
    </row>
    <row r="2955">
      <c r="A2955" s="8" t="n">
        <v>45741</v>
      </c>
      <c r="B2955" s="9" t="n">
        <v>85.7637</v>
      </c>
    </row>
    <row r="2956">
      <c r="A2956" s="8" t="n">
        <v>45742</v>
      </c>
      <c r="B2956" s="9" t="n">
        <v>85.7162</v>
      </c>
    </row>
    <row r="2957">
      <c r="A2957" s="8" t="n">
        <v>45743</v>
      </c>
      <c r="B2957" s="9" t="n">
        <v>85.78749999999999</v>
      </c>
    </row>
    <row r="2958">
      <c r="A2958" s="8" t="n">
        <v>45744</v>
      </c>
      <c r="B2958" s="9" t="n">
        <v>85.46250000000001</v>
      </c>
    </row>
    <row r="2959">
      <c r="A2959" s="8" t="n">
        <v>45749</v>
      </c>
      <c r="B2959" s="9" t="n">
        <v>85.5137</v>
      </c>
    </row>
    <row r="2960">
      <c r="A2960" s="8" t="n">
        <v>45750</v>
      </c>
      <c r="B2960" s="9" t="n">
        <v>85.4413</v>
      </c>
    </row>
    <row r="2961">
      <c r="A2961" s="8" t="n">
        <v>45751</v>
      </c>
      <c r="B2961" s="9" t="n">
        <v>85.235</v>
      </c>
    </row>
    <row r="2962">
      <c r="A2962" s="8" t="n">
        <v>45754</v>
      </c>
      <c r="B2962" s="9" t="n">
        <v>85.8425</v>
      </c>
    </row>
    <row r="2963">
      <c r="A2963" s="8" t="n">
        <v>45755</v>
      </c>
      <c r="B2963" s="9" t="n">
        <v>86.2462</v>
      </c>
    </row>
    <row r="2964">
      <c r="A2964" s="8" t="n">
        <v>45756</v>
      </c>
      <c r="B2964" s="9" t="n">
        <v>86.69750000000001</v>
      </c>
    </row>
    <row r="2965">
      <c r="A2965" s="8" t="n">
        <v>45758</v>
      </c>
      <c r="B2965" s="9" t="n">
        <v>86.05370000000001</v>
      </c>
    </row>
    <row r="2966">
      <c r="A2966" s="8" t="n">
        <v>45762</v>
      </c>
      <c r="B2966" s="9" t="n">
        <v>85.77249999999999</v>
      </c>
    </row>
    <row r="2967">
      <c r="A2967" s="8" t="n">
        <v>45763</v>
      </c>
      <c r="B2967" s="9" t="n">
        <v>85.685</v>
      </c>
    </row>
    <row r="2968">
      <c r="A2968" s="8" t="n">
        <v>45764</v>
      </c>
      <c r="B2968" s="9" t="n">
        <v>85.375</v>
      </c>
    </row>
    <row r="2969">
      <c r="A2969" s="8" t="n">
        <v>45768</v>
      </c>
      <c r="B2969" s="9" t="n">
        <v>85.13500000000001</v>
      </c>
    </row>
    <row r="2970">
      <c r="A2970" s="8" t="n">
        <v>45769</v>
      </c>
      <c r="B2970" s="9" t="n">
        <v>85.19499999999999</v>
      </c>
    </row>
    <row r="2971">
      <c r="A2971" s="8" t="n">
        <v>45770</v>
      </c>
      <c r="B2971" s="9" t="n">
        <v>85.4238</v>
      </c>
    </row>
    <row r="2972">
      <c r="A2972" s="8" t="n">
        <v>45771</v>
      </c>
      <c r="B2972" s="9" t="n">
        <v>85.27</v>
      </c>
    </row>
    <row r="2973">
      <c r="A2973" s="8" t="n">
        <v>45772</v>
      </c>
      <c r="B2973" s="9" t="n">
        <v>85.4487</v>
      </c>
    </row>
    <row r="2974">
      <c r="A2974" s="8" t="n">
        <v>45775</v>
      </c>
      <c r="B2974" s="9" t="n">
        <v>85.0338</v>
      </c>
    </row>
    <row r="2975">
      <c r="A2975" s="8" t="n">
        <v>45776</v>
      </c>
      <c r="B2975" s="9" t="n">
        <v>85.255</v>
      </c>
    </row>
    <row r="2976">
      <c r="A2976" s="8" t="n">
        <v>45777</v>
      </c>
      <c r="B2976" s="9" t="n">
        <v>84.495</v>
      </c>
    </row>
    <row r="2977">
      <c r="A2977" s="8" t="n">
        <v>45779</v>
      </c>
      <c r="B2977" s="9" t="n">
        <v>84.5612</v>
      </c>
    </row>
    <row r="2978">
      <c r="A2978" s="8" t="n">
        <v>45782</v>
      </c>
      <c r="B2978" s="9" t="n">
        <v>84.2475</v>
      </c>
    </row>
    <row r="2979">
      <c r="A2979" s="8" t="n">
        <v>45783</v>
      </c>
      <c r="B2979" s="9" t="n">
        <v>84.4375</v>
      </c>
    </row>
    <row r="2980">
      <c r="A2980" s="8" t="n">
        <v>45784</v>
      </c>
      <c r="B2980" s="9" t="n">
        <v>84.8325</v>
      </c>
    </row>
    <row r="2981">
      <c r="A2981" s="8" t="n">
        <v>45785</v>
      </c>
      <c r="B2981" s="9" t="n">
        <v>85.7175</v>
      </c>
    </row>
    <row r="2982">
      <c r="A2982" s="8" t="n">
        <v>45786</v>
      </c>
      <c r="B2982" s="9" t="n">
        <v>85.375</v>
      </c>
    </row>
    <row r="2983">
      <c r="A2983" s="8" t="n">
        <v>45790</v>
      </c>
      <c r="B2983" s="9" t="n">
        <v>85.3463</v>
      </c>
    </row>
    <row r="2984">
      <c r="A2984" s="8" t="n">
        <v>45791</v>
      </c>
      <c r="B2984" s="9" t="n">
        <v>85.2787</v>
      </c>
    </row>
    <row r="2985">
      <c r="A2985" s="8" t="n">
        <v>45792</v>
      </c>
      <c r="B2985" s="9" t="n">
        <v>85.5462</v>
      </c>
    </row>
    <row r="2986">
      <c r="A2986" s="8" t="n">
        <v>45793</v>
      </c>
      <c r="B2986" s="9" t="n">
        <v>85.5188</v>
      </c>
    </row>
    <row r="2987">
      <c r="A2987" s="8" t="n">
        <v>45796</v>
      </c>
      <c r="B2987" s="9" t="n">
        <v>85.4025</v>
      </c>
    </row>
    <row r="2988">
      <c r="A2988" s="8" t="n">
        <v>45797</v>
      </c>
      <c r="B2988" s="9" t="n">
        <v>85.6362</v>
      </c>
    </row>
    <row r="2989">
      <c r="A2989" s="8" t="n">
        <v>45798</v>
      </c>
      <c r="B2989" s="9" t="n">
        <v>85.6425</v>
      </c>
    </row>
    <row r="2990">
      <c r="A2990" s="8" t="n">
        <v>45799</v>
      </c>
      <c r="B2990" s="9" t="n">
        <v>86.005</v>
      </c>
    </row>
    <row r="2991">
      <c r="A2991" s="8" t="n">
        <v>45800</v>
      </c>
      <c r="B2991" s="9" t="n">
        <v>85.2188</v>
      </c>
    </row>
    <row r="2992">
      <c r="A2992" s="8" t="n">
        <v>45803</v>
      </c>
      <c r="B2992" s="9" t="n">
        <v>85.0912</v>
      </c>
    </row>
    <row r="2993">
      <c r="A2993" s="8" t="n">
        <v>45804</v>
      </c>
      <c r="B2993" s="9" t="n">
        <v>85.3425</v>
      </c>
    </row>
    <row r="2994">
      <c r="A2994" s="8" t="n">
        <v>45805</v>
      </c>
      <c r="B2994" s="9" t="n">
        <v>85.36499999999999</v>
      </c>
    </row>
    <row r="2995">
      <c r="A2995" s="8" t="n">
        <v>45806</v>
      </c>
      <c r="B2995" s="9" t="n">
        <v>85.5313</v>
      </c>
    </row>
    <row r="2996">
      <c r="A2996" s="8" t="n">
        <v>45807</v>
      </c>
      <c r="B2996" s="9" t="n">
        <v>85.5813</v>
      </c>
    </row>
    <row r="2997">
      <c r="A2997" s="8" t="n">
        <v>45810</v>
      </c>
      <c r="B2997" s="9" t="n">
        <v>85.3862</v>
      </c>
    </row>
    <row r="2998">
      <c r="A2998" s="8" t="n">
        <v>45811</v>
      </c>
      <c r="B2998" s="9" t="n">
        <v>85.5925</v>
      </c>
    </row>
    <row r="2999">
      <c r="A2999" s="8" t="n">
        <v>45812</v>
      </c>
      <c r="B2999" s="9" t="n">
        <v>85.9063</v>
      </c>
    </row>
    <row r="3000">
      <c r="A3000" s="8" t="n">
        <v>45813</v>
      </c>
      <c r="B3000" s="9" t="n">
        <v>85.7962</v>
      </c>
    </row>
    <row r="3001">
      <c r="A3001" s="8" t="n">
        <v>45814</v>
      </c>
      <c r="B3001" s="9" t="n">
        <v>85.63500000000001</v>
      </c>
    </row>
    <row r="3002">
      <c r="A3002" s="8" t="n">
        <v>45817</v>
      </c>
      <c r="B3002" s="9" t="n">
        <v>85.63</v>
      </c>
    </row>
    <row r="3003">
      <c r="A3003" s="8" t="n">
        <v>45818</v>
      </c>
      <c r="B3003" s="9" t="n">
        <v>85.6225</v>
      </c>
    </row>
    <row r="3004">
      <c r="A3004" s="8" t="n">
        <v>45819</v>
      </c>
      <c r="B3004" s="9" t="n">
        <v>85.515</v>
      </c>
    </row>
    <row r="3005">
      <c r="A3005" s="8" t="n">
        <v>45820</v>
      </c>
      <c r="B3005" s="9" t="n">
        <v>85.60380000000001</v>
      </c>
    </row>
    <row r="3006">
      <c r="A3006" s="8" t="n">
        <v>45821</v>
      </c>
      <c r="B3006" s="9" t="n">
        <v>86.0912</v>
      </c>
    </row>
    <row r="3007">
      <c r="A3007" s="8" t="n">
        <v>45824</v>
      </c>
      <c r="B3007" s="9" t="n">
        <v>86.06</v>
      </c>
    </row>
    <row r="3008">
      <c r="A3008" s="8" t="n">
        <v>45825</v>
      </c>
      <c r="B3008" s="9" t="n">
        <v>86.24379999999999</v>
      </c>
    </row>
    <row r="3009">
      <c r="A3009" s="8" t="n">
        <v>45826</v>
      </c>
      <c r="B3009" s="9" t="n">
        <v>86.4725</v>
      </c>
    </row>
    <row r="3010">
      <c r="A3010" s="8" t="n">
        <v>45827</v>
      </c>
      <c r="B3010" s="9" t="n">
        <v>86.7337</v>
      </c>
    </row>
    <row r="3011">
      <c r="A3011" s="8" t="n">
        <v>45828</v>
      </c>
      <c r="B3011" s="9" t="n">
        <v>86.59</v>
      </c>
    </row>
    <row r="3012">
      <c r="A3012" s="8" t="n">
        <v>45831</v>
      </c>
      <c r="B3012" s="9" t="n">
        <v>86.7525</v>
      </c>
    </row>
    <row r="3013">
      <c r="A3013" s="8" t="n">
        <v>45832</v>
      </c>
      <c r="B3013" s="9" t="n">
        <v>85.98</v>
      </c>
    </row>
    <row r="3014">
      <c r="A3014" s="8" t="n">
        <v>45833</v>
      </c>
      <c r="B3014" s="9" t="n">
        <v>86.09</v>
      </c>
    </row>
    <row r="3015">
      <c r="A3015" s="8" t="n">
        <v>45834</v>
      </c>
      <c r="B3015" s="9" t="n">
        <v>85.7088</v>
      </c>
    </row>
    <row r="3016">
      <c r="A3016" s="8" t="n">
        <v>45835</v>
      </c>
      <c r="B3016" s="9" t="n">
        <v>85.48999999999999</v>
      </c>
    </row>
    <row r="3017">
      <c r="A3017" s="8" t="n">
        <v>45838</v>
      </c>
      <c r="B3017" s="9" t="n">
        <v>85.7525</v>
      </c>
    </row>
    <row r="3018">
      <c r="A3018" s="8" t="n">
        <v>45839</v>
      </c>
      <c r="B3018" s="9" t="n">
        <v>85.53749999999999</v>
      </c>
    </row>
    <row r="3019">
      <c r="A3019" s="8" t="n">
        <v>45840</v>
      </c>
      <c r="B3019" s="9" t="n">
        <v>85.71129999999999</v>
      </c>
    </row>
    <row r="3020">
      <c r="A3020" s="8" t="n">
        <v>45841</v>
      </c>
      <c r="B3020" s="9" t="n">
        <v>85.32250000000001</v>
      </c>
    </row>
    <row r="3021">
      <c r="A3021" s="8" t="n">
        <v>45842</v>
      </c>
      <c r="B3021" s="9" t="n">
        <v>85.395</v>
      </c>
    </row>
    <row r="3022">
      <c r="A3022" s="8" t="n">
        <v>45845</v>
      </c>
      <c r="B3022" s="9" t="n">
        <v>85.8638</v>
      </c>
    </row>
    <row r="3023">
      <c r="A3023" s="8" t="n">
        <v>45846</v>
      </c>
      <c r="B3023" s="9" t="n">
        <v>85.7</v>
      </c>
    </row>
    <row r="3024">
      <c r="A3024" s="8" t="n">
        <v>45847</v>
      </c>
      <c r="B3024" s="9" t="n">
        <v>85.6825</v>
      </c>
    </row>
    <row r="3025">
      <c r="A3025" s="8" t="n">
        <v>45848</v>
      </c>
      <c r="B3025" s="9" t="n">
        <v>85.645</v>
      </c>
    </row>
    <row r="3026">
      <c r="A3026" s="8" t="n">
        <v>45849</v>
      </c>
      <c r="B3026" s="9" t="n">
        <v>85.80249999999999</v>
      </c>
    </row>
    <row r="3027">
      <c r="A3027" s="8" t="n">
        <v>45852</v>
      </c>
      <c r="B3027" s="9" t="n">
        <v>85.99250000000001</v>
      </c>
    </row>
    <row r="3028">
      <c r="A3028" s="8" t="n">
        <v>45853</v>
      </c>
      <c r="B3028" s="9" t="n">
        <v>85.815</v>
      </c>
    </row>
    <row r="3029">
      <c r="A3029" s="8" t="n">
        <v>45854</v>
      </c>
      <c r="B3029" s="9" t="n">
        <v>85.9413</v>
      </c>
    </row>
    <row r="3030">
      <c r="A3030" s="8" t="n">
        <v>45855</v>
      </c>
      <c r="B3030" s="9" t="n">
        <v>86.0775</v>
      </c>
    </row>
    <row r="3031">
      <c r="A3031" s="8" t="n">
        <v>45856</v>
      </c>
      <c r="B3031" s="9" t="n">
        <v>86.1588</v>
      </c>
    </row>
    <row r="3032">
      <c r="A3032" s="8" t="n">
        <v>45859</v>
      </c>
      <c r="B3032" s="9" t="n">
        <v>86.2988</v>
      </c>
    </row>
    <row r="3033">
      <c r="A3033" s="8" t="n">
        <v>45860</v>
      </c>
      <c r="B3033" s="9" t="n">
        <v>86.3687</v>
      </c>
    </row>
    <row r="3034">
      <c r="A3034" s="8" t="n">
        <v>45861</v>
      </c>
      <c r="B3034" s="9" t="n">
        <v>86.4187</v>
      </c>
    </row>
    <row r="3035">
      <c r="A3035" s="8" t="n">
        <v>45862</v>
      </c>
      <c r="B3035" s="9" t="n">
        <v>86.4088</v>
      </c>
    </row>
    <row r="3036">
      <c r="A3036" s="8" t="n">
        <v>45863</v>
      </c>
      <c r="B3036" s="9" t="n">
        <v>86.52</v>
      </c>
    </row>
    <row r="3037">
      <c r="A3037" s="8" t="n">
        <v>45866</v>
      </c>
      <c r="B3037" s="9" t="n">
        <v>86.6575</v>
      </c>
    </row>
    <row r="3038">
      <c r="A3038" s="8" t="n">
        <v>45867</v>
      </c>
      <c r="B3038" s="9" t="n">
        <v>86.81999999999999</v>
      </c>
    </row>
    <row r="3039">
      <c r="A3039" s="8" t="n">
        <v>45868</v>
      </c>
      <c r="B3039" s="9" t="n">
        <v>87.425</v>
      </c>
    </row>
    <row r="3040">
      <c r="A3040" s="8" t="n">
        <v>45869</v>
      </c>
      <c r="B3040" s="9" t="n">
        <v>87.59999999999999</v>
      </c>
    </row>
    <row r="3041">
      <c r="A3041" s="8" t="n">
        <v>45870</v>
      </c>
      <c r="B3041" s="9" t="n">
        <v>87.5275</v>
      </c>
    </row>
    <row r="3042">
      <c r="A3042" s="8" t="n">
        <v>45873</v>
      </c>
      <c r="B3042" s="9" t="n">
        <v>87.6525</v>
      </c>
    </row>
    <row r="3043">
      <c r="A3043" s="8" t="n">
        <v>45874</v>
      </c>
      <c r="B3043" s="9" t="n">
        <v>87.80500000000001</v>
      </c>
    </row>
    <row r="3044">
      <c r="A3044" s="8" t="n">
        <v>45875</v>
      </c>
      <c r="B3044" s="9" t="n">
        <v>87.735</v>
      </c>
    </row>
    <row r="3045">
      <c r="A3045" s="8" t="n">
        <v>45876</v>
      </c>
      <c r="B3045" s="9" t="n">
        <v>87.7088</v>
      </c>
    </row>
    <row r="3046">
      <c r="A3046" s="8" t="n">
        <v>45877</v>
      </c>
      <c r="B3046" s="9" t="n">
        <v>87.6613</v>
      </c>
    </row>
    <row r="3047">
      <c r="A3047" s="8" t="n">
        <v>45880</v>
      </c>
      <c r="B3047" s="9" t="n">
        <v>87.6563</v>
      </c>
    </row>
    <row r="3048">
      <c r="A3048" s="8" t="n">
        <v>45881</v>
      </c>
      <c r="B3048" s="9" t="n">
        <v>87.7063</v>
      </c>
    </row>
    <row r="3049">
      <c r="A3049" s="8" t="n">
        <v>45882</v>
      </c>
      <c r="B3049" s="9" t="n">
        <v>87.4937</v>
      </c>
    </row>
    <row r="3050">
      <c r="A3050" s="8" t="n">
        <v>45883</v>
      </c>
      <c r="B3050" s="9" t="n">
        <v>87.565</v>
      </c>
    </row>
    <row r="3051">
      <c r="A3051" s="8" t="n">
        <v>45887</v>
      </c>
      <c r="B3051" s="9" t="n">
        <v>87.35250000000001</v>
      </c>
    </row>
    <row r="3052">
      <c r="A3052" s="8" t="n">
        <v>45888</v>
      </c>
      <c r="B3052" s="9" t="n">
        <v>86.96250000000001</v>
      </c>
    </row>
    <row r="3053">
      <c r="A3053" s="8" t="n">
        <v>45889</v>
      </c>
      <c r="B3053" s="9" t="n">
        <v>87.0775</v>
      </c>
    </row>
    <row r="3054">
      <c r="A3054" s="8" t="n">
        <v>45890</v>
      </c>
      <c r="B3054" s="9" t="n">
        <v>87.2612</v>
      </c>
    </row>
    <row r="3055">
      <c r="A3055" s="8" t="n">
        <v>45891</v>
      </c>
      <c r="B3055" s="9" t="n">
        <v>87.5275</v>
      </c>
    </row>
    <row r="3056">
      <c r="A3056" s="8" t="n">
        <v>45894</v>
      </c>
      <c r="B3056" s="9" t="n">
        <v>87.58</v>
      </c>
    </row>
    <row r="3057">
      <c r="A3057" s="8" t="n">
        <v>45895</v>
      </c>
      <c r="B3057" s="9" t="n">
        <v>87.68000000000001</v>
      </c>
    </row>
    <row r="3058">
      <c r="A3058" s="8" t="n">
        <v>45897</v>
      </c>
      <c r="B3058" s="9" t="n">
        <v>87.63379999999999</v>
      </c>
    </row>
    <row r="3059">
      <c r="A3059" s="8" t="n">
        <v>45898</v>
      </c>
      <c r="B3059" s="9" t="n">
        <v>88.2063</v>
      </c>
    </row>
    <row r="3060">
      <c r="A3060" s="8" t="n">
        <v>45901</v>
      </c>
      <c r="B3060" s="9" t="n">
        <v>88.2012</v>
      </c>
    </row>
    <row r="3061">
      <c r="A3061" s="8" t="n">
        <v>45902</v>
      </c>
      <c r="B3061" s="9" t="n">
        <v>88.16</v>
      </c>
    </row>
    <row r="3062">
      <c r="A3062" s="8" t="n">
        <v>45903</v>
      </c>
      <c r="B3062" s="9" t="n">
        <v>88.06999999999999</v>
      </c>
    </row>
    <row r="3063">
      <c r="A3063" s="8" t="n">
        <v>45904</v>
      </c>
      <c r="B3063" s="9" t="n">
        <v>88.1525</v>
      </c>
    </row>
    <row r="3064">
      <c r="A3064" s="8" t="n">
        <v>45905</v>
      </c>
      <c r="B3064" s="9" t="n">
        <v>88.2663</v>
      </c>
    </row>
    <row r="3065">
      <c r="A3065" s="8" t="n">
        <v>45909</v>
      </c>
      <c r="B3065" s="9" t="n">
        <v>88.1138</v>
      </c>
    </row>
    <row r="3066">
      <c r="A3066" s="8" t="n">
        <v>45910</v>
      </c>
      <c r="B3066" s="9" t="n">
        <v>88.10129999999999</v>
      </c>
    </row>
    <row r="3067">
      <c r="A3067" s="8" t="n">
        <v>45911</v>
      </c>
      <c r="B3067" s="9" t="n">
        <v>88.44</v>
      </c>
    </row>
    <row r="3068">
      <c r="A3068" s="8" t="n">
        <v>45912</v>
      </c>
      <c r="B3068" s="9" t="n">
        <v>88.2787</v>
      </c>
    </row>
    <row r="3069">
      <c r="A3069" s="8" t="n">
        <v>45915</v>
      </c>
      <c r="B3069" s="9" t="n">
        <v>88.2188</v>
      </c>
    </row>
    <row r="3070">
      <c r="A3070" s="8" t="n">
        <v>45916</v>
      </c>
      <c r="B3070" s="9" t="n">
        <v>88.0587</v>
      </c>
    </row>
    <row r="3071">
      <c r="A3071" s="8" t="n">
        <v>45917</v>
      </c>
      <c r="B3071" s="9" t="n">
        <v>87.8087</v>
      </c>
    </row>
    <row r="3072">
      <c r="A3072" s="8" t="n">
        <v>45918</v>
      </c>
      <c r="B3072" s="9" t="n">
        <v>88.1337</v>
      </c>
    </row>
    <row r="3073">
      <c r="A3073" s="8" t="n">
        <v>45919</v>
      </c>
      <c r="B3073" s="9" t="n">
        <v>88.10250000000001</v>
      </c>
    </row>
    <row r="3074">
      <c r="A3074" s="8" t="n">
        <v>45922</v>
      </c>
      <c r="B3074" s="9" t="n">
        <v>88.3163</v>
      </c>
    </row>
    <row r="3075">
      <c r="A3075" s="8" t="n">
        <v>45923</v>
      </c>
      <c r="B3075" s="9" t="n">
        <v>88.75620000000001</v>
      </c>
    </row>
    <row r="3076">
      <c r="A3076" s="8" t="n">
        <v>45924</v>
      </c>
      <c r="B3076" s="9" t="n">
        <v>88.6987</v>
      </c>
    </row>
    <row r="3077">
      <c r="A3077" s="8" t="n">
        <v>45925</v>
      </c>
      <c r="B3077" s="9" t="n">
        <v>88.6725</v>
      </c>
    </row>
    <row r="3078">
      <c r="A3078" s="8" t="n">
        <v>45926</v>
      </c>
      <c r="B3078" s="9" t="n">
        <v>88.7162</v>
      </c>
    </row>
    <row r="3079">
      <c r="A3079" s="8" t="n">
        <v>45929</v>
      </c>
      <c r="B3079" s="9" t="n">
        <v>88.7612</v>
      </c>
    </row>
    <row r="3080">
      <c r="A3080" s="8" t="n">
        <v>45930</v>
      </c>
      <c r="B3080" s="9" t="n">
        <v>88.78879999999999</v>
      </c>
    </row>
    <row r="3081">
      <c r="A3081" s="8" t="n">
        <v>45931</v>
      </c>
      <c r="B3081" s="9" t="n">
        <v>88.6938</v>
      </c>
    </row>
    <row r="3082">
      <c r="A3082" s="8" t="n">
        <v>45933</v>
      </c>
      <c r="B3082" s="9" t="n">
        <v>88.7825</v>
      </c>
    </row>
    <row r="3083">
      <c r="A3083" s="8" t="n">
        <v>45936</v>
      </c>
      <c r="B3083" s="9" t="n">
        <v>88.7912</v>
      </c>
    </row>
    <row r="3084">
      <c r="A3084" s="8" t="n">
        <v>45937</v>
      </c>
      <c r="B3084" s="9" t="n">
        <v>88.7825</v>
      </c>
    </row>
    <row r="3085">
      <c r="A3085" s="8" t="n">
        <v>45938</v>
      </c>
      <c r="B3085" s="9" t="n">
        <v>88.7975</v>
      </c>
    </row>
    <row r="3086">
      <c r="A3086" s="8" t="n">
        <v>45939</v>
      </c>
      <c r="B3086" s="9" t="n">
        <v>88.7912</v>
      </c>
    </row>
    <row r="3087">
      <c r="A3087" s="8" t="n">
        <v>45940</v>
      </c>
      <c r="B3087" s="9" t="n">
        <v>88.69750000000001</v>
      </c>
    </row>
    <row r="3088">
      <c r="A3088" s="8" t="n">
        <v>45943</v>
      </c>
      <c r="B3088" s="9" t="n">
        <v>88.6763</v>
      </c>
    </row>
    <row r="3089">
      <c r="A3089" s="8" t="n">
        <v>45944</v>
      </c>
      <c r="B3089" s="9" t="n">
        <v>88.7988</v>
      </c>
    </row>
    <row r="3090">
      <c r="A3090" s="8" t="n">
        <v>45945</v>
      </c>
      <c r="B3090" s="9" t="n">
        <v>88.06999999999999</v>
      </c>
    </row>
    <row r="3091">
      <c r="A3091" s="8" t="n">
        <v>45946</v>
      </c>
      <c r="B3091" s="9" t="n">
        <v>87.8288</v>
      </c>
    </row>
    <row r="3092">
      <c r="A3092" s="8" t="n">
        <v>45947</v>
      </c>
      <c r="B3092" s="9" t="n">
        <v>87.9725</v>
      </c>
    </row>
    <row r="3093">
      <c r="A3093" s="8" t="n">
        <v>45950</v>
      </c>
      <c r="B3093" s="9" t="n">
        <v>87.93000000000001</v>
      </c>
    </row>
    <row r="3094">
      <c r="A3094" s="8" t="n">
        <v>45953</v>
      </c>
      <c r="B3094" s="9" t="n">
        <v>87.85250000000001</v>
      </c>
    </row>
    <row r="3095">
      <c r="A3095" s="8" t="n">
        <v>45954</v>
      </c>
      <c r="B3095" s="9" t="n">
        <v>87.85129999999999</v>
      </c>
    </row>
    <row r="3096">
      <c r="A3096" s="8" t="n">
        <v>45957</v>
      </c>
      <c r="B3096" s="9" t="n">
        <v>88.2437</v>
      </c>
    </row>
    <row r="3097">
      <c r="A3097" s="8" t="n">
        <v>45958</v>
      </c>
      <c r="B3097" s="9" t="n">
        <v>88.2663</v>
      </c>
    </row>
    <row r="3098">
      <c r="A3098" s="8" t="n">
        <v>45959</v>
      </c>
      <c r="B3098" s="9" t="n">
        <v>88.19750000000001</v>
      </c>
    </row>
    <row r="3099">
      <c r="A3099" s="8" t="n">
        <v>45960</v>
      </c>
      <c r="B3099" s="9" t="n">
        <v>88.7038</v>
      </c>
    </row>
    <row r="3100">
      <c r="A3100" s="8" t="n">
        <v>45961</v>
      </c>
      <c r="B3100" s="9" t="n">
        <v>88.77249999999999</v>
      </c>
    </row>
    <row r="3101">
      <c r="A3101" s="8" t="n">
        <v>45964</v>
      </c>
      <c r="B3101" s="9" t="n">
        <v>88.7813</v>
      </c>
    </row>
    <row r="3102">
      <c r="A3102" s="8" t="n">
        <v>45965</v>
      </c>
      <c r="B3102" s="9" t="n">
        <v>88.6588</v>
      </c>
    </row>
    <row r="3103">
      <c r="A3103" s="8" t="n">
        <v>45967</v>
      </c>
      <c r="B3103" s="9" t="n">
        <v>88.625</v>
      </c>
    </row>
    <row r="3104">
      <c r="A3104" s="8" t="n">
        <v>45968</v>
      </c>
      <c r="B3104" s="9" t="n">
        <v>88.66500000000001</v>
      </c>
    </row>
    <row r="3105">
      <c r="A3105" s="8" t="n">
        <v>45971</v>
      </c>
      <c r="B3105" s="9" t="n">
        <v>88.6987</v>
      </c>
    </row>
    <row r="3106">
      <c r="A3106" s="8" t="n">
        <v>45972</v>
      </c>
      <c r="B3106" s="9" t="n">
        <v>88.5675</v>
      </c>
    </row>
    <row r="3107">
      <c r="A3107" s="8" t="n">
        <v>45973</v>
      </c>
      <c r="B3107" s="9" t="n">
        <v>88.6413</v>
      </c>
    </row>
    <row r="3108">
      <c r="A3108" s="8" t="n">
        <v>45974</v>
      </c>
      <c r="B3108" s="9" t="n">
        <v>88.6662</v>
      </c>
    </row>
    <row r="3109">
      <c r="A3109" s="8" t="n">
        <v>45975</v>
      </c>
      <c r="B3109" s="9" t="n">
        <v>88.74250000000001</v>
      </c>
    </row>
    <row r="3110">
      <c r="A3110" s="8" t="n">
        <v>45978</v>
      </c>
      <c r="B3110" s="9" t="n">
        <v>88.6387</v>
      </c>
    </row>
    <row r="3111">
      <c r="A3111" s="8" t="n">
        <v>45979</v>
      </c>
      <c r="B3111" s="9" t="n">
        <v>88.6113</v>
      </c>
    </row>
    <row r="3112">
      <c r="A3112" s="8" t="n">
        <v>45980</v>
      </c>
      <c r="B3112" s="9" t="n">
        <v>88.58750000000001</v>
      </c>
    </row>
    <row r="3113">
      <c r="A3113" s="8" t="n">
        <v>45981</v>
      </c>
      <c r="B3113" s="9" t="n">
        <v>88.7075</v>
      </c>
    </row>
    <row r="3114">
      <c r="A3114" s="8" t="n">
        <v>45982</v>
      </c>
      <c r="B3114" s="9" t="n">
        <v>89.4088</v>
      </c>
    </row>
    <row r="3115">
      <c r="A3115" s="8" t="n">
        <v>45985</v>
      </c>
      <c r="B3115" s="9" t="n">
        <v>89.2375</v>
      </c>
    </row>
    <row r="3116">
      <c r="A3116" s="8" t="n">
        <v>45986</v>
      </c>
      <c r="B3116" s="9" t="n">
        <v>89.2225</v>
      </c>
    </row>
    <row r="3117">
      <c r="A3117" s="8" t="n">
        <v>45987</v>
      </c>
      <c r="B3117" s="9" t="n">
        <v>89.27</v>
      </c>
    </row>
    <row r="3118">
      <c r="A3118" s="8" t="n">
        <v>45988</v>
      </c>
      <c r="B3118" s="9" t="n">
        <v>89.3062</v>
      </c>
    </row>
    <row r="3119">
      <c r="A3119" s="8" t="n">
        <v>45989</v>
      </c>
      <c r="B3119" s="9" t="n">
        <v>89.4563</v>
      </c>
    </row>
    <row r="3120">
      <c r="A3120" s="8" t="n">
        <v>45992</v>
      </c>
      <c r="B3120" s="9" t="n">
        <v>89.5587</v>
      </c>
    </row>
    <row r="3121">
      <c r="A3121" s="8" t="n">
        <v>45993</v>
      </c>
      <c r="B3121" s="9" t="n">
        <v>89.875</v>
      </c>
    </row>
    <row r="3122">
      <c r="A3122" s="8" t="n">
        <v>45994</v>
      </c>
      <c r="B3122" s="9" t="n">
        <v>90.1913</v>
      </c>
    </row>
    <row r="3123">
      <c r="A3123" s="8" t="n">
        <v>45995</v>
      </c>
      <c r="B3123" s="9" t="n">
        <v>89.98</v>
      </c>
    </row>
    <row r="3124">
      <c r="A3124" s="8" t="n">
        <v>45996</v>
      </c>
      <c r="B3124" s="9" t="n">
        <v>89.99379999999999</v>
      </c>
    </row>
    <row r="3125">
      <c r="A3125" s="8" t="n">
        <v>45999</v>
      </c>
      <c r="B3125" s="9" t="n">
        <v>90.0912</v>
      </c>
    </row>
    <row r="3126">
      <c r="A3126" s="8" t="n">
        <v>46000</v>
      </c>
      <c r="B3126" s="9" t="n">
        <v>89.8862</v>
      </c>
    </row>
    <row r="3127">
      <c r="A3127" s="8" t="n">
        <v>46001</v>
      </c>
      <c r="B3127" s="9" t="n">
        <v>89.97750000000001</v>
      </c>
    </row>
    <row r="3128">
      <c r="A3128" s="8" t="n">
        <v>46002</v>
      </c>
      <c r="B3128" s="9" t="n">
        <v>90.36499999999999</v>
      </c>
    </row>
    <row r="3129">
      <c r="A3129" s="8" t="n">
        <v>46003</v>
      </c>
      <c r="B3129" s="9" t="n">
        <v>90.42</v>
      </c>
    </row>
    <row r="3130">
      <c r="A3130" s="8" t="n">
        <v>46006</v>
      </c>
      <c r="B3130" s="9" t="n">
        <v>90.7337</v>
      </c>
    </row>
    <row r="3131">
      <c r="A3131" s="8" t="n">
        <v>46007</v>
      </c>
      <c r="B3131" s="9" t="n">
        <v>91.0325</v>
      </c>
    </row>
    <row r="3132">
      <c r="A3132" s="8" t="n">
        <v>46008</v>
      </c>
      <c r="B3132" s="9" t="n">
        <v>90.3775</v>
      </c>
    </row>
    <row r="3133">
      <c r="A3133" s="8" t="n">
        <v>46009</v>
      </c>
      <c r="B3133" s="9" t="n">
        <v>90.2513</v>
      </c>
    </row>
    <row r="3134">
      <c r="A3134" s="8" t="n">
        <v>46010</v>
      </c>
      <c r="B3134" s="9" t="n">
        <v>89.6525</v>
      </c>
    </row>
    <row r="3135">
      <c r="A3135" s="8" t="n">
        <v>46013</v>
      </c>
      <c r="B3135" s="9" t="n">
        <v>89.6537</v>
      </c>
    </row>
    <row r="3136">
      <c r="A3136" s="8" t="n">
        <v>46014</v>
      </c>
      <c r="B3136" s="9" t="n">
        <v>89.66249999999999</v>
      </c>
    </row>
    <row r="3137">
      <c r="A3137" s="8" t="n">
        <v>46015</v>
      </c>
      <c r="B3137" s="9" t="n">
        <v>89.78</v>
      </c>
    </row>
    <row r="3138">
      <c r="A3138" s="8" t="n">
        <v>46017</v>
      </c>
      <c r="B3138" s="9" t="n">
        <v>89.85250000000001</v>
      </c>
    </row>
    <row r="3139">
      <c r="A3139" s="8" t="n">
        <v>46020</v>
      </c>
      <c r="B3139" s="9" t="n">
        <v>89.9812</v>
      </c>
    </row>
    <row r="3140">
      <c r="A3140" s="8" t="n">
        <v>46021</v>
      </c>
      <c r="B3140" s="9" t="n">
        <v>89.78879999999999</v>
      </c>
    </row>
    <row r="3141">
      <c r="A3141" s="8" t="n">
        <v>46022</v>
      </c>
      <c r="B3141" s="9" t="n">
        <v>89.8763</v>
      </c>
    </row>
    <row r="3142">
      <c r="A3142" s="8" t="n">
        <v>46023</v>
      </c>
      <c r="B3142" s="9" t="n">
        <v>89.9662</v>
      </c>
    </row>
    <row r="3143">
      <c r="A3143" s="8" t="n">
        <v>46024</v>
      </c>
      <c r="B3143" s="9" t="n">
        <v>90.1962</v>
      </c>
    </row>
    <row r="3144">
      <c r="A3144" s="8" t="n">
        <v>46027</v>
      </c>
      <c r="B3144" s="9" t="n">
        <v>90.285</v>
      </c>
    </row>
    <row r="3145">
      <c r="A3145" s="8" t="n">
        <v>46028</v>
      </c>
      <c r="B3145" s="9" t="n">
        <v>90.1763</v>
      </c>
    </row>
    <row r="3146">
      <c r="A3146" s="8" t="n">
        <v>46029</v>
      </c>
      <c r="B3146" s="9" t="n">
        <v>89.8862</v>
      </c>
    </row>
    <row r="3147">
      <c r="A3147" s="8" t="n">
        <v>46030</v>
      </c>
      <c r="B3147" s="9" t="n">
        <v>90.0275</v>
      </c>
    </row>
    <row r="3148">
      <c r="A3148" s="8" t="n">
        <v>46031</v>
      </c>
      <c r="B3148" s="9" t="n">
        <v>90.16500000000001</v>
      </c>
    </row>
    <row r="3149">
      <c r="A3149" s="8" t="n">
        <v>46034</v>
      </c>
      <c r="B3149" s="9" t="n">
        <v>90.16500000000001</v>
      </c>
    </row>
    <row r="3150">
      <c r="A3150" s="8" t="n">
        <v>46035</v>
      </c>
      <c r="B3150" s="9" t="n">
        <v>90.1875</v>
      </c>
    </row>
    <row r="3151">
      <c r="A3151" s="8" t="n">
        <v>46036</v>
      </c>
      <c r="B3151" s="9" t="n">
        <v>90.3</v>
      </c>
    </row>
    <row r="3152">
      <c r="A3152" s="8" t="n">
        <v>46038</v>
      </c>
      <c r="B3152" s="9" t="n">
        <v>90.86750000000001</v>
      </c>
    </row>
    <row r="3153">
      <c r="A3153" s="8" t="n">
        <v>46041</v>
      </c>
      <c r="B3153" s="9" t="n">
        <v>90.91630000000001</v>
      </c>
    </row>
    <row r="3154">
      <c r="A3154" s="8" t="n">
        <v>46042</v>
      </c>
      <c r="B3154" s="9" t="n">
        <v>90.97750000000001</v>
      </c>
    </row>
    <row r="3155">
      <c r="A3155" s="8" t="n">
        <v>46043</v>
      </c>
      <c r="B3155" s="9" t="n">
        <v>91.7012</v>
      </c>
    </row>
    <row r="3156">
      <c r="A3156" s="8" t="n">
        <v>46044</v>
      </c>
      <c r="B3156" s="9" t="n">
        <v>91.625</v>
      </c>
    </row>
    <row r="3157">
      <c r="A3157" s="8" t="n">
        <v>46045</v>
      </c>
      <c r="B3157" s="9" t="n">
        <v>91.95999999999999</v>
      </c>
    </row>
    <row r="3158">
      <c r="A3158" s="8" t="n">
        <v>46049</v>
      </c>
      <c r="B3158" s="9" t="n">
        <v>91.7238</v>
      </c>
    </row>
    <row r="3159">
      <c r="A3159" s="8" t="n">
        <v>46050</v>
      </c>
      <c r="B3159" s="9" t="n">
        <v>91.79000000000001</v>
      </c>
    </row>
    <row r="3160">
      <c r="A3160" s="8" t="n">
        <v>46051</v>
      </c>
      <c r="B3160" s="9" t="n">
        <v>91.9563</v>
      </c>
    </row>
    <row r="3161">
      <c r="A3161" s="8" t="n">
        <v>46052</v>
      </c>
      <c r="B3161" s="9" t="n">
        <v>91.98999999999999</v>
      </c>
    </row>
    <row r="3162">
      <c r="A3162" s="8" t="n">
        <v>46055</v>
      </c>
      <c r="B3162" s="9" t="n">
        <v>91.5163</v>
      </c>
    </row>
    <row r="3163">
      <c r="A3163" s="8" t="n">
        <v>46056</v>
      </c>
      <c r="B3163" s="9" t="n">
        <v>90.27249999999999</v>
      </c>
    </row>
    <row r="3164">
      <c r="A3164" s="8" t="n">
        <v>46057</v>
      </c>
      <c r="B3164" s="9" t="n">
        <v>90.4337</v>
      </c>
    </row>
    <row r="3165">
      <c r="A3165" s="8" t="n">
        <v>46058</v>
      </c>
      <c r="B3165" s="9" t="n">
        <v>90.35380000000001</v>
      </c>
    </row>
    <row r="3166">
      <c r="A3166" s="8" t="n">
        <v>46059</v>
      </c>
      <c r="B3166" s="9" t="n">
        <v>90.66249999999999</v>
      </c>
    </row>
    <row r="3167">
      <c r="A3167" s="8" t="n">
        <v>46062</v>
      </c>
      <c r="B3167" s="9" t="n">
        <v>90.765</v>
      </c>
    </row>
    <row r="3168">
      <c r="A3168" s="8" t="n">
        <v>46063</v>
      </c>
      <c r="B3168" s="9" t="n">
        <v>90.58</v>
      </c>
    </row>
    <row r="3169">
      <c r="A3169" s="8" t="n">
        <v>46064</v>
      </c>
      <c r="B3169" s="9" t="n">
        <v>90.705</v>
      </c>
    </row>
    <row r="3170">
      <c r="A3170" s="8" t="n">
        <v>46065</v>
      </c>
      <c r="B3170" s="9" t="n">
        <v>90.59999999999999</v>
      </c>
    </row>
    <row r="3171">
      <c r="A3171" s="8" t="n">
        <v>46066</v>
      </c>
      <c r="B3171" s="9" t="n">
        <v>90.64</v>
      </c>
    </row>
    <row r="3172">
      <c r="A3172" s="8" t="n">
        <v>46069</v>
      </c>
      <c r="B3172" s="9" t="n">
        <v>90.6537</v>
      </c>
    </row>
    <row r="3173">
      <c r="A3173" s="8" t="n">
        <v>46070</v>
      </c>
      <c r="B3173" s="9" t="n">
        <v>90.685</v>
      </c>
    </row>
    <row r="3174">
      <c r="A3174" s="8" t="n">
        <v>46071</v>
      </c>
      <c r="B3174" s="9" t="n">
        <v>90.6788</v>
      </c>
    </row>
    <row r="3175">
      <c r="A3175" s="8" t="n">
        <v>46073</v>
      </c>
      <c r="B3175" s="9" t="n">
        <v>90.9863</v>
      </c>
    </row>
    <row r="3176">
      <c r="A3176" s="8" t="n">
        <v>46076</v>
      </c>
      <c r="B3176" s="9" t="n">
        <v>90.88249999999999</v>
      </c>
    </row>
    <row r="3177">
      <c r="A3177" s="8" t="n">
        <v>46077</v>
      </c>
      <c r="B3177" s="9" t="n">
        <v>90.9538</v>
      </c>
    </row>
    <row r="3178">
      <c r="A3178" s="8" t="n">
        <v>46078</v>
      </c>
      <c r="B3178" s="9" t="n">
        <v>90.9563</v>
      </c>
    </row>
    <row r="3179">
      <c r="A3179" s="8" t="n">
        <v>46079</v>
      </c>
      <c r="B3179" s="9" t="n">
        <v>90.9162</v>
      </c>
    </row>
    <row r="3180">
      <c r="A3180" s="8" t="n">
        <v>46080</v>
      </c>
      <c r="B3180" s="9" t="n">
        <v>90.97750000000001</v>
      </c>
    </row>
    <row r="3181">
      <c r="A3181" s="8" t="n">
        <v>46083</v>
      </c>
      <c r="B3181" s="9" t="n">
        <v>91.47499999999999</v>
      </c>
    </row>
    <row r="3182">
      <c r="A3182" s="8" t="n">
        <v>46085</v>
      </c>
      <c r="B3182" s="9" t="n">
        <v>92.14879999999999</v>
      </c>
    </row>
    <row r="3183">
      <c r="A3183" s="8" t="n">
        <v>46086</v>
      </c>
      <c r="B3183" s="9" t="n">
        <v>91.59999999999999</v>
      </c>
    </row>
    <row r="3184">
      <c r="A3184" s="8" t="n">
        <v>46087</v>
      </c>
      <c r="B3184" s="9" t="n">
        <v>91.745</v>
      </c>
    </row>
    <row r="3185">
      <c r="A3185" s="8" t="n">
        <v>46090</v>
      </c>
      <c r="B3185" s="9" t="n">
        <v>92.33</v>
      </c>
    </row>
    <row r="3186">
      <c r="A3186" s="8" t="n">
        <v>46091</v>
      </c>
      <c r="B3186" s="9" t="n">
        <v>91.80500000000001</v>
      </c>
    </row>
    <row r="3187">
      <c r="A3187" s="8" t="n">
        <v>46092</v>
      </c>
      <c r="B3187" s="9" t="n">
        <v>92.03870000000001</v>
      </c>
    </row>
    <row r="3188">
      <c r="A3188" s="8" t="n">
        <v>46093</v>
      </c>
      <c r="B3188" s="9" t="n">
        <v>92.19750000000001</v>
      </c>
    </row>
    <row r="3189">
      <c r="A3189" s="8" t="n">
        <v>46094</v>
      </c>
      <c r="B3189" s="9" t="n">
        <v>92.4575</v>
      </c>
    </row>
    <row r="3190">
      <c r="A3190" s="8" t="n">
        <v>46097</v>
      </c>
      <c r="B3190" s="9" t="n">
        <v>92.4263</v>
      </c>
    </row>
    <row r="3191">
      <c r="A3191" s="8" t="n">
        <v>46098</v>
      </c>
      <c r="B3191" s="9" t="n">
        <v>92.38120000000001</v>
      </c>
    </row>
    <row r="3192">
      <c r="A3192" s="8" t="n">
        <v>46099</v>
      </c>
      <c r="B3192" s="9" t="n">
        <v>92.63500000000001</v>
      </c>
    </row>
    <row r="3193">
      <c r="A3193" s="8" t="n">
        <v>46101</v>
      </c>
      <c r="B3193" s="9" t="n">
        <v>93.7075</v>
      </c>
    </row>
    <row r="3194">
      <c r="A3194" s="8" t="n">
        <v>46104</v>
      </c>
      <c r="B3194" s="9" t="n">
        <v>93.97629999999999</v>
      </c>
    </row>
    <row r="3195">
      <c r="A3195" s="8" t="n">
        <v>46105</v>
      </c>
      <c r="B3195" s="9" t="n">
        <v>93.875</v>
      </c>
    </row>
    <row r="3196">
      <c r="A3196" s="8" t="n">
        <v>46106</v>
      </c>
      <c r="B3196" s="9" t="n">
        <v>93.9738</v>
      </c>
    </row>
    <row r="3197">
      <c r="A3197" s="8" t="n">
        <v>46108</v>
      </c>
      <c r="B3197" s="9" t="n">
        <v>94.815</v>
      </c>
    </row>
    <row r="3198">
      <c r="A3198" s="8" t="n">
        <v>46111</v>
      </c>
      <c r="B3198" s="9" t="n">
        <v>94.8325</v>
      </c>
    </row>
    <row r="3199">
      <c r="A3199" s="8" t="n">
        <v>46114</v>
      </c>
      <c r="B3199" s="9" t="n">
        <v>93.105</v>
      </c>
    </row>
    <row r="3200">
      <c r="A3200" s="8" t="n">
        <v>46118</v>
      </c>
      <c r="B3200" s="9" t="n">
        <v>93.0612</v>
      </c>
    </row>
    <row r="3201">
      <c r="A3201" s="8" t="n">
        <v>46119</v>
      </c>
      <c r="B3201" s="9" t="n">
        <v>93</v>
      </c>
    </row>
    <row r="3202">
      <c r="A3202" s="8" t="n">
        <v>46120</v>
      </c>
      <c r="B3202" s="9" t="n">
        <v>92.58</v>
      </c>
    </row>
    <row r="3203">
      <c r="A3203" s="8" t="n">
        <v>46121</v>
      </c>
      <c r="B3203" s="9" t="n">
        <v>92.66370000000001</v>
      </c>
    </row>
    <row r="3204">
      <c r="A3204" s="8" t="n">
        <v>46122</v>
      </c>
      <c r="B3204" s="9" t="n">
        <v>92.7312</v>
      </c>
    </row>
    <row r="3205">
      <c r="A3205" s="8" t="n">
        <v>46125</v>
      </c>
      <c r="B3205" s="9" t="n">
        <v>93.38249999999999</v>
      </c>
    </row>
    <row r="3206">
      <c r="A3206" s="8" t="n">
        <v>46127</v>
      </c>
      <c r="B3206" s="9" t="n">
        <v>93.3763</v>
      </c>
    </row>
    <row r="3207">
      <c r="A3207" s="8" t="n">
        <v>46128</v>
      </c>
      <c r="B3207" s="9" t="n">
        <v>93.19750000000001</v>
      </c>
    </row>
    <row r="3208">
      <c r="A3208" s="8" t="n">
        <v>46129</v>
      </c>
      <c r="B3208" s="9" t="n">
        <v>92.925</v>
      </c>
    </row>
    <row r="3209">
      <c r="A3209" s="8" t="n">
        <v>46132</v>
      </c>
      <c r="B3209" s="9" t="n">
        <v>93.12</v>
      </c>
    </row>
    <row r="3210">
      <c r="A3210" s="8" t="n">
        <v>46133</v>
      </c>
      <c r="B3210" s="9" t="n">
        <v>93.4975</v>
      </c>
    </row>
    <row r="3211">
      <c r="A3211" s="8" t="n">
        <v>46134</v>
      </c>
      <c r="B3211" s="9" t="n">
        <v>93.7988</v>
      </c>
    </row>
    <row r="3212">
      <c r="A3212" s="8" t="n">
        <v>46135</v>
      </c>
      <c r="B3212" s="9" t="n">
        <v>94.1113</v>
      </c>
    </row>
    <row r="3213">
      <c r="A3213" s="8" t="n">
        <v>46136</v>
      </c>
      <c r="B3213" s="9" t="n">
        <v>94.255</v>
      </c>
    </row>
    <row r="3214">
      <c r="A3214" s="8" t="n">
        <v>46139</v>
      </c>
      <c r="B3214" s="9" t="n">
        <v>94.19499999999999</v>
      </c>
    </row>
    <row r="3215">
      <c r="A3215" s="8" t="n">
        <v>46140</v>
      </c>
      <c r="B3215" s="9" t="n">
        <v>94.5475</v>
      </c>
    </row>
    <row r="3216">
      <c r="A3216" s="8" t="n">
        <v>46141</v>
      </c>
      <c r="B3216" s="9" t="n">
        <v>94.84999999999999</v>
      </c>
    </row>
    <row r="3217">
      <c r="A3217" s="8" t="n">
        <v>46142</v>
      </c>
      <c r="B3217" s="9" t="n">
        <v>94.92</v>
      </c>
    </row>
    <row r="3218">
      <c r="A3218" s="8" t="n">
        <v>46146</v>
      </c>
      <c r="B3218" s="9" t="n">
        <v>95.0887</v>
      </c>
    </row>
    <row r="3219">
      <c r="A3219" s="8" t="n">
        <v>46147</v>
      </c>
      <c r="B3219" s="9" t="n">
        <v>95.29130000000001</v>
      </c>
    </row>
    <row r="3220">
      <c r="A3220" s="8" t="n">
        <v>46148</v>
      </c>
      <c r="B3220" s="9" t="n">
        <v>94.61499999999999</v>
      </c>
    </row>
    <row r="3221">
      <c r="A3221" s="8" t="n">
        <v>46149</v>
      </c>
      <c r="B3221" s="9" t="n">
        <v>94.2513</v>
      </c>
    </row>
    <row r="3222">
      <c r="A3222" s="8" t="n">
        <v>46150</v>
      </c>
      <c r="B3222" s="9" t="n">
        <v>94.4837</v>
      </c>
    </row>
    <row r="3223">
      <c r="A3223" s="8" t="n">
        <v>46153</v>
      </c>
      <c r="B3223" s="9" t="n">
        <v>95.3112</v>
      </c>
    </row>
    <row r="3224">
      <c r="A3224" s="8" t="n">
        <v>46154</v>
      </c>
      <c r="B3224" s="9" t="n">
        <v>95.63</v>
      </c>
    </row>
    <row r="3225">
      <c r="A3225" s="8" t="n">
        <v>46155</v>
      </c>
      <c r="B3225" s="9" t="n">
        <v>95.71250000000001</v>
      </c>
    </row>
    <row r="3226">
      <c r="A3226" s="8" t="n">
        <v>46156</v>
      </c>
      <c r="B3226" s="9" t="n">
        <v>95.7688</v>
      </c>
    </row>
    <row r="3227">
      <c r="A3227" s="8" t="n">
        <v>46157</v>
      </c>
      <c r="B3227" s="9" t="n">
        <v>95.9688</v>
      </c>
    </row>
    <row r="3228">
      <c r="A3228" s="8" t="n">
        <v>46160</v>
      </c>
      <c r="B3228" s="9" t="n">
        <v>96.355</v>
      </c>
    </row>
    <row r="3229">
      <c r="A3229" s="8" t="n">
        <v>46161</v>
      </c>
      <c r="B3229" s="9" t="n">
        <v>96.53749999999999</v>
      </c>
    </row>
    <row r="3230">
      <c r="A3230" s="8" t="n">
        <v>46162</v>
      </c>
      <c r="B3230" s="9" t="n">
        <v>96.8262</v>
      </c>
    </row>
    <row r="3231">
      <c r="A3231" s="8" t="n">
        <v>46163</v>
      </c>
      <c r="B3231" s="9" t="n">
        <v>96.2038</v>
      </c>
    </row>
    <row r="3232">
      <c r="A3232" s="8" t="n">
        <v>46164</v>
      </c>
      <c r="B3232" s="9" t="n">
        <v>95.705</v>
      </c>
    </row>
    <row r="3233">
      <c r="A3233" s="8" t="n">
        <v>46167</v>
      </c>
      <c r="B3233" s="9" t="n">
        <v>95.2388</v>
      </c>
    </row>
    <row r="3234">
      <c r="A3234" s="8" t="n">
        <v>46168</v>
      </c>
      <c r="B3234" s="9" t="n">
        <v>95.685</v>
      </c>
    </row>
    <row r="3235">
      <c r="A3235" s="8" t="n">
        <v>46169</v>
      </c>
      <c r="B3235" s="9" t="n">
        <v>95.6962</v>
      </c>
    </row>
    <row r="3236">
      <c r="A3236" s="8" t="n">
        <v>46171</v>
      </c>
      <c r="B3236" s="9" t="n">
        <v>95.0038</v>
      </c>
    </row>
    <row r="3237">
      <c r="A3237" s="8" t="n">
        <v>46174</v>
      </c>
      <c r="B3237" s="9" t="n">
        <v>95</v>
      </c>
    </row>
    <row r="3238">
      <c r="A3238" s="8" t="n">
        <v>46175</v>
      </c>
      <c r="B3238" s="9" t="n">
        <v>95.27</v>
      </c>
    </row>
    <row r="3239">
      <c r="A3239" s="8" t="n">
        <v>46176</v>
      </c>
      <c r="B3239" s="9" t="n">
        <v>95.70999999999999</v>
      </c>
    </row>
    <row r="3240">
      <c r="A3240" s="8" t="n">
        <v>46177</v>
      </c>
      <c r="B3240" s="9" t="n">
        <v>95.7925</v>
      </c>
    </row>
    <row r="3241">
      <c r="A3241" s="8" t="n">
        <v>46178</v>
      </c>
      <c r="B3241" s="9" t="n">
        <v>94.94370000000001</v>
      </c>
    </row>
    <row r="3242">
      <c r="A3242" s="8" t="n">
        <v>46181</v>
      </c>
      <c r="B3242" s="9" t="n">
        <v>95.71129999999999</v>
      </c>
    </row>
    <row r="3243">
      <c r="A3243" s="8" t="n">
        <v>46182</v>
      </c>
      <c r="B3243" s="9" t="n">
        <v>95.355</v>
      </c>
    </row>
    <row r="3244">
      <c r="A3244" s="8" t="n">
        <v>46183</v>
      </c>
      <c r="B3244" s="9" t="n">
        <v>95.27249999999999</v>
      </c>
    </row>
    <row r="3245">
      <c r="A3245" s="8" t="n">
        <v>46184</v>
      </c>
      <c r="B3245" s="9" t="n">
        <v>95.7587</v>
      </c>
    </row>
    <row r="3246">
      <c r="A3246" s="8" t="n">
        <v>46185</v>
      </c>
      <c r="B3246" s="9" t="n">
        <v>95.11750000000001</v>
      </c>
    </row>
    <row r="3247">
      <c r="A3247" s="8" t="n">
        <v>46188</v>
      </c>
      <c r="B3247" s="9" t="n">
        <v>94.7162</v>
      </c>
    </row>
    <row r="3248">
      <c r="A3248" s="8" t="n">
        <v>46189</v>
      </c>
      <c r="B3248" s="9" t="n">
        <v>94.565</v>
      </c>
    </row>
    <row r="3249">
      <c r="A3249" s="8" t="n">
        <v>46190</v>
      </c>
      <c r="B3249" s="9" t="n">
        <v>94.5325</v>
      </c>
    </row>
    <row r="3250">
      <c r="A3250" s="8" t="n">
        <v>46191</v>
      </c>
      <c r="B3250" s="9" t="n">
        <v>94.33</v>
      </c>
    </row>
    <row r="3251">
      <c r="A3251" s="8" t="n">
        <v>46192</v>
      </c>
      <c r="B3251" s="9" t="n">
        <v>94.33369999999999</v>
      </c>
    </row>
    <row r="3252">
      <c r="A3252" s="8" t="n">
        <v>46195</v>
      </c>
      <c r="B3252" s="9" t="n">
        <v>94.6812</v>
      </c>
    </row>
    <row r="3253">
      <c r="A3253" s="8" t="n">
        <v>46196</v>
      </c>
      <c r="B3253" s="9" t="n">
        <v>94.7363</v>
      </c>
    </row>
    <row r="3254">
      <c r="A3254" s="8" t="n">
        <v>46197</v>
      </c>
      <c r="B3254" s="9" t="n">
        <v>94.6588</v>
      </c>
    </row>
    <row r="3255">
      <c r="A3255" s="8" t="n">
        <v>46198</v>
      </c>
      <c r="B3255" s="9" t="n">
        <v>94.4037</v>
      </c>
    </row>
    <row r="3256">
      <c r="A3256" s="8" t="n">
        <v>46202</v>
      </c>
      <c r="B3256" s="9" t="n">
        <v>94.53749999999999</v>
      </c>
    </row>
    <row r="3257">
      <c r="A3257" s="8" t="n">
        <v>46203</v>
      </c>
      <c r="B3257" s="9" t="n">
        <v>94.6675</v>
      </c>
    </row>
    <row r="3258">
      <c r="A3258" s="8" t="n">
        <v>46204</v>
      </c>
      <c r="B3258" s="9" t="n">
        <v>95.245</v>
      </c>
    </row>
    <row r="3259">
      <c r="A3259" s="8" t="n">
        <v>46205</v>
      </c>
      <c r="B3259" s="9" t="n">
        <v>95.395</v>
      </c>
    </row>
    <row r="3260">
      <c r="A3260" s="8" t="n">
        <v>46206</v>
      </c>
      <c r="B3260" s="9" t="n">
        <v>95.2238</v>
      </c>
    </row>
    <row r="3261">
      <c r="A3261" s="8" t="n">
        <v>46209</v>
      </c>
      <c r="B3261" s="9" t="n">
        <v>95.4037</v>
      </c>
    </row>
    <row r="3262">
      <c r="A3262" s="8" t="n">
        <v>46210</v>
      </c>
      <c r="B3262" s="9" t="n">
        <v>94.97</v>
      </c>
    </row>
    <row r="3263">
      <c r="A3263" s="8" t="n">
        <v>46211</v>
      </c>
      <c r="B3263" s="9" t="n">
        <v>95.5575</v>
      </c>
    </row>
    <row r="3264">
      <c r="A3264" s="8" t="n">
        <v>46212</v>
      </c>
      <c r="B3264" s="9" t="n">
        <v>95.3862</v>
      </c>
    </row>
    <row r="3265">
      <c r="A3265" s="8" t="n">
        <v>46213</v>
      </c>
      <c r="B3265" s="9" t="n">
        <v>95.325</v>
      </c>
    </row>
    <row r="3266">
      <c r="A3266" s="8" t="n">
        <v>46216</v>
      </c>
      <c r="B3266" s="9" t="n">
        <v>95.6237</v>
      </c>
    </row>
    <row r="3267">
      <c r="A3267" s="8" t="n">
        <v>46217</v>
      </c>
      <c r="B3267" s="9" t="n">
        <v>96.2012</v>
      </c>
    </row>
    <row r="3268">
      <c r="A3268" s="8" t="n">
        <v>46218</v>
      </c>
      <c r="B3268" s="9" t="n">
        <v>96.2625</v>
      </c>
    </row>
    <row r="3269">
      <c r="A3269" s="8" t="n">
        <v>46219</v>
      </c>
      <c r="B3269" s="9" t="n">
        <v>96.34999999999999</v>
      </c>
    </row>
    <row r="3270">
      <c r="A3270" s="8" t="n">
        <v>46220</v>
      </c>
      <c r="B3270" s="9" t="n">
        <v>96.2813</v>
      </c>
    </row>
    <row r="3271">
      <c r="A3271" s="8" t="n">
        <v>46223</v>
      </c>
      <c r="B3271" s="9" t="n">
        <v>96.4512</v>
      </c>
    </row>
    <row r="3272">
      <c r="A3272" s="8" t="n">
        <v>46224</v>
      </c>
      <c r="B3272" s="9" t="n">
        <v>96.23999999999999</v>
      </c>
    </row>
    <row r="3273">
      <c r="A3273" s="8" t="n">
        <v>46225</v>
      </c>
      <c r="B3273" s="9" t="n">
        <v>96.57250000000001</v>
      </c>
    </row>
    <row r="3274">
      <c r="A3274" s="8" t="n">
        <v>46226</v>
      </c>
      <c r="B3274" s="9" t="n">
        <v>96.56999999999999</v>
      </c>
    </row>
    <row r="3275">
      <c r="A3275" s="8" t="n">
        <v>46227</v>
      </c>
      <c r="B3275" s="9" t="n">
        <v>96.56999999999999</v>
      </c>
    </row>
    <row r="3276">
      <c r="A3276" s="8" t="n">
        <v>46230</v>
      </c>
      <c r="B3276" s="9" t="n">
        <v>95.89879999999999</v>
      </c>
    </row>
    <row r="3277">
      <c r="A3277" s="8" t="n">
        <v>46231</v>
      </c>
      <c r="B3277" s="9" t="n">
        <v>95.86</v>
      </c>
    </row>
    <row r="3278">
      <c r="A3278" s="8" t="n">
        <v>46232</v>
      </c>
      <c r="B3278" s="9" t="n">
        <v>95.6463</v>
      </c>
    </row>
    <row r="3279">
      <c r="A3279" s="8" t="n">
        <v>46233</v>
      </c>
      <c r="B3279" s="9" t="n">
        <v>95.68129999999999</v>
      </c>
    </row>
    <row r="3280">
      <c r="A3280" s="8" t="n">
        <v>46234</v>
      </c>
      <c r="B3280" s="9" t="n">
        <v>95.3925</v>
      </c>
    </row>
    <row r="3281">
      <c r="A3281" s="8" t="n">
        <v>46237</v>
      </c>
      <c r="B3281" s="9" t="n">
        <v>95.34</v>
      </c>
    </row>
    <row r="3282">
      <c r="A3282" s="8" t="n">
        <v>46238</v>
      </c>
      <c r="B3282" s="9" t="n">
        <v>95.38500000000001</v>
      </c>
    </row>
    <row r="3283">
      <c r="A3283" s="8" t="n">
        <v>46239</v>
      </c>
      <c r="B3283" s="9" t="n">
        <v>95.13</v>
      </c>
    </row>
    <row r="3284">
      <c r="A3284" s="8" t="n">
        <v>46240</v>
      </c>
      <c r="B3284" s="9" t="n">
        <v>95.22499999999999</v>
      </c>
    </row>
    <row r="3285">
      <c r="A3285" s="8" t="n">
        <v>46241</v>
      </c>
      <c r="B3285" s="9" t="n">
        <v>95.21120000000001</v>
      </c>
    </row>
    <row r="3286">
      <c r="A3286" s="8" t="n">
        <v>46244</v>
      </c>
      <c r="B3286" s="9" t="n">
        <v>95.2988</v>
      </c>
    </row>
    <row r="3287">
      <c r="A3287" s="8" t="n">
        <v>46245</v>
      </c>
      <c r="B3287" s="9" t="n">
        <v>95.44499999999999</v>
      </c>
    </row>
    <row r="3288">
      <c r="A3288" s="8" t="n">
        <v>46246</v>
      </c>
      <c r="B3288" s="9" t="n">
        <v>95.3338</v>
      </c>
    </row>
    <row r="3289">
      <c r="A3289" s="8" t="n">
        <v>46247</v>
      </c>
      <c r="B3289" s="9" t="n">
        <v>95.44499999999999</v>
      </c>
    </row>
    <row r="3290">
      <c r="A3290" s="8" t="n">
        <v>46248</v>
      </c>
      <c r="B3290" s="9" t="n">
        <v>95.435</v>
      </c>
    </row>
    <row r="3291">
      <c r="A3291" s="8" t="n">
        <v>46251</v>
      </c>
      <c r="B3291" s="9" t="n">
        <v>95.6113</v>
      </c>
    </row>
    <row r="3292">
      <c r="A3292" s="8" t="n">
        <v>46252</v>
      </c>
      <c r="B3292" s="9" t="n">
        <v>95.68129999999999</v>
      </c>
    </row>
    <row r="3293">
      <c r="A3293" s="8" t="n">
        <v>46253</v>
      </c>
      <c r="B3293" s="9" t="n">
        <v>95.7625</v>
      </c>
    </row>
    <row r="3294">
      <c r="A3294" s="8" t="n">
        <v>46254</v>
      </c>
      <c r="B3294" s="9" t="n">
        <v>95.71250000000001</v>
      </c>
    </row>
    <row r="3295">
      <c r="A3295" s="8" t="n">
        <v>46255</v>
      </c>
      <c r="B3295" s="9" t="n">
        <v>95.705</v>
      </c>
    </row>
    <row r="3296">
      <c r="A3296" s="8" t="n">
        <v>46258</v>
      </c>
      <c r="B3296" s="9" t="n">
        <v>95.7462</v>
      </c>
    </row>
    <row r="3297">
      <c r="A3297" s="8" t="n">
        <v>46259</v>
      </c>
      <c r="B3297" s="9" t="n">
        <v>95.41500000000001</v>
      </c>
    </row>
    <row r="3298">
      <c r="A3298" s="8" t="n">
        <v>46261</v>
      </c>
      <c r="B3298" s="9" t="n">
        <v>95.5462</v>
      </c>
    </row>
    <row r="3299">
      <c r="A3299" s="8" t="n">
        <v>46262</v>
      </c>
      <c r="B3299" s="9" t="n">
        <v>95.38500000000001</v>
      </c>
    </row>
    <row r="3300">
      <c r="A3300" s="8" t="n">
        <v>46265</v>
      </c>
      <c r="B3300" s="9" t="n">
        <v>95.1738</v>
      </c>
    </row>
    <row r="3301">
      <c r="A3301" s="8" t="n">
        <v>46266</v>
      </c>
      <c r="B3301" s="9" t="n">
        <v>94.95</v>
      </c>
    </row>
    <row r="3302">
      <c r="A3302" s="8" t="n">
        <v>46267</v>
      </c>
      <c r="B3302" s="9" t="n">
        <v>94.97629999999999</v>
      </c>
    </row>
    <row r="3303">
      <c r="A3303" s="8" t="n">
        <v>46268</v>
      </c>
      <c r="B3303" s="9" t="n">
        <v>94.4937</v>
      </c>
    </row>
    <row r="3304">
      <c r="A3304" s="8" t="n">
        <v>46269</v>
      </c>
      <c r="B3304" s="9" t="n">
        <v>94.495</v>
      </c>
    </row>
    <row r="3305">
      <c r="A3305" s="8" t="n">
        <v>46272</v>
      </c>
      <c r="B3305" s="9" t="n">
        <v>94.4913</v>
      </c>
    </row>
    <row r="3306">
      <c r="A3306" s="8" t="n">
        <v>46273</v>
      </c>
      <c r="B3306" s="9" t="n">
        <v>94.8275</v>
      </c>
    </row>
    <row r="3307">
      <c r="A3307" s="8" t="n">
        <v>46274</v>
      </c>
      <c r="B3307" s="9" t="n">
        <v>95.0975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7" t="inlineStr">
        <is>
          <t>Date</t>
        </is>
      </c>
      <c r="B1" s="7" t="inlineStr">
        <is>
          <t>IV_3M_ATM (frac)</t>
        </is>
      </c>
    </row>
    <row r="2">
      <c r="A2" s="8" t="n">
        <v>41275</v>
      </c>
      <c r="B2" s="10" t="n">
        <v>0.101075</v>
      </c>
    </row>
    <row r="3">
      <c r="A3" s="8" t="n">
        <v>41276</v>
      </c>
      <c r="B3" s="10" t="n">
        <v>0.101225</v>
      </c>
    </row>
    <row r="4">
      <c r="A4" s="8" t="n">
        <v>41277</v>
      </c>
      <c r="B4" s="10" t="n">
        <v>0.100275</v>
      </c>
    </row>
    <row r="5">
      <c r="A5" s="8" t="n">
        <v>41278</v>
      </c>
      <c r="B5" s="10" t="n">
        <v>0.1</v>
      </c>
    </row>
    <row r="6">
      <c r="A6" s="8" t="n">
        <v>41281</v>
      </c>
      <c r="B6" s="10" t="n">
        <v>0.099025</v>
      </c>
    </row>
    <row r="7">
      <c r="A7" s="8" t="n">
        <v>41282</v>
      </c>
      <c r="B7" s="10" t="n">
        <v>0.098575</v>
      </c>
    </row>
    <row r="8">
      <c r="A8" s="8" t="n">
        <v>41283</v>
      </c>
      <c r="B8" s="10" t="n">
        <v>0.09797499999999999</v>
      </c>
    </row>
    <row r="9">
      <c r="A9" s="8" t="n">
        <v>41284</v>
      </c>
      <c r="B9" s="10" t="n">
        <v>0.09907500000000001</v>
      </c>
    </row>
    <row r="10">
      <c r="A10" s="8" t="n">
        <v>41285</v>
      </c>
      <c r="B10" s="10" t="n">
        <v>0.098425</v>
      </c>
    </row>
    <row r="11">
      <c r="A11" s="8" t="n">
        <v>41288</v>
      </c>
      <c r="B11" s="10" t="n">
        <v>0.098675</v>
      </c>
    </row>
    <row r="12">
      <c r="A12" s="8" t="n">
        <v>41289</v>
      </c>
      <c r="B12" s="10" t="n">
        <v>0.09822499999999999</v>
      </c>
    </row>
    <row r="13">
      <c r="A13" s="8" t="n">
        <v>41290</v>
      </c>
      <c r="B13" s="10" t="n">
        <v>0.098</v>
      </c>
    </row>
    <row r="14">
      <c r="A14" s="8" t="n">
        <v>41291</v>
      </c>
      <c r="B14" s="10" t="n">
        <v>0.098625</v>
      </c>
    </row>
    <row r="15">
      <c r="A15" s="8" t="n">
        <v>41292</v>
      </c>
      <c r="B15" s="10" t="n">
        <v>0.1003</v>
      </c>
    </row>
    <row r="16">
      <c r="A16" s="8" t="n">
        <v>41295</v>
      </c>
      <c r="B16" s="10" t="n">
        <v>0.102375</v>
      </c>
    </row>
    <row r="17">
      <c r="A17" s="8" t="n">
        <v>41296</v>
      </c>
      <c r="B17" s="10" t="n">
        <v>0.10255</v>
      </c>
    </row>
    <row r="18">
      <c r="A18" s="8" t="n">
        <v>41297</v>
      </c>
      <c r="B18" s="10" t="n">
        <v>0.10315</v>
      </c>
    </row>
    <row r="19">
      <c r="A19" s="8" t="n">
        <v>41298</v>
      </c>
      <c r="B19" s="10" t="n">
        <v>0.101825</v>
      </c>
    </row>
    <row r="20">
      <c r="A20" s="8" t="n">
        <v>41302</v>
      </c>
      <c r="B20" s="10" t="n">
        <v>0.1017</v>
      </c>
    </row>
    <row r="21">
      <c r="A21" s="8" t="n">
        <v>41303</v>
      </c>
      <c r="B21" s="10" t="n">
        <v>0.10185</v>
      </c>
    </row>
    <row r="22">
      <c r="A22" s="8" t="n">
        <v>41304</v>
      </c>
      <c r="B22" s="10" t="n">
        <v>0.1016</v>
      </c>
    </row>
    <row r="23">
      <c r="A23" s="8" t="n">
        <v>41305</v>
      </c>
      <c r="B23" s="10" t="n">
        <v>0.10085</v>
      </c>
    </row>
    <row r="24">
      <c r="A24" s="8" t="n">
        <v>41306</v>
      </c>
      <c r="B24" s="10" t="n">
        <v>0.101675</v>
      </c>
    </row>
    <row r="25">
      <c r="A25" s="8" t="n">
        <v>41309</v>
      </c>
      <c r="B25" s="10" t="n">
        <v>0.1018</v>
      </c>
    </row>
    <row r="26">
      <c r="A26" s="8" t="n">
        <v>41310</v>
      </c>
      <c r="B26" s="10" t="n">
        <v>0.1008</v>
      </c>
    </row>
    <row r="27">
      <c r="A27" s="8" t="n">
        <v>41311</v>
      </c>
      <c r="B27" s="10" t="n">
        <v>0.100625</v>
      </c>
    </row>
    <row r="28">
      <c r="A28" s="8" t="n">
        <v>41312</v>
      </c>
      <c r="B28" s="10" t="n">
        <v>0.100575</v>
      </c>
    </row>
    <row r="29">
      <c r="A29" s="8" t="n">
        <v>41313</v>
      </c>
      <c r="B29" s="10" t="n">
        <v>0.100125</v>
      </c>
    </row>
    <row r="30">
      <c r="A30" s="8" t="n">
        <v>41316</v>
      </c>
      <c r="B30" s="10" t="n">
        <v>0.09949999999999999</v>
      </c>
    </row>
    <row r="31">
      <c r="A31" s="8" t="n">
        <v>41317</v>
      </c>
      <c r="B31" s="10" t="n">
        <v>0.09960000000000001</v>
      </c>
    </row>
    <row r="32">
      <c r="A32" s="8" t="n">
        <v>41318</v>
      </c>
      <c r="B32" s="10" t="n">
        <v>0.09852499999999999</v>
      </c>
    </row>
    <row r="33">
      <c r="A33" s="8" t="n">
        <v>41319</v>
      </c>
      <c r="B33" s="10" t="n">
        <v>0.0984</v>
      </c>
    </row>
    <row r="34">
      <c r="A34" s="8" t="n">
        <v>41320</v>
      </c>
      <c r="B34" s="10" t="n">
        <v>0.098325</v>
      </c>
    </row>
    <row r="35">
      <c r="A35" s="8" t="n">
        <v>41323</v>
      </c>
      <c r="B35" s="10" t="n">
        <v>0.0984</v>
      </c>
    </row>
    <row r="36">
      <c r="A36" s="8" t="n">
        <v>41325</v>
      </c>
      <c r="B36" s="10" t="n">
        <v>0.097925</v>
      </c>
    </row>
    <row r="37">
      <c r="A37" s="8" t="n">
        <v>41326</v>
      </c>
      <c r="B37" s="10" t="n">
        <v>0.09797499999999999</v>
      </c>
    </row>
    <row r="38">
      <c r="A38" s="8" t="n">
        <v>41327</v>
      </c>
      <c r="B38" s="10" t="n">
        <v>0.09797499999999999</v>
      </c>
    </row>
    <row r="39">
      <c r="A39" s="8" t="n">
        <v>41330</v>
      </c>
      <c r="B39" s="10" t="n">
        <v>0.098075</v>
      </c>
    </row>
    <row r="40">
      <c r="A40" s="8" t="n">
        <v>41331</v>
      </c>
      <c r="B40" s="10" t="n">
        <v>0.0983</v>
      </c>
    </row>
    <row r="41">
      <c r="A41" s="8" t="n">
        <v>41332</v>
      </c>
      <c r="B41" s="10" t="n">
        <v>0.09817500000000001</v>
      </c>
    </row>
    <row r="42">
      <c r="A42" s="8" t="n">
        <v>41333</v>
      </c>
      <c r="B42" s="10" t="n">
        <v>0.098575</v>
      </c>
    </row>
    <row r="43">
      <c r="A43" s="8" t="n">
        <v>41334</v>
      </c>
      <c r="B43" s="10" t="n">
        <v>0.09914999999999999</v>
      </c>
    </row>
    <row r="44">
      <c r="A44" s="8" t="n">
        <v>41337</v>
      </c>
      <c r="B44" s="10" t="n">
        <v>0.09942500000000001</v>
      </c>
    </row>
    <row r="45">
      <c r="A45" s="8" t="n">
        <v>41338</v>
      </c>
      <c r="B45" s="10" t="n">
        <v>0.09942500000000001</v>
      </c>
    </row>
    <row r="46">
      <c r="A46" s="8" t="n">
        <v>41339</v>
      </c>
      <c r="B46" s="10" t="n">
        <v>0.09914999999999999</v>
      </c>
    </row>
    <row r="47">
      <c r="A47" s="8" t="n">
        <v>41340</v>
      </c>
      <c r="B47" s="10" t="n">
        <v>0.0987</v>
      </c>
    </row>
    <row r="48">
      <c r="A48" s="8" t="n">
        <v>41341</v>
      </c>
      <c r="B48" s="10" t="n">
        <v>0.0975</v>
      </c>
    </row>
    <row r="49">
      <c r="A49" s="8" t="n">
        <v>41344</v>
      </c>
      <c r="B49" s="10" t="n">
        <v>0.09762499999999999</v>
      </c>
    </row>
    <row r="50">
      <c r="A50" s="8" t="n">
        <v>41345</v>
      </c>
      <c r="B50" s="10" t="n">
        <v>0.09667500000000001</v>
      </c>
    </row>
    <row r="51">
      <c r="A51" s="8" t="n">
        <v>41346</v>
      </c>
      <c r="B51" s="10" t="n">
        <v>0.09660000000000001</v>
      </c>
    </row>
    <row r="52">
      <c r="A52" s="8" t="n">
        <v>41347</v>
      </c>
      <c r="B52" s="10" t="n">
        <v>0.096525</v>
      </c>
    </row>
    <row r="53">
      <c r="A53" s="8" t="n">
        <v>41348</v>
      </c>
      <c r="B53" s="10" t="n">
        <v>0.0964</v>
      </c>
    </row>
    <row r="54">
      <c r="A54" s="8" t="n">
        <v>41351</v>
      </c>
      <c r="B54" s="10" t="n">
        <v>0.09637499999999999</v>
      </c>
    </row>
    <row r="55">
      <c r="A55" s="8" t="n">
        <v>41352</v>
      </c>
      <c r="B55" s="10" t="n">
        <v>0.096625</v>
      </c>
    </row>
    <row r="56">
      <c r="A56" s="8" t="n">
        <v>41353</v>
      </c>
      <c r="B56" s="10" t="n">
        <v>0.09630000000000001</v>
      </c>
    </row>
    <row r="57">
      <c r="A57" s="8" t="n">
        <v>41354</v>
      </c>
      <c r="B57" s="10" t="n">
        <v>0.09567500000000001</v>
      </c>
    </row>
    <row r="58">
      <c r="A58" s="8" t="n">
        <v>41355</v>
      </c>
      <c r="B58" s="10" t="n">
        <v>0.094475</v>
      </c>
    </row>
    <row r="59">
      <c r="A59" s="8" t="n">
        <v>41358</v>
      </c>
      <c r="B59" s="10" t="n">
        <v>0.09387499999999999</v>
      </c>
    </row>
    <row r="60">
      <c r="A60" s="8" t="n">
        <v>41359</v>
      </c>
      <c r="B60" s="10" t="n">
        <v>0.09210000000000002</v>
      </c>
    </row>
    <row r="61">
      <c r="A61" s="8" t="n">
        <v>41361</v>
      </c>
      <c r="B61" s="10" t="n">
        <v>0.089075</v>
      </c>
    </row>
    <row r="62">
      <c r="A62" s="8" t="n">
        <v>41366</v>
      </c>
      <c r="B62" s="10" t="n">
        <v>0.0898</v>
      </c>
    </row>
    <row r="63">
      <c r="A63" s="8" t="n">
        <v>41367</v>
      </c>
      <c r="B63" s="10" t="n">
        <v>0.08825</v>
      </c>
    </row>
    <row r="64">
      <c r="A64" s="8" t="n">
        <v>41368</v>
      </c>
      <c r="B64" s="10" t="n">
        <v>0.0863</v>
      </c>
    </row>
    <row r="65">
      <c r="A65" s="8" t="n">
        <v>41369</v>
      </c>
      <c r="B65" s="10" t="n">
        <v>0.08752499999999999</v>
      </c>
    </row>
    <row r="66">
      <c r="A66" s="8" t="n">
        <v>41372</v>
      </c>
      <c r="B66" s="10" t="n">
        <v>0.08925000000000001</v>
      </c>
    </row>
    <row r="67">
      <c r="A67" s="8" t="n">
        <v>41373</v>
      </c>
      <c r="B67" s="10" t="n">
        <v>0.086325</v>
      </c>
    </row>
    <row r="68">
      <c r="A68" s="8" t="n">
        <v>41374</v>
      </c>
      <c r="B68" s="10" t="n">
        <v>0.08525000000000001</v>
      </c>
    </row>
    <row r="69">
      <c r="A69" s="8" t="n">
        <v>41376</v>
      </c>
      <c r="B69" s="10" t="n">
        <v>0.084825</v>
      </c>
    </row>
    <row r="70">
      <c r="A70" s="8" t="n">
        <v>41379</v>
      </c>
      <c r="B70" s="10" t="n">
        <v>0.08477499999999999</v>
      </c>
    </row>
    <row r="71">
      <c r="A71" s="8" t="n">
        <v>41380</v>
      </c>
      <c r="B71" s="10" t="n">
        <v>0.085075</v>
      </c>
    </row>
    <row r="72">
      <c r="A72" s="8" t="n">
        <v>41381</v>
      </c>
      <c r="B72" s="10" t="n">
        <v>0.0876</v>
      </c>
    </row>
    <row r="73">
      <c r="A73" s="8" t="n">
        <v>41382</v>
      </c>
      <c r="B73" s="10" t="n">
        <v>0.08795</v>
      </c>
    </row>
    <row r="74">
      <c r="A74" s="8" t="n">
        <v>41386</v>
      </c>
      <c r="B74" s="10" t="n">
        <v>0.08837500000000001</v>
      </c>
    </row>
    <row r="75">
      <c r="A75" s="8" t="n">
        <v>41387</v>
      </c>
      <c r="B75" s="10" t="n">
        <v>0.08785</v>
      </c>
    </row>
    <row r="76">
      <c r="A76" s="8" t="n">
        <v>41389</v>
      </c>
      <c r="B76" s="10" t="n">
        <v>0.08687499999999999</v>
      </c>
    </row>
    <row r="77">
      <c r="A77" s="8" t="n">
        <v>41390</v>
      </c>
      <c r="B77" s="10" t="n">
        <v>0.0866</v>
      </c>
    </row>
    <row r="78">
      <c r="A78" s="8" t="n">
        <v>41393</v>
      </c>
      <c r="B78" s="10" t="n">
        <v>0.086775</v>
      </c>
    </row>
    <row r="79">
      <c r="A79" s="8" t="n">
        <v>41394</v>
      </c>
      <c r="B79" s="10" t="n">
        <v>0.087425</v>
      </c>
    </row>
    <row r="80">
      <c r="A80" s="8" t="n">
        <v>41396</v>
      </c>
      <c r="B80" s="10" t="n">
        <v>0.089425</v>
      </c>
    </row>
    <row r="81">
      <c r="A81" s="8" t="n">
        <v>41397</v>
      </c>
      <c r="B81" s="10" t="n">
        <v>0.0885</v>
      </c>
    </row>
    <row r="82">
      <c r="A82" s="8" t="n">
        <v>41400</v>
      </c>
      <c r="B82" s="10" t="n">
        <v>0.08772500000000001</v>
      </c>
    </row>
    <row r="83">
      <c r="A83" s="8" t="n">
        <v>41401</v>
      </c>
      <c r="B83" s="10" t="n">
        <v>0.08762499999999999</v>
      </c>
    </row>
    <row r="84">
      <c r="A84" s="8" t="n">
        <v>41402</v>
      </c>
      <c r="B84" s="10" t="n">
        <v>0.08687499999999999</v>
      </c>
    </row>
    <row r="85">
      <c r="A85" s="8" t="n">
        <v>41403</v>
      </c>
      <c r="B85" s="10" t="n">
        <v>0.086525</v>
      </c>
    </row>
    <row r="86">
      <c r="A86" s="8" t="n">
        <v>41404</v>
      </c>
      <c r="B86" s="10" t="n">
        <v>0.08710000000000001</v>
      </c>
    </row>
    <row r="87">
      <c r="A87" s="8" t="n">
        <v>41407</v>
      </c>
      <c r="B87" s="10" t="n">
        <v>0.08775000000000001</v>
      </c>
    </row>
    <row r="88">
      <c r="A88" s="8" t="n">
        <v>41408</v>
      </c>
      <c r="B88" s="10" t="n">
        <v>0.08712500000000001</v>
      </c>
    </row>
    <row r="89">
      <c r="A89" s="8" t="n">
        <v>41409</v>
      </c>
      <c r="B89" s="10" t="n">
        <v>0.08599999999999999</v>
      </c>
    </row>
    <row r="90">
      <c r="A90" s="8" t="n">
        <v>41410</v>
      </c>
      <c r="B90" s="10" t="n">
        <v>0.0859</v>
      </c>
    </row>
    <row r="91">
      <c r="A91" s="8" t="n">
        <v>41411</v>
      </c>
      <c r="B91" s="10" t="n">
        <v>0.0863</v>
      </c>
    </row>
    <row r="92">
      <c r="A92" s="8" t="n">
        <v>41414</v>
      </c>
      <c r="B92" s="10" t="n">
        <v>0.08585000000000001</v>
      </c>
    </row>
    <row r="93">
      <c r="A93" s="8" t="n">
        <v>41415</v>
      </c>
      <c r="B93" s="10" t="n">
        <v>0.0866</v>
      </c>
    </row>
    <row r="94">
      <c r="A94" s="8" t="n">
        <v>41416</v>
      </c>
      <c r="B94" s="10" t="n">
        <v>0.0866</v>
      </c>
    </row>
    <row r="95">
      <c r="A95" s="8" t="n">
        <v>41417</v>
      </c>
      <c r="B95" s="10" t="n">
        <v>0.08765000000000001</v>
      </c>
    </row>
    <row r="96">
      <c r="A96" s="8" t="n">
        <v>41418</v>
      </c>
      <c r="B96" s="10" t="n">
        <v>0.088125</v>
      </c>
    </row>
    <row r="97">
      <c r="A97" s="8" t="n">
        <v>41421</v>
      </c>
      <c r="B97" s="10" t="n">
        <v>0.0868</v>
      </c>
    </row>
    <row r="98">
      <c r="A98" s="8" t="n">
        <v>41422</v>
      </c>
      <c r="B98" s="10" t="n">
        <v>0.0866</v>
      </c>
    </row>
    <row r="99">
      <c r="A99" s="8" t="n">
        <v>41423</v>
      </c>
      <c r="B99" s="10" t="n">
        <v>0.08900000000000001</v>
      </c>
    </row>
    <row r="100">
      <c r="A100" s="8" t="n">
        <v>41424</v>
      </c>
      <c r="B100" s="10" t="n">
        <v>0.08885</v>
      </c>
    </row>
    <row r="101">
      <c r="A101" s="8" t="n">
        <v>41425</v>
      </c>
      <c r="B101" s="10" t="n">
        <v>0.09115000000000001</v>
      </c>
    </row>
    <row r="102">
      <c r="A102" s="8" t="n">
        <v>41428</v>
      </c>
      <c r="B102" s="10" t="n">
        <v>0.09144999999999999</v>
      </c>
    </row>
    <row r="103">
      <c r="A103" s="8" t="n">
        <v>41429</v>
      </c>
      <c r="B103" s="10" t="n">
        <v>0.09050000000000001</v>
      </c>
    </row>
    <row r="104">
      <c r="A104" s="8" t="n">
        <v>41430</v>
      </c>
      <c r="B104" s="10" t="n">
        <v>0.08862500000000001</v>
      </c>
    </row>
    <row r="105">
      <c r="A105" s="8" t="n">
        <v>41431</v>
      </c>
      <c r="B105" s="10" t="n">
        <v>0.08862500000000001</v>
      </c>
    </row>
    <row r="106">
      <c r="A106" s="8" t="n">
        <v>41432</v>
      </c>
      <c r="B106" s="10" t="n">
        <v>0.088575</v>
      </c>
    </row>
    <row r="107">
      <c r="A107" s="8" t="n">
        <v>41435</v>
      </c>
      <c r="B107" s="10" t="n">
        <v>0.09355000000000001</v>
      </c>
    </row>
    <row r="108">
      <c r="A108" s="8" t="n">
        <v>41436</v>
      </c>
      <c r="B108" s="10" t="n">
        <v>0.097125</v>
      </c>
    </row>
    <row r="109">
      <c r="A109" s="8" t="n">
        <v>41437</v>
      </c>
      <c r="B109" s="10" t="n">
        <v>0.098275</v>
      </c>
    </row>
    <row r="110">
      <c r="A110" s="8" t="n">
        <v>41438</v>
      </c>
      <c r="B110" s="10" t="n">
        <v>0.097925</v>
      </c>
    </row>
    <row r="111">
      <c r="A111" s="8" t="n">
        <v>41439</v>
      </c>
      <c r="B111" s="10" t="n">
        <v>0.097425</v>
      </c>
    </row>
    <row r="112">
      <c r="A112" s="8" t="n">
        <v>41442</v>
      </c>
      <c r="B112" s="10" t="n">
        <v>0.09582499999999999</v>
      </c>
    </row>
    <row r="113">
      <c r="A113" s="8" t="n">
        <v>41443</v>
      </c>
      <c r="B113" s="10" t="n">
        <v>0.096775</v>
      </c>
    </row>
    <row r="114">
      <c r="A114" s="8" t="n">
        <v>41444</v>
      </c>
      <c r="B114" s="10" t="n">
        <v>0.0999</v>
      </c>
    </row>
    <row r="115">
      <c r="A115" s="8" t="n">
        <v>41445</v>
      </c>
      <c r="B115" s="10" t="n">
        <v>0.10085</v>
      </c>
    </row>
    <row r="116">
      <c r="A116" s="8" t="n">
        <v>41446</v>
      </c>
      <c r="B116" s="10" t="n">
        <v>0.101925</v>
      </c>
    </row>
    <row r="117">
      <c r="A117" s="8" t="n">
        <v>41449</v>
      </c>
      <c r="B117" s="10" t="n">
        <v>0.09974999999999999</v>
      </c>
    </row>
    <row r="118">
      <c r="A118" s="8" t="n">
        <v>41450</v>
      </c>
      <c r="B118" s="10" t="n">
        <v>0.0983</v>
      </c>
    </row>
    <row r="119">
      <c r="A119" s="8" t="n">
        <v>41451</v>
      </c>
      <c r="B119" s="10" t="n">
        <v>0.1</v>
      </c>
    </row>
    <row r="120">
      <c r="A120" s="8" t="n">
        <v>41452</v>
      </c>
      <c r="B120" s="10" t="n">
        <v>0.10195</v>
      </c>
    </row>
    <row r="121">
      <c r="A121" s="8" t="n">
        <v>41453</v>
      </c>
      <c r="B121" s="10" t="n">
        <v>0.10075</v>
      </c>
    </row>
    <row r="122">
      <c r="A122" s="8" t="n">
        <v>41456</v>
      </c>
      <c r="B122" s="10" t="n">
        <v>0.100125</v>
      </c>
    </row>
    <row r="123">
      <c r="A123" s="8" t="n">
        <v>41457</v>
      </c>
      <c r="B123" s="10" t="n">
        <v>0.0989</v>
      </c>
    </row>
    <row r="124">
      <c r="A124" s="8" t="n">
        <v>41458</v>
      </c>
      <c r="B124" s="10" t="n">
        <v>0.1016</v>
      </c>
    </row>
    <row r="125">
      <c r="A125" s="8" t="n">
        <v>41459</v>
      </c>
      <c r="B125" s="10" t="n">
        <v>0.101925</v>
      </c>
    </row>
    <row r="126">
      <c r="A126" s="8" t="n">
        <v>41460</v>
      </c>
      <c r="B126" s="10" t="n">
        <v>0.1015</v>
      </c>
    </row>
    <row r="127">
      <c r="A127" s="8" t="n">
        <v>41463</v>
      </c>
      <c r="B127" s="10" t="n">
        <v>0.104525</v>
      </c>
    </row>
    <row r="128">
      <c r="A128" s="8" t="n">
        <v>41464</v>
      </c>
      <c r="B128" s="10" t="n">
        <v>0.106</v>
      </c>
    </row>
    <row r="129">
      <c r="A129" s="8" t="n">
        <v>41465</v>
      </c>
      <c r="B129" s="10" t="n">
        <v>0.1054</v>
      </c>
    </row>
    <row r="130">
      <c r="A130" s="8" t="n">
        <v>41466</v>
      </c>
      <c r="B130" s="10" t="n">
        <v>0.104375</v>
      </c>
    </row>
    <row r="131">
      <c r="A131" s="8" t="n">
        <v>41467</v>
      </c>
      <c r="B131" s="10" t="n">
        <v>0.10375</v>
      </c>
    </row>
    <row r="132">
      <c r="A132" s="8" t="n">
        <v>41470</v>
      </c>
      <c r="B132" s="10" t="n">
        <v>0.1032</v>
      </c>
    </row>
    <row r="133">
      <c r="A133" s="8" t="n">
        <v>41471</v>
      </c>
      <c r="B133" s="10" t="n">
        <v>0.10265</v>
      </c>
    </row>
    <row r="134">
      <c r="A134" s="8" t="n">
        <v>41472</v>
      </c>
      <c r="B134" s="10" t="n">
        <v>0.1014</v>
      </c>
    </row>
    <row r="135">
      <c r="A135" s="8" t="n">
        <v>41473</v>
      </c>
      <c r="B135" s="10" t="n">
        <v>0.10095</v>
      </c>
    </row>
    <row r="136">
      <c r="A136" s="8" t="n">
        <v>41474</v>
      </c>
      <c r="B136" s="10" t="n">
        <v>0.10125</v>
      </c>
    </row>
    <row r="137">
      <c r="A137" s="8" t="n">
        <v>41477</v>
      </c>
      <c r="B137" s="10" t="n">
        <v>0.1</v>
      </c>
    </row>
    <row r="138">
      <c r="A138" s="8" t="n">
        <v>41478</v>
      </c>
      <c r="B138" s="10" t="n">
        <v>0.099275</v>
      </c>
    </row>
    <row r="139">
      <c r="A139" s="8" t="n">
        <v>41479</v>
      </c>
      <c r="B139" s="10" t="n">
        <v>0.099375</v>
      </c>
    </row>
    <row r="140">
      <c r="A140" s="8" t="n">
        <v>41480</v>
      </c>
      <c r="B140" s="10" t="n">
        <v>0.09995</v>
      </c>
    </row>
    <row r="141">
      <c r="A141" s="8" t="n">
        <v>41481</v>
      </c>
      <c r="B141" s="10" t="n">
        <v>0.100225</v>
      </c>
    </row>
    <row r="142">
      <c r="A142" s="8" t="n">
        <v>41484</v>
      </c>
      <c r="B142" s="10" t="n">
        <v>0.100525</v>
      </c>
    </row>
    <row r="143">
      <c r="A143" s="8" t="n">
        <v>41485</v>
      </c>
      <c r="B143" s="10" t="n">
        <v>0.1028</v>
      </c>
    </row>
    <row r="144">
      <c r="A144" s="8" t="n">
        <v>41486</v>
      </c>
      <c r="B144" s="10" t="n">
        <v>0.10685</v>
      </c>
    </row>
    <row r="145">
      <c r="A145" s="8" t="n">
        <v>41487</v>
      </c>
      <c r="B145" s="10" t="n">
        <v>0.10595</v>
      </c>
    </row>
    <row r="146">
      <c r="A146" s="8" t="n">
        <v>41488</v>
      </c>
      <c r="B146" s="10" t="n">
        <v>0.10435</v>
      </c>
    </row>
    <row r="147">
      <c r="A147" s="8" t="n">
        <v>41491</v>
      </c>
      <c r="B147" s="10" t="n">
        <v>0.1039</v>
      </c>
    </row>
    <row r="148">
      <c r="A148" s="8" t="n">
        <v>41492</v>
      </c>
      <c r="B148" s="10" t="n">
        <v>0.104775</v>
      </c>
    </row>
    <row r="149">
      <c r="A149" s="8" t="n">
        <v>41493</v>
      </c>
      <c r="B149" s="10" t="n">
        <v>0.107425</v>
      </c>
    </row>
    <row r="150">
      <c r="A150" s="8" t="n">
        <v>41494</v>
      </c>
      <c r="B150" s="10" t="n">
        <v>0.1071</v>
      </c>
    </row>
    <row r="151">
      <c r="A151" s="8" t="n">
        <v>41498</v>
      </c>
      <c r="B151" s="10" t="n">
        <v>0.1056</v>
      </c>
    </row>
    <row r="152">
      <c r="A152" s="8" t="n">
        <v>41499</v>
      </c>
      <c r="B152" s="10" t="n">
        <v>0.106175</v>
      </c>
    </row>
    <row r="153">
      <c r="A153" s="8" t="n">
        <v>41500</v>
      </c>
      <c r="B153" s="10" t="n">
        <v>0.106125</v>
      </c>
    </row>
    <row r="154">
      <c r="A154" s="8" t="n">
        <v>41502</v>
      </c>
      <c r="B154" s="10" t="n">
        <v>0.106525</v>
      </c>
    </row>
    <row r="155">
      <c r="A155" s="8" t="n">
        <v>41505</v>
      </c>
      <c r="B155" s="10" t="n">
        <v>0.113025</v>
      </c>
    </row>
    <row r="156">
      <c r="A156" s="8" t="n">
        <v>41506</v>
      </c>
      <c r="B156" s="10" t="n">
        <v>0.11855</v>
      </c>
    </row>
    <row r="157">
      <c r="A157" s="8" t="n">
        <v>41507</v>
      </c>
      <c r="B157" s="10" t="n">
        <v>0.12055</v>
      </c>
    </row>
    <row r="158">
      <c r="A158" s="8" t="n">
        <v>41508</v>
      </c>
      <c r="B158" s="10" t="n">
        <v>0.13415</v>
      </c>
    </row>
    <row r="159">
      <c r="A159" s="8" t="n">
        <v>41509</v>
      </c>
      <c r="B159" s="10" t="n">
        <v>0.123525</v>
      </c>
    </row>
    <row r="160">
      <c r="A160" s="8" t="n">
        <v>41512</v>
      </c>
      <c r="B160" s="10" t="n">
        <v>0.125525</v>
      </c>
    </row>
    <row r="161">
      <c r="A161" s="8" t="n">
        <v>41513</v>
      </c>
      <c r="B161" s="10" t="n">
        <v>0.1338</v>
      </c>
    </row>
    <row r="162">
      <c r="A162" s="8" t="n">
        <v>41514</v>
      </c>
      <c r="B162" s="10" t="n">
        <v>0.1507</v>
      </c>
    </row>
    <row r="163">
      <c r="A163" s="8" t="n">
        <v>41515</v>
      </c>
      <c r="B163" s="10" t="n">
        <v>0.157675</v>
      </c>
    </row>
    <row r="164">
      <c r="A164" s="8" t="n">
        <v>41516</v>
      </c>
      <c r="B164" s="10" t="n">
        <v>0.143275</v>
      </c>
    </row>
    <row r="165">
      <c r="A165" s="8" t="n">
        <v>41519</v>
      </c>
      <c r="B165" s="10" t="n">
        <v>0.136025</v>
      </c>
    </row>
    <row r="166">
      <c r="A166" s="8" t="n">
        <v>41520</v>
      </c>
      <c r="B166" s="10" t="n">
        <v>0.1408</v>
      </c>
    </row>
    <row r="167">
      <c r="A167" s="8" t="n">
        <v>41521</v>
      </c>
      <c r="B167" s="10" t="n">
        <v>0.15375</v>
      </c>
    </row>
    <row r="168">
      <c r="A168" s="8" t="n">
        <v>41522</v>
      </c>
      <c r="B168" s="10" t="n">
        <v>0.152825</v>
      </c>
    </row>
    <row r="169">
      <c r="A169" s="8" t="n">
        <v>41523</v>
      </c>
      <c r="B169" s="10" t="n">
        <v>0.144925</v>
      </c>
    </row>
    <row r="170">
      <c r="A170" s="8" t="n">
        <v>41527</v>
      </c>
      <c r="B170" s="10" t="n">
        <v>0.1353</v>
      </c>
    </row>
    <row r="171">
      <c r="A171" s="8" t="n">
        <v>41528</v>
      </c>
      <c r="B171" s="10" t="n">
        <v>0.128925</v>
      </c>
    </row>
    <row r="172">
      <c r="A172" s="8" t="n">
        <v>41529</v>
      </c>
      <c r="B172" s="10" t="n">
        <v>0.1307</v>
      </c>
    </row>
    <row r="173">
      <c r="A173" s="8" t="n">
        <v>41530</v>
      </c>
      <c r="B173" s="10" t="n">
        <v>0.129375</v>
      </c>
    </row>
    <row r="174">
      <c r="A174" s="8" t="n">
        <v>41533</v>
      </c>
      <c r="B174" s="10" t="n">
        <v>0.128575</v>
      </c>
    </row>
    <row r="175">
      <c r="A175" s="8" t="n">
        <v>41534</v>
      </c>
      <c r="B175" s="10" t="n">
        <v>0.134275</v>
      </c>
    </row>
    <row r="176">
      <c r="A176" s="8" t="n">
        <v>41535</v>
      </c>
      <c r="B176" s="10" t="n">
        <v>0.1334</v>
      </c>
    </row>
    <row r="177">
      <c r="A177" s="8" t="n">
        <v>41536</v>
      </c>
      <c r="B177" s="10" t="n">
        <v>0.127425</v>
      </c>
    </row>
    <row r="178">
      <c r="A178" s="8" t="n">
        <v>41537</v>
      </c>
      <c r="B178" s="10" t="n">
        <v>0.123875</v>
      </c>
    </row>
    <row r="179">
      <c r="A179" s="8" t="n">
        <v>41540</v>
      </c>
      <c r="B179" s="10" t="n">
        <v>0.122</v>
      </c>
    </row>
    <row r="180">
      <c r="A180" s="8" t="n">
        <v>41541</v>
      </c>
      <c r="B180" s="10" t="n">
        <v>0.1186</v>
      </c>
    </row>
    <row r="181">
      <c r="A181" s="8" t="n">
        <v>41542</v>
      </c>
      <c r="B181" s="10" t="n">
        <v>0.11875</v>
      </c>
    </row>
    <row r="182">
      <c r="A182" s="8" t="n">
        <v>41543</v>
      </c>
      <c r="B182" s="10" t="n">
        <v>0.11595</v>
      </c>
    </row>
    <row r="183">
      <c r="A183" s="8" t="n">
        <v>41544</v>
      </c>
      <c r="B183" s="10" t="n">
        <v>0.11425</v>
      </c>
    </row>
    <row r="184">
      <c r="A184" s="8" t="n">
        <v>41547</v>
      </c>
      <c r="B184" s="10" t="n">
        <v>0.1143</v>
      </c>
    </row>
    <row r="185">
      <c r="A185" s="8" t="n">
        <v>41548</v>
      </c>
      <c r="B185" s="10" t="n">
        <v>0.114125</v>
      </c>
    </row>
    <row r="186">
      <c r="A186" s="8" t="n">
        <v>41550</v>
      </c>
      <c r="B186" s="10" t="n">
        <v>0.1136</v>
      </c>
    </row>
    <row r="187">
      <c r="A187" s="8" t="n">
        <v>41551</v>
      </c>
      <c r="B187" s="10" t="n">
        <v>0.113675</v>
      </c>
    </row>
    <row r="188">
      <c r="A188" s="8" t="n">
        <v>41554</v>
      </c>
      <c r="B188" s="10" t="n">
        <v>0.11395</v>
      </c>
    </row>
    <row r="189">
      <c r="A189" s="8" t="n">
        <v>41555</v>
      </c>
      <c r="B189" s="10" t="n">
        <v>0.113275</v>
      </c>
    </row>
    <row r="190">
      <c r="A190" s="8" t="n">
        <v>41556</v>
      </c>
      <c r="B190" s="10" t="n">
        <v>0.115</v>
      </c>
    </row>
    <row r="191">
      <c r="A191" s="8" t="n">
        <v>41557</v>
      </c>
      <c r="B191" s="10" t="n">
        <v>0.115775</v>
      </c>
    </row>
    <row r="192">
      <c r="A192" s="8" t="n">
        <v>41558</v>
      </c>
      <c r="B192" s="10" t="n">
        <v>0.1188</v>
      </c>
    </row>
    <row r="193">
      <c r="A193" s="8" t="n">
        <v>41561</v>
      </c>
      <c r="B193" s="10" t="n">
        <v>0.119375</v>
      </c>
    </row>
    <row r="194">
      <c r="A194" s="8" t="n">
        <v>41562</v>
      </c>
      <c r="B194" s="10" t="n">
        <v>0.1182</v>
      </c>
    </row>
    <row r="195">
      <c r="A195" s="8" t="n">
        <v>41564</v>
      </c>
      <c r="B195" s="10" t="n">
        <v>0.11645</v>
      </c>
    </row>
    <row r="196">
      <c r="A196" s="8" t="n">
        <v>41565</v>
      </c>
      <c r="B196" s="10" t="n">
        <v>0.11445</v>
      </c>
    </row>
    <row r="197">
      <c r="A197" s="8" t="n">
        <v>41568</v>
      </c>
      <c r="B197" s="10" t="n">
        <v>0.115425</v>
      </c>
    </row>
    <row r="198">
      <c r="A198" s="8" t="n">
        <v>41569</v>
      </c>
      <c r="B198" s="10" t="n">
        <v>0.11495</v>
      </c>
    </row>
    <row r="199">
      <c r="A199" s="8" t="n">
        <v>41570</v>
      </c>
      <c r="B199" s="10" t="n">
        <v>0.1107</v>
      </c>
    </row>
    <row r="200">
      <c r="A200" s="8" t="n">
        <v>41571</v>
      </c>
      <c r="B200" s="10" t="n">
        <v>0.10825</v>
      </c>
    </row>
    <row r="201">
      <c r="A201" s="8" t="n">
        <v>41572</v>
      </c>
      <c r="B201" s="10" t="n">
        <v>0.108475</v>
      </c>
    </row>
    <row r="202">
      <c r="A202" s="8" t="n">
        <v>41575</v>
      </c>
      <c r="B202" s="10" t="n">
        <v>0.108425</v>
      </c>
    </row>
    <row r="203">
      <c r="A203" s="8" t="n">
        <v>41576</v>
      </c>
      <c r="B203" s="10" t="n">
        <v>0.10135</v>
      </c>
    </row>
    <row r="204">
      <c r="A204" s="8" t="n">
        <v>41577</v>
      </c>
      <c r="B204" s="10" t="n">
        <v>0.09822499999999999</v>
      </c>
    </row>
    <row r="205">
      <c r="A205" s="8" t="n">
        <v>41578</v>
      </c>
      <c r="B205" s="10" t="n">
        <v>0.09544999999999999</v>
      </c>
    </row>
    <row r="206">
      <c r="A206" s="8" t="n">
        <v>41579</v>
      </c>
      <c r="B206" s="10" t="n">
        <v>0.09755000000000001</v>
      </c>
    </row>
    <row r="207">
      <c r="A207" s="8" t="n">
        <v>41583</v>
      </c>
      <c r="B207" s="10" t="n">
        <v>0.09820000000000001</v>
      </c>
    </row>
    <row r="208">
      <c r="A208" s="8" t="n">
        <v>41584</v>
      </c>
      <c r="B208" s="10" t="n">
        <v>0.09910000000000001</v>
      </c>
    </row>
    <row r="209">
      <c r="A209" s="8" t="n">
        <v>41585</v>
      </c>
      <c r="B209" s="10" t="n">
        <v>0.10375</v>
      </c>
    </row>
    <row r="210">
      <c r="A210" s="8" t="n">
        <v>41586</v>
      </c>
      <c r="B210" s="10" t="n">
        <v>0.105825</v>
      </c>
    </row>
    <row r="211">
      <c r="A211" s="8" t="n">
        <v>41589</v>
      </c>
      <c r="B211" s="10" t="n">
        <v>0.11185</v>
      </c>
    </row>
    <row r="212">
      <c r="A212" s="8" t="n">
        <v>41590</v>
      </c>
      <c r="B212" s="10" t="n">
        <v>0.11605</v>
      </c>
    </row>
    <row r="213">
      <c r="A213" s="8" t="n">
        <v>41591</v>
      </c>
      <c r="B213" s="10" t="n">
        <v>0.117125</v>
      </c>
    </row>
    <row r="214">
      <c r="A214" s="8" t="n">
        <v>41592</v>
      </c>
      <c r="B214" s="10" t="n">
        <v>0.11335</v>
      </c>
    </row>
    <row r="215">
      <c r="A215" s="8" t="n">
        <v>41596</v>
      </c>
      <c r="B215" s="10" t="n">
        <v>0.11495</v>
      </c>
    </row>
    <row r="216">
      <c r="A216" s="8" t="n">
        <v>41597</v>
      </c>
      <c r="B216" s="10" t="n">
        <v>0.112975</v>
      </c>
    </row>
    <row r="217">
      <c r="A217" s="8" t="n">
        <v>41598</v>
      </c>
      <c r="B217" s="10" t="n">
        <v>0.10845</v>
      </c>
    </row>
    <row r="218">
      <c r="A218" s="8" t="n">
        <v>41599</v>
      </c>
      <c r="B218" s="10" t="n">
        <v>0.11</v>
      </c>
    </row>
    <row r="219">
      <c r="A219" s="8" t="n">
        <v>41600</v>
      </c>
      <c r="B219" s="10" t="n">
        <v>0.11015</v>
      </c>
    </row>
    <row r="220">
      <c r="A220" s="8" t="n">
        <v>41603</v>
      </c>
      <c r="B220" s="10" t="n">
        <v>0.10875</v>
      </c>
    </row>
    <row r="221">
      <c r="A221" s="8" t="n">
        <v>41604</v>
      </c>
      <c r="B221" s="10" t="n">
        <v>0.10835</v>
      </c>
    </row>
    <row r="222">
      <c r="A222" s="8" t="n">
        <v>41605</v>
      </c>
      <c r="B222" s="10" t="n">
        <v>0.10845</v>
      </c>
    </row>
    <row r="223">
      <c r="A223" s="8" t="n">
        <v>41606</v>
      </c>
      <c r="B223" s="10" t="n">
        <v>0.109025</v>
      </c>
    </row>
    <row r="224">
      <c r="A224" s="8" t="n">
        <v>41607</v>
      </c>
      <c r="B224" s="10" t="n">
        <v>0.10955</v>
      </c>
    </row>
    <row r="225">
      <c r="A225" s="8" t="n">
        <v>41610</v>
      </c>
      <c r="B225" s="10" t="n">
        <v>0.10995</v>
      </c>
    </row>
    <row r="226">
      <c r="A226" s="8" t="n">
        <v>41611</v>
      </c>
      <c r="B226" s="10" t="n">
        <v>0.110025</v>
      </c>
    </row>
    <row r="227">
      <c r="A227" s="8" t="n">
        <v>41612</v>
      </c>
      <c r="B227" s="10" t="n">
        <v>0.109725</v>
      </c>
    </row>
    <row r="228">
      <c r="A228" s="8" t="n">
        <v>41613</v>
      </c>
      <c r="B228" s="10" t="n">
        <v>0.1095</v>
      </c>
    </row>
    <row r="229">
      <c r="A229" s="8" t="n">
        <v>41614</v>
      </c>
      <c r="B229" s="10" t="n">
        <v>0.11015</v>
      </c>
    </row>
    <row r="230">
      <c r="A230" s="8" t="n">
        <v>41617</v>
      </c>
      <c r="B230" s="10" t="n">
        <v>0.10845</v>
      </c>
    </row>
    <row r="231">
      <c r="A231" s="8" t="n">
        <v>41618</v>
      </c>
      <c r="B231" s="10" t="n">
        <v>0.10985</v>
      </c>
    </row>
    <row r="232">
      <c r="A232" s="8" t="n">
        <v>41619</v>
      </c>
      <c r="B232" s="10" t="n">
        <v>0.107725</v>
      </c>
    </row>
    <row r="233">
      <c r="A233" s="8" t="n">
        <v>41620</v>
      </c>
      <c r="B233" s="10" t="n">
        <v>0.10825</v>
      </c>
    </row>
    <row r="234">
      <c r="A234" s="8" t="n">
        <v>41621</v>
      </c>
      <c r="B234" s="10" t="n">
        <v>0.1101</v>
      </c>
    </row>
    <row r="235">
      <c r="A235" s="8" t="n">
        <v>41624</v>
      </c>
      <c r="B235" s="10" t="n">
        <v>0.1093</v>
      </c>
    </row>
    <row r="236">
      <c r="A236" s="8" t="n">
        <v>41625</v>
      </c>
      <c r="B236" s="10" t="n">
        <v>0.1099</v>
      </c>
    </row>
    <row r="237">
      <c r="A237" s="8" t="n">
        <v>41626</v>
      </c>
      <c r="B237" s="10" t="n">
        <v>0.10925</v>
      </c>
    </row>
    <row r="238">
      <c r="A238" s="8" t="n">
        <v>41627</v>
      </c>
      <c r="B238" s="10" t="n">
        <v>0.1058</v>
      </c>
    </row>
    <row r="239">
      <c r="A239" s="8" t="n">
        <v>41628</v>
      </c>
      <c r="B239" s="10" t="n">
        <v>0.10425</v>
      </c>
    </row>
    <row r="240">
      <c r="A240" s="8" t="n">
        <v>41631</v>
      </c>
      <c r="B240" s="10" t="n">
        <v>0.1026</v>
      </c>
    </row>
    <row r="241">
      <c r="A241" s="8" t="n">
        <v>41632</v>
      </c>
      <c r="B241" s="10" t="n">
        <v>0.09955</v>
      </c>
    </row>
    <row r="242">
      <c r="A242" s="8" t="n">
        <v>41634</v>
      </c>
      <c r="B242" s="10" t="n">
        <v>0.0987</v>
      </c>
    </row>
    <row r="243">
      <c r="A243" s="8" t="n">
        <v>41635</v>
      </c>
      <c r="B243" s="10" t="n">
        <v>0.09715</v>
      </c>
    </row>
    <row r="244">
      <c r="A244" s="8" t="n">
        <v>41638</v>
      </c>
      <c r="B244" s="10" t="n">
        <v>0.09625</v>
      </c>
    </row>
    <row r="245">
      <c r="A245" s="8" t="n">
        <v>41639</v>
      </c>
      <c r="B245" s="10" t="n">
        <v>0.096525</v>
      </c>
    </row>
    <row r="246">
      <c r="A246" s="8" t="n">
        <v>41640</v>
      </c>
      <c r="B246" s="10" t="n">
        <v>0.09582499999999999</v>
      </c>
    </row>
    <row r="247">
      <c r="A247" s="8" t="n">
        <v>41641</v>
      </c>
      <c r="B247" s="10" t="n">
        <v>0.095525</v>
      </c>
    </row>
    <row r="248">
      <c r="A248" s="8" t="n">
        <v>41642</v>
      </c>
      <c r="B248" s="10" t="n">
        <v>0.0956</v>
      </c>
    </row>
    <row r="249">
      <c r="A249" s="8" t="n">
        <v>41645</v>
      </c>
      <c r="B249" s="10" t="n">
        <v>0.09632500000000001</v>
      </c>
    </row>
    <row r="250">
      <c r="A250" s="8" t="n">
        <v>41646</v>
      </c>
      <c r="B250" s="10" t="n">
        <v>0.096625</v>
      </c>
    </row>
    <row r="251">
      <c r="A251" s="8" t="n">
        <v>41647</v>
      </c>
      <c r="B251" s="10" t="n">
        <v>0.096225</v>
      </c>
    </row>
    <row r="252">
      <c r="A252" s="8" t="n">
        <v>41648</v>
      </c>
      <c r="B252" s="10" t="n">
        <v>0.09429999999999999</v>
      </c>
    </row>
    <row r="253">
      <c r="A253" s="8" t="n">
        <v>41649</v>
      </c>
      <c r="B253" s="10" t="n">
        <v>0.09407500000000001</v>
      </c>
    </row>
    <row r="254">
      <c r="A254" s="8" t="n">
        <v>41652</v>
      </c>
      <c r="B254" s="10" t="n">
        <v>0.09179999999999999</v>
      </c>
    </row>
    <row r="255">
      <c r="A255" s="8" t="n">
        <v>41654</v>
      </c>
      <c r="B255" s="10" t="n">
        <v>0.09102499999999999</v>
      </c>
    </row>
    <row r="256">
      <c r="A256" s="8" t="n">
        <v>41655</v>
      </c>
      <c r="B256" s="10" t="n">
        <v>0.08990000000000001</v>
      </c>
    </row>
    <row r="257">
      <c r="A257" s="8" t="n">
        <v>41656</v>
      </c>
      <c r="B257" s="10" t="n">
        <v>0.08960000000000001</v>
      </c>
    </row>
    <row r="258">
      <c r="A258" s="8" t="n">
        <v>41659</v>
      </c>
      <c r="B258" s="10" t="n">
        <v>0.087325</v>
      </c>
    </row>
    <row r="259">
      <c r="A259" s="8" t="n">
        <v>41660</v>
      </c>
      <c r="B259" s="10" t="n">
        <v>0.0876</v>
      </c>
    </row>
    <row r="260">
      <c r="A260" s="8" t="n">
        <v>41661</v>
      </c>
      <c r="B260" s="10" t="n">
        <v>0.089425</v>
      </c>
    </row>
    <row r="261">
      <c r="A261" s="8" t="n">
        <v>41662</v>
      </c>
      <c r="B261" s="10" t="n">
        <v>0.0883</v>
      </c>
    </row>
    <row r="262">
      <c r="A262" s="8" t="n">
        <v>41663</v>
      </c>
      <c r="B262" s="10" t="n">
        <v>0.09052500000000001</v>
      </c>
    </row>
    <row r="263">
      <c r="A263" s="8" t="n">
        <v>41666</v>
      </c>
      <c r="B263" s="10" t="n">
        <v>0.09602499999999999</v>
      </c>
    </row>
    <row r="264">
      <c r="A264" s="8" t="n">
        <v>41667</v>
      </c>
      <c r="B264" s="10" t="n">
        <v>0.096875</v>
      </c>
    </row>
    <row r="265">
      <c r="A265" s="8" t="n">
        <v>41668</v>
      </c>
      <c r="B265" s="10" t="n">
        <v>0.09585</v>
      </c>
    </row>
    <row r="266">
      <c r="A266" s="8" t="n">
        <v>41669</v>
      </c>
      <c r="B266" s="10" t="n">
        <v>0.0974</v>
      </c>
    </row>
    <row r="267">
      <c r="A267" s="8" t="n">
        <v>41670</v>
      </c>
      <c r="B267" s="10" t="n">
        <v>0.09895</v>
      </c>
    </row>
    <row r="268">
      <c r="A268" s="8" t="n">
        <v>41673</v>
      </c>
      <c r="B268" s="10" t="n">
        <v>0.09962500000000001</v>
      </c>
    </row>
    <row r="269">
      <c r="A269" s="8" t="n">
        <v>41674</v>
      </c>
      <c r="B269" s="10" t="n">
        <v>0.09939999999999999</v>
      </c>
    </row>
    <row r="270">
      <c r="A270" s="8" t="n">
        <v>41675</v>
      </c>
      <c r="B270" s="10" t="n">
        <v>0.09897500000000001</v>
      </c>
    </row>
    <row r="271">
      <c r="A271" s="8" t="n">
        <v>41676</v>
      </c>
      <c r="B271" s="10" t="n">
        <v>0.0983</v>
      </c>
    </row>
    <row r="272">
      <c r="A272" s="8" t="n">
        <v>41677</v>
      </c>
      <c r="B272" s="10" t="n">
        <v>0.0983</v>
      </c>
    </row>
    <row r="273">
      <c r="A273" s="8" t="n">
        <v>41680</v>
      </c>
      <c r="B273" s="10" t="n">
        <v>0.097925</v>
      </c>
    </row>
    <row r="274">
      <c r="A274" s="8" t="n">
        <v>41681</v>
      </c>
      <c r="B274" s="10" t="n">
        <v>0.09625</v>
      </c>
    </row>
    <row r="275">
      <c r="A275" s="8" t="n">
        <v>41682</v>
      </c>
      <c r="B275" s="10" t="n">
        <v>0.09634999999999999</v>
      </c>
    </row>
    <row r="276">
      <c r="A276" s="8" t="n">
        <v>41683</v>
      </c>
      <c r="B276" s="10" t="n">
        <v>0.09664999999999999</v>
      </c>
    </row>
    <row r="277">
      <c r="A277" s="8" t="n">
        <v>41684</v>
      </c>
      <c r="B277" s="10" t="n">
        <v>0.09672499999999999</v>
      </c>
    </row>
    <row r="278">
      <c r="A278" s="8" t="n">
        <v>41687</v>
      </c>
      <c r="B278" s="10" t="n">
        <v>0.096875</v>
      </c>
    </row>
    <row r="279">
      <c r="A279" s="8" t="n">
        <v>41688</v>
      </c>
      <c r="B279" s="10" t="n">
        <v>0.09759999999999999</v>
      </c>
    </row>
    <row r="280">
      <c r="A280" s="8" t="n">
        <v>41690</v>
      </c>
      <c r="B280" s="10" t="n">
        <v>0.0992</v>
      </c>
    </row>
    <row r="281">
      <c r="A281" s="8" t="n">
        <v>41691</v>
      </c>
      <c r="B281" s="10" t="n">
        <v>0.10005</v>
      </c>
    </row>
    <row r="282">
      <c r="A282" s="8" t="n">
        <v>41694</v>
      </c>
      <c r="B282" s="10" t="n">
        <v>0.099825</v>
      </c>
    </row>
    <row r="283">
      <c r="A283" s="8" t="n">
        <v>41695</v>
      </c>
      <c r="B283" s="10" t="n">
        <v>0.099375</v>
      </c>
    </row>
    <row r="284">
      <c r="A284" s="8" t="n">
        <v>41696</v>
      </c>
      <c r="B284" s="10" t="n">
        <v>0.0999</v>
      </c>
    </row>
    <row r="285">
      <c r="A285" s="8" t="n">
        <v>41698</v>
      </c>
      <c r="B285" s="10" t="n">
        <v>0.098</v>
      </c>
    </row>
    <row r="286">
      <c r="A286" s="8" t="n">
        <v>41701</v>
      </c>
      <c r="B286" s="10" t="n">
        <v>0.09995</v>
      </c>
    </row>
    <row r="287">
      <c r="A287" s="8" t="n">
        <v>41702</v>
      </c>
      <c r="B287" s="10" t="n">
        <v>0.10135</v>
      </c>
    </row>
    <row r="288">
      <c r="A288" s="8" t="n">
        <v>41703</v>
      </c>
      <c r="B288" s="10" t="n">
        <v>0.101175</v>
      </c>
    </row>
    <row r="289">
      <c r="A289" s="8" t="n">
        <v>41704</v>
      </c>
      <c r="B289" s="10" t="n">
        <v>0.1006</v>
      </c>
    </row>
    <row r="290">
      <c r="A290" s="8" t="n">
        <v>41705</v>
      </c>
      <c r="B290" s="10" t="n">
        <v>0.101375</v>
      </c>
    </row>
    <row r="291">
      <c r="A291" s="8" t="n">
        <v>41708</v>
      </c>
      <c r="B291" s="10" t="n">
        <v>0.1032</v>
      </c>
    </row>
    <row r="292">
      <c r="A292" s="8" t="n">
        <v>41709</v>
      </c>
      <c r="B292" s="10" t="n">
        <v>0.104475</v>
      </c>
    </row>
    <row r="293">
      <c r="A293" s="8" t="n">
        <v>41710</v>
      </c>
      <c r="B293" s="10" t="n">
        <v>0.10415</v>
      </c>
    </row>
    <row r="294">
      <c r="A294" s="8" t="n">
        <v>41711</v>
      </c>
      <c r="B294" s="10" t="n">
        <v>0.104375</v>
      </c>
    </row>
    <row r="295">
      <c r="A295" s="8" t="n">
        <v>41712</v>
      </c>
      <c r="B295" s="10" t="n">
        <v>0.1036</v>
      </c>
    </row>
    <row r="296">
      <c r="A296" s="8" t="n">
        <v>41716</v>
      </c>
      <c r="B296" s="10" t="n">
        <v>0.102425</v>
      </c>
    </row>
    <row r="297">
      <c r="A297" s="8" t="n">
        <v>41717</v>
      </c>
      <c r="B297" s="10" t="n">
        <v>0.10255</v>
      </c>
    </row>
    <row r="298">
      <c r="A298" s="8" t="n">
        <v>41718</v>
      </c>
      <c r="B298" s="10" t="n">
        <v>0.10255</v>
      </c>
    </row>
    <row r="299">
      <c r="A299" s="8" t="n">
        <v>41719</v>
      </c>
      <c r="B299" s="10" t="n">
        <v>0.1043</v>
      </c>
    </row>
    <row r="300">
      <c r="A300" s="8" t="n">
        <v>41722</v>
      </c>
      <c r="B300" s="10" t="n">
        <v>0.10885</v>
      </c>
    </row>
    <row r="301">
      <c r="A301" s="8" t="n">
        <v>41723</v>
      </c>
      <c r="B301" s="10" t="n">
        <v>0.112</v>
      </c>
    </row>
    <row r="302">
      <c r="A302" s="8" t="n">
        <v>41724</v>
      </c>
      <c r="B302" s="10" t="n">
        <v>0.1134</v>
      </c>
    </row>
    <row r="303">
      <c r="A303" s="8" t="n">
        <v>41725</v>
      </c>
      <c r="B303" s="10" t="n">
        <v>0.1121</v>
      </c>
    </row>
    <row r="304">
      <c r="A304" s="8" t="n">
        <v>41726</v>
      </c>
      <c r="B304" s="10" t="n">
        <v>0.113375</v>
      </c>
    </row>
    <row r="305">
      <c r="A305" s="8" t="n">
        <v>41731</v>
      </c>
      <c r="B305" s="10" t="n">
        <v>0.1133</v>
      </c>
    </row>
    <row r="306">
      <c r="A306" s="8" t="n">
        <v>41732</v>
      </c>
      <c r="B306" s="10" t="n">
        <v>0.11345</v>
      </c>
    </row>
    <row r="307">
      <c r="A307" s="8" t="n">
        <v>41733</v>
      </c>
      <c r="B307" s="10" t="n">
        <v>0.115975</v>
      </c>
    </row>
    <row r="308">
      <c r="A308" s="8" t="n">
        <v>41736</v>
      </c>
      <c r="B308" s="10" t="n">
        <v>0.117375</v>
      </c>
    </row>
    <row r="309">
      <c r="A309" s="8" t="n">
        <v>41738</v>
      </c>
      <c r="B309" s="10" t="n">
        <v>0.114</v>
      </c>
    </row>
    <row r="310">
      <c r="A310" s="8" t="n">
        <v>41739</v>
      </c>
      <c r="B310" s="10" t="n">
        <v>0.11395</v>
      </c>
    </row>
    <row r="311">
      <c r="A311" s="8" t="n">
        <v>41740</v>
      </c>
      <c r="B311" s="10" t="n">
        <v>0.114425</v>
      </c>
    </row>
    <row r="312">
      <c r="A312" s="8" t="n">
        <v>41744</v>
      </c>
      <c r="B312" s="10" t="n">
        <v>0.1157</v>
      </c>
    </row>
    <row r="313">
      <c r="A313" s="8" t="n">
        <v>41745</v>
      </c>
      <c r="B313" s="10" t="n">
        <v>0.113925</v>
      </c>
    </row>
    <row r="314">
      <c r="A314" s="8" t="n">
        <v>41746</v>
      </c>
      <c r="B314" s="10" t="n">
        <v>0.113975</v>
      </c>
    </row>
    <row r="315">
      <c r="A315" s="8" t="n">
        <v>41750</v>
      </c>
      <c r="B315" s="10" t="n">
        <v>0.1136</v>
      </c>
    </row>
    <row r="316">
      <c r="A316" s="8" t="n">
        <v>41751</v>
      </c>
      <c r="B316" s="10" t="n">
        <v>0.1135</v>
      </c>
    </row>
    <row r="317">
      <c r="A317" s="8" t="n">
        <v>41752</v>
      </c>
      <c r="B317" s="10" t="n">
        <v>0.1127</v>
      </c>
    </row>
    <row r="318">
      <c r="A318" s="8" t="n">
        <v>41754</v>
      </c>
      <c r="B318" s="10" t="n">
        <v>0.1137</v>
      </c>
    </row>
    <row r="319">
      <c r="A319" s="8" t="n">
        <v>41757</v>
      </c>
      <c r="B319" s="10" t="n">
        <v>0.11245</v>
      </c>
    </row>
    <row r="320">
      <c r="A320" s="8" t="n">
        <v>41758</v>
      </c>
      <c r="B320" s="10" t="n">
        <v>0.1122</v>
      </c>
    </row>
    <row r="321">
      <c r="A321" s="8" t="n">
        <v>41759</v>
      </c>
      <c r="B321" s="10" t="n">
        <v>0.11245</v>
      </c>
    </row>
    <row r="322">
      <c r="A322" s="8" t="n">
        <v>41761</v>
      </c>
      <c r="B322" s="10" t="n">
        <v>0.11135</v>
      </c>
    </row>
    <row r="323">
      <c r="A323" s="8" t="n">
        <v>41764</v>
      </c>
      <c r="B323" s="10" t="n">
        <v>0.1108</v>
      </c>
    </row>
    <row r="324">
      <c r="A324" s="8" t="n">
        <v>41765</v>
      </c>
      <c r="B324" s="10" t="n">
        <v>0.1108</v>
      </c>
    </row>
    <row r="325">
      <c r="A325" s="8" t="n">
        <v>41766</v>
      </c>
      <c r="B325" s="10" t="n">
        <v>0.110375</v>
      </c>
    </row>
    <row r="326">
      <c r="A326" s="8" t="n">
        <v>41767</v>
      </c>
      <c r="B326" s="10" t="n">
        <v>0.10955</v>
      </c>
    </row>
    <row r="327">
      <c r="A327" s="8" t="n">
        <v>41768</v>
      </c>
      <c r="B327" s="10" t="n">
        <v>0.109675</v>
      </c>
    </row>
    <row r="328">
      <c r="A328" s="8" t="n">
        <v>41771</v>
      </c>
      <c r="B328" s="10" t="n">
        <v>0.111525</v>
      </c>
    </row>
    <row r="329">
      <c r="A329" s="8" t="n">
        <v>41772</v>
      </c>
      <c r="B329" s="10" t="n">
        <v>0.1089</v>
      </c>
    </row>
    <row r="330">
      <c r="A330" s="8" t="n">
        <v>41774</v>
      </c>
      <c r="B330" s="10" t="n">
        <v>0.105025</v>
      </c>
    </row>
    <row r="331">
      <c r="A331" s="8" t="n">
        <v>41775</v>
      </c>
      <c r="B331" s="10" t="n">
        <v>0.09942500000000001</v>
      </c>
    </row>
    <row r="332">
      <c r="A332" s="8" t="n">
        <v>41778</v>
      </c>
      <c r="B332" s="10" t="n">
        <v>0.09195</v>
      </c>
    </row>
    <row r="333">
      <c r="A333" s="8" t="n">
        <v>41779</v>
      </c>
      <c r="B333" s="10" t="n">
        <v>0.09005000000000001</v>
      </c>
    </row>
    <row r="334">
      <c r="A334" s="8" t="n">
        <v>41780</v>
      </c>
      <c r="B334" s="10" t="n">
        <v>0.08985</v>
      </c>
    </row>
    <row r="335">
      <c r="A335" s="8" t="n">
        <v>41781</v>
      </c>
      <c r="B335" s="10" t="n">
        <v>0.08895</v>
      </c>
    </row>
    <row r="336">
      <c r="A336" s="8" t="n">
        <v>41782</v>
      </c>
      <c r="B336" s="10" t="n">
        <v>0.08699999999999999</v>
      </c>
    </row>
    <row r="337">
      <c r="A337" s="8" t="n">
        <v>41785</v>
      </c>
      <c r="B337" s="10" t="n">
        <v>0.08775000000000001</v>
      </c>
    </row>
    <row r="338">
      <c r="A338" s="8" t="n">
        <v>41786</v>
      </c>
      <c r="B338" s="10" t="n">
        <v>0.08772500000000001</v>
      </c>
    </row>
    <row r="339">
      <c r="A339" s="8" t="n">
        <v>41787</v>
      </c>
      <c r="B339" s="10" t="n">
        <v>0.08765000000000001</v>
      </c>
    </row>
    <row r="340">
      <c r="A340" s="8" t="n">
        <v>41788</v>
      </c>
      <c r="B340" s="10" t="n">
        <v>0.08744999999999999</v>
      </c>
    </row>
    <row r="341">
      <c r="A341" s="8" t="n">
        <v>41789</v>
      </c>
      <c r="B341" s="10" t="n">
        <v>0.08695</v>
      </c>
    </row>
    <row r="342">
      <c r="A342" s="8" t="n">
        <v>41792</v>
      </c>
      <c r="B342" s="10" t="n">
        <v>0.08740000000000001</v>
      </c>
    </row>
    <row r="343">
      <c r="A343" s="8" t="n">
        <v>41793</v>
      </c>
      <c r="B343" s="10" t="n">
        <v>0.08654999999999999</v>
      </c>
    </row>
    <row r="344">
      <c r="A344" s="8" t="n">
        <v>41794</v>
      </c>
      <c r="B344" s="10" t="n">
        <v>0.08574999999999999</v>
      </c>
    </row>
    <row r="345">
      <c r="A345" s="8" t="n">
        <v>41795</v>
      </c>
      <c r="B345" s="10" t="n">
        <v>0.084675</v>
      </c>
    </row>
    <row r="346">
      <c r="A346" s="8" t="n">
        <v>41796</v>
      </c>
      <c r="B346" s="10" t="n">
        <v>0.08375</v>
      </c>
    </row>
    <row r="347">
      <c r="A347" s="8" t="n">
        <v>41799</v>
      </c>
      <c r="B347" s="10" t="n">
        <v>0.08460000000000001</v>
      </c>
    </row>
    <row r="348">
      <c r="A348" s="8" t="n">
        <v>41800</v>
      </c>
      <c r="B348" s="10" t="n">
        <v>0.0857</v>
      </c>
    </row>
    <row r="349">
      <c r="A349" s="8" t="n">
        <v>41801</v>
      </c>
      <c r="B349" s="10" t="n">
        <v>0.085725</v>
      </c>
    </row>
    <row r="350">
      <c r="A350" s="8" t="n">
        <v>41802</v>
      </c>
      <c r="B350" s="10" t="n">
        <v>0.08315</v>
      </c>
    </row>
    <row r="351">
      <c r="A351" s="8" t="n">
        <v>41803</v>
      </c>
      <c r="B351" s="10" t="n">
        <v>0.08359999999999999</v>
      </c>
    </row>
    <row r="352">
      <c r="A352" s="8" t="n">
        <v>41806</v>
      </c>
      <c r="B352" s="10" t="n">
        <v>0.0873</v>
      </c>
    </row>
    <row r="353">
      <c r="A353" s="8" t="n">
        <v>41807</v>
      </c>
      <c r="B353" s="10" t="n">
        <v>0.09002499999999999</v>
      </c>
    </row>
    <row r="354">
      <c r="A354" s="8" t="n">
        <v>41808</v>
      </c>
      <c r="B354" s="10" t="n">
        <v>0.09144999999999999</v>
      </c>
    </row>
    <row r="355">
      <c r="A355" s="8" t="n">
        <v>41809</v>
      </c>
      <c r="B355" s="10" t="n">
        <v>0.090075</v>
      </c>
    </row>
    <row r="356">
      <c r="A356" s="8" t="n">
        <v>41810</v>
      </c>
      <c r="B356" s="10" t="n">
        <v>0.0911</v>
      </c>
    </row>
    <row r="357">
      <c r="A357" s="8" t="n">
        <v>41813</v>
      </c>
      <c r="B357" s="10" t="n">
        <v>0.0919</v>
      </c>
    </row>
    <row r="358">
      <c r="A358" s="8" t="n">
        <v>41814</v>
      </c>
      <c r="B358" s="10" t="n">
        <v>0.0915</v>
      </c>
    </row>
    <row r="359">
      <c r="A359" s="8" t="n">
        <v>41815</v>
      </c>
      <c r="B359" s="10" t="n">
        <v>0.09140000000000001</v>
      </c>
    </row>
    <row r="360">
      <c r="A360" s="8" t="n">
        <v>41816</v>
      </c>
      <c r="B360" s="10" t="n">
        <v>0.08927500000000001</v>
      </c>
    </row>
    <row r="361">
      <c r="A361" s="8" t="n">
        <v>41817</v>
      </c>
      <c r="B361" s="10" t="n">
        <v>0.085775</v>
      </c>
    </row>
    <row r="362">
      <c r="A362" s="8" t="n">
        <v>41820</v>
      </c>
      <c r="B362" s="10" t="n">
        <v>0.08435000000000001</v>
      </c>
    </row>
    <row r="363">
      <c r="A363" s="8" t="n">
        <v>41821</v>
      </c>
      <c r="B363" s="10" t="n">
        <v>0.0842</v>
      </c>
    </row>
    <row r="364">
      <c r="A364" s="8" t="n">
        <v>41822</v>
      </c>
      <c r="B364" s="10" t="n">
        <v>0.083925</v>
      </c>
    </row>
    <row r="365">
      <c r="A365" s="8" t="n">
        <v>41823</v>
      </c>
      <c r="B365" s="10" t="n">
        <v>0.08460000000000001</v>
      </c>
    </row>
    <row r="366">
      <c r="A366" s="8" t="n">
        <v>41824</v>
      </c>
      <c r="B366" s="10" t="n">
        <v>0.08380000000000001</v>
      </c>
    </row>
    <row r="367">
      <c r="A367" s="8" t="n">
        <v>41827</v>
      </c>
      <c r="B367" s="10" t="n">
        <v>0.08275</v>
      </c>
    </row>
    <row r="368">
      <c r="A368" s="8" t="n">
        <v>41828</v>
      </c>
      <c r="B368" s="10" t="n">
        <v>0.08410000000000001</v>
      </c>
    </row>
    <row r="369">
      <c r="A369" s="8" t="n">
        <v>41829</v>
      </c>
      <c r="B369" s="10" t="n">
        <v>0.0842</v>
      </c>
    </row>
    <row r="370">
      <c r="A370" s="8" t="n">
        <v>41830</v>
      </c>
      <c r="B370" s="10" t="n">
        <v>0.08405</v>
      </c>
    </row>
    <row r="371">
      <c r="A371" s="8" t="n">
        <v>41831</v>
      </c>
      <c r="B371" s="10" t="n">
        <v>0.0839</v>
      </c>
    </row>
    <row r="372">
      <c r="A372" s="8" t="n">
        <v>41834</v>
      </c>
      <c r="B372" s="10" t="n">
        <v>0.08529999999999999</v>
      </c>
    </row>
    <row r="373">
      <c r="A373" s="8" t="n">
        <v>41835</v>
      </c>
      <c r="B373" s="10" t="n">
        <v>0.08605</v>
      </c>
    </row>
    <row r="374">
      <c r="A374" s="8" t="n">
        <v>41836</v>
      </c>
      <c r="B374" s="10" t="n">
        <v>0.0848</v>
      </c>
    </row>
    <row r="375">
      <c r="A375" s="8" t="n">
        <v>41837</v>
      </c>
      <c r="B375" s="10" t="n">
        <v>0.0818</v>
      </c>
    </row>
    <row r="376">
      <c r="A376" s="8" t="n">
        <v>41838</v>
      </c>
      <c r="B376" s="10" t="n">
        <v>0.0818</v>
      </c>
    </row>
    <row r="377">
      <c r="A377" s="8" t="n">
        <v>41841</v>
      </c>
      <c r="B377" s="10" t="n">
        <v>0.07980000000000001</v>
      </c>
    </row>
    <row r="378">
      <c r="A378" s="8" t="n">
        <v>41842</v>
      </c>
      <c r="B378" s="10" t="n">
        <v>0.0775</v>
      </c>
    </row>
    <row r="379">
      <c r="A379" s="8" t="n">
        <v>41843</v>
      </c>
      <c r="B379" s="10" t="n">
        <v>0.07517500000000001</v>
      </c>
    </row>
    <row r="380">
      <c r="A380" s="8" t="n">
        <v>41844</v>
      </c>
      <c r="B380" s="10" t="n">
        <v>0.074825</v>
      </c>
    </row>
    <row r="381">
      <c r="A381" s="8" t="n">
        <v>41845</v>
      </c>
      <c r="B381" s="10" t="n">
        <v>0.074575</v>
      </c>
    </row>
    <row r="382">
      <c r="A382" s="8" t="n">
        <v>41848</v>
      </c>
      <c r="B382" s="10" t="n">
        <v>0.073925</v>
      </c>
    </row>
    <row r="383">
      <c r="A383" s="8" t="n">
        <v>41850</v>
      </c>
      <c r="B383" s="10" t="n">
        <v>0.07337500000000001</v>
      </c>
    </row>
    <row r="384">
      <c r="A384" s="8" t="n">
        <v>41851</v>
      </c>
      <c r="B384" s="10" t="n">
        <v>0.075125</v>
      </c>
    </row>
    <row r="385">
      <c r="A385" s="8" t="n">
        <v>41852</v>
      </c>
      <c r="B385" s="10" t="n">
        <v>0.076775</v>
      </c>
    </row>
    <row r="386">
      <c r="A386" s="8" t="n">
        <v>41855</v>
      </c>
      <c r="B386" s="10" t="n">
        <v>0.078275</v>
      </c>
    </row>
    <row r="387">
      <c r="A387" s="8" t="n">
        <v>41856</v>
      </c>
      <c r="B387" s="10" t="n">
        <v>0.077025</v>
      </c>
    </row>
    <row r="388">
      <c r="A388" s="8" t="n">
        <v>41857</v>
      </c>
      <c r="B388" s="10" t="n">
        <v>0.07872499999999999</v>
      </c>
    </row>
    <row r="389">
      <c r="A389" s="8" t="n">
        <v>41858</v>
      </c>
      <c r="B389" s="10" t="n">
        <v>0.0806</v>
      </c>
    </row>
    <row r="390">
      <c r="A390" s="8" t="n">
        <v>41859</v>
      </c>
      <c r="B390" s="10" t="n">
        <v>0.08164999999999999</v>
      </c>
    </row>
    <row r="391">
      <c r="A391" s="8" t="n">
        <v>41862</v>
      </c>
      <c r="B391" s="10" t="n">
        <v>0.08047499999999999</v>
      </c>
    </row>
    <row r="392">
      <c r="A392" s="8" t="n">
        <v>41863</v>
      </c>
      <c r="B392" s="10" t="n">
        <v>0.07842500000000001</v>
      </c>
    </row>
    <row r="393">
      <c r="A393" s="8" t="n">
        <v>41864</v>
      </c>
      <c r="B393" s="10" t="n">
        <v>0.07625</v>
      </c>
    </row>
    <row r="394">
      <c r="A394" s="8" t="n">
        <v>41865</v>
      </c>
      <c r="B394" s="10" t="n">
        <v>0.07495</v>
      </c>
    </row>
    <row r="395">
      <c r="A395" s="8" t="n">
        <v>41870</v>
      </c>
      <c r="B395" s="10" t="n">
        <v>0.073575</v>
      </c>
    </row>
    <row r="396">
      <c r="A396" s="8" t="n">
        <v>41871</v>
      </c>
      <c r="B396" s="10" t="n">
        <v>0.07552500000000001</v>
      </c>
    </row>
    <row r="397">
      <c r="A397" s="8" t="n">
        <v>41872</v>
      </c>
      <c r="B397" s="10" t="n">
        <v>0.0762</v>
      </c>
    </row>
    <row r="398">
      <c r="A398" s="8" t="n">
        <v>41873</v>
      </c>
      <c r="B398" s="10" t="n">
        <v>0.075775</v>
      </c>
    </row>
    <row r="399">
      <c r="A399" s="8" t="n">
        <v>41876</v>
      </c>
      <c r="B399" s="10" t="n">
        <v>0.0742</v>
      </c>
    </row>
    <row r="400">
      <c r="A400" s="8" t="n">
        <v>41877</v>
      </c>
      <c r="B400" s="10" t="n">
        <v>0.073125</v>
      </c>
    </row>
    <row r="401">
      <c r="A401" s="8" t="n">
        <v>41878</v>
      </c>
      <c r="B401" s="10" t="n">
        <v>0.07345</v>
      </c>
    </row>
    <row r="402">
      <c r="A402" s="8" t="n">
        <v>41879</v>
      </c>
      <c r="B402" s="10" t="n">
        <v>0.07445</v>
      </c>
    </row>
    <row r="403">
      <c r="A403" s="8" t="n">
        <v>41883</v>
      </c>
      <c r="B403" s="10" t="n">
        <v>0.07414999999999999</v>
      </c>
    </row>
    <row r="404">
      <c r="A404" s="8" t="n">
        <v>41884</v>
      </c>
      <c r="B404" s="10" t="n">
        <v>0.074175</v>
      </c>
    </row>
    <row r="405">
      <c r="A405" s="8" t="n">
        <v>41885</v>
      </c>
      <c r="B405" s="10" t="n">
        <v>0.072875</v>
      </c>
    </row>
    <row r="406">
      <c r="A406" s="8" t="n">
        <v>41886</v>
      </c>
      <c r="B406" s="10" t="n">
        <v>0.072575</v>
      </c>
    </row>
    <row r="407">
      <c r="A407" s="8" t="n">
        <v>41887</v>
      </c>
      <c r="B407" s="10" t="n">
        <v>0.071675</v>
      </c>
    </row>
    <row r="408">
      <c r="A408" s="8" t="n">
        <v>41890</v>
      </c>
      <c r="B408" s="10" t="n">
        <v>0.07047500000000001</v>
      </c>
    </row>
    <row r="409">
      <c r="A409" s="8" t="n">
        <v>41891</v>
      </c>
      <c r="B409" s="10" t="n">
        <v>0.07055</v>
      </c>
    </row>
    <row r="410">
      <c r="A410" s="8" t="n">
        <v>41892</v>
      </c>
      <c r="B410" s="10" t="n">
        <v>0.07475</v>
      </c>
    </row>
    <row r="411">
      <c r="A411" s="8" t="n">
        <v>41893</v>
      </c>
      <c r="B411" s="10" t="n">
        <v>0.0747</v>
      </c>
    </row>
    <row r="412">
      <c r="A412" s="8" t="n">
        <v>41894</v>
      </c>
      <c r="B412" s="10" t="n">
        <v>0.07414999999999999</v>
      </c>
    </row>
    <row r="413">
      <c r="A413" s="8" t="n">
        <v>41897</v>
      </c>
      <c r="B413" s="10" t="n">
        <v>0.07440000000000001</v>
      </c>
    </row>
    <row r="414">
      <c r="A414" s="8" t="n">
        <v>41898</v>
      </c>
      <c r="B414" s="10" t="n">
        <v>0.07580000000000001</v>
      </c>
    </row>
    <row r="415">
      <c r="A415" s="8" t="n">
        <v>41899</v>
      </c>
      <c r="B415" s="10" t="n">
        <v>0.076225</v>
      </c>
    </row>
    <row r="416">
      <c r="A416" s="8" t="n">
        <v>41900</v>
      </c>
      <c r="B416" s="10" t="n">
        <v>0.07375</v>
      </c>
    </row>
    <row r="417">
      <c r="A417" s="8" t="n">
        <v>41901</v>
      </c>
      <c r="B417" s="10" t="n">
        <v>0.07205</v>
      </c>
    </row>
    <row r="418">
      <c r="A418" s="8" t="n">
        <v>41904</v>
      </c>
      <c r="B418" s="10" t="n">
        <v>0.07000000000000001</v>
      </c>
    </row>
    <row r="419">
      <c r="A419" s="8" t="n">
        <v>41905</v>
      </c>
      <c r="B419" s="10" t="n">
        <v>0.0708</v>
      </c>
    </row>
    <row r="420">
      <c r="A420" s="8" t="n">
        <v>41906</v>
      </c>
      <c r="B420" s="10" t="n">
        <v>0.070525</v>
      </c>
    </row>
    <row r="421">
      <c r="A421" s="8" t="n">
        <v>41907</v>
      </c>
      <c r="B421" s="10" t="n">
        <v>0.071325</v>
      </c>
    </row>
    <row r="422">
      <c r="A422" s="8" t="n">
        <v>41908</v>
      </c>
      <c r="B422" s="10" t="n">
        <v>0.07235</v>
      </c>
    </row>
    <row r="423">
      <c r="A423" s="8" t="n">
        <v>41911</v>
      </c>
      <c r="B423" s="10" t="n">
        <v>0.07145</v>
      </c>
    </row>
    <row r="424">
      <c r="A424" s="8" t="n">
        <v>41912</v>
      </c>
      <c r="B424" s="10" t="n">
        <v>0.07165000000000001</v>
      </c>
    </row>
    <row r="425">
      <c r="A425" s="8" t="n">
        <v>41913</v>
      </c>
      <c r="B425" s="10" t="n">
        <v>0.07214999999999999</v>
      </c>
    </row>
    <row r="426">
      <c r="A426" s="8" t="n">
        <v>41919</v>
      </c>
      <c r="B426" s="10" t="n">
        <v>0.07099999999999999</v>
      </c>
    </row>
    <row r="427">
      <c r="A427" s="8" t="n">
        <v>41920</v>
      </c>
      <c r="B427" s="10" t="n">
        <v>0.06987499999999999</v>
      </c>
    </row>
    <row r="428">
      <c r="A428" s="8" t="n">
        <v>41921</v>
      </c>
      <c r="B428" s="10" t="n">
        <v>0.06747499999999999</v>
      </c>
    </row>
    <row r="429">
      <c r="A429" s="8" t="n">
        <v>41922</v>
      </c>
      <c r="B429" s="10" t="n">
        <v>0.06705</v>
      </c>
    </row>
    <row r="430">
      <c r="A430" s="8" t="n">
        <v>41925</v>
      </c>
      <c r="B430" s="10" t="n">
        <v>0.06775</v>
      </c>
    </row>
    <row r="431">
      <c r="A431" s="8" t="n">
        <v>41926</v>
      </c>
      <c r="B431" s="10" t="n">
        <v>0.06834999999999999</v>
      </c>
    </row>
    <row r="432">
      <c r="A432" s="8" t="n">
        <v>41928</v>
      </c>
      <c r="B432" s="10" t="n">
        <v>0.072725</v>
      </c>
    </row>
    <row r="433">
      <c r="A433" s="8" t="n">
        <v>41929</v>
      </c>
      <c r="B433" s="10" t="n">
        <v>0.07200000000000001</v>
      </c>
    </row>
    <row r="434">
      <c r="A434" s="8" t="n">
        <v>41932</v>
      </c>
      <c r="B434" s="10" t="n">
        <v>0.06995</v>
      </c>
    </row>
    <row r="435">
      <c r="A435" s="8" t="n">
        <v>41933</v>
      </c>
      <c r="B435" s="10" t="n">
        <v>0.06962500000000001</v>
      </c>
    </row>
    <row r="436">
      <c r="A436" s="8" t="n">
        <v>41934</v>
      </c>
      <c r="B436" s="10" t="n">
        <v>0.0679</v>
      </c>
    </row>
    <row r="437">
      <c r="A437" s="8" t="n">
        <v>41939</v>
      </c>
      <c r="B437" s="10" t="n">
        <v>0.06755</v>
      </c>
    </row>
    <row r="438">
      <c r="A438" s="8" t="n">
        <v>41940</v>
      </c>
      <c r="B438" s="10" t="n">
        <v>0.06805</v>
      </c>
    </row>
    <row r="439">
      <c r="A439" s="8" t="n">
        <v>41941</v>
      </c>
      <c r="B439" s="10" t="n">
        <v>0.066025</v>
      </c>
    </row>
    <row r="440">
      <c r="A440" s="8" t="n">
        <v>41942</v>
      </c>
      <c r="B440" s="10" t="n">
        <v>0.0668</v>
      </c>
    </row>
    <row r="441">
      <c r="A441" s="8" t="n">
        <v>41943</v>
      </c>
      <c r="B441" s="10" t="n">
        <v>0.0663</v>
      </c>
    </row>
    <row r="442">
      <c r="A442" s="8" t="n">
        <v>41946</v>
      </c>
      <c r="B442" s="10" t="n">
        <v>0.06607499999999999</v>
      </c>
    </row>
    <row r="443">
      <c r="A443" s="8" t="n">
        <v>41948</v>
      </c>
      <c r="B443" s="10" t="n">
        <v>0.06495000000000001</v>
      </c>
    </row>
    <row r="444">
      <c r="A444" s="8" t="n">
        <v>41950</v>
      </c>
      <c r="B444" s="10" t="n">
        <v>0.0659</v>
      </c>
    </row>
    <row r="445">
      <c r="A445" s="8" t="n">
        <v>41953</v>
      </c>
      <c r="B445" s="10" t="n">
        <v>0.06542500000000001</v>
      </c>
    </row>
    <row r="446">
      <c r="A446" s="8" t="n">
        <v>41954</v>
      </c>
      <c r="B446" s="10" t="n">
        <v>0.06559999999999999</v>
      </c>
    </row>
    <row r="447">
      <c r="A447" s="8" t="n">
        <v>41955</v>
      </c>
      <c r="B447" s="10" t="n">
        <v>0.0654</v>
      </c>
    </row>
    <row r="448">
      <c r="A448" s="8" t="n">
        <v>41956</v>
      </c>
      <c r="B448" s="10" t="n">
        <v>0.0653</v>
      </c>
    </row>
    <row r="449">
      <c r="A449" s="8" t="n">
        <v>41957</v>
      </c>
      <c r="B449" s="10" t="n">
        <v>0.0664</v>
      </c>
    </row>
    <row r="450">
      <c r="A450" s="8" t="n">
        <v>41960</v>
      </c>
      <c r="B450" s="10" t="n">
        <v>0.06709999999999999</v>
      </c>
    </row>
    <row r="451">
      <c r="A451" s="8" t="n">
        <v>41961</v>
      </c>
      <c r="B451" s="10" t="n">
        <v>0.0655</v>
      </c>
    </row>
    <row r="452">
      <c r="A452" s="8" t="n">
        <v>41962</v>
      </c>
      <c r="B452" s="10" t="n">
        <v>0.06605</v>
      </c>
    </row>
    <row r="453">
      <c r="A453" s="8" t="n">
        <v>41963</v>
      </c>
      <c r="B453" s="10" t="n">
        <v>0.06709999999999999</v>
      </c>
    </row>
    <row r="454">
      <c r="A454" s="8" t="n">
        <v>41964</v>
      </c>
      <c r="B454" s="10" t="n">
        <v>0.06615</v>
      </c>
    </row>
    <row r="455">
      <c r="A455" s="8" t="n">
        <v>41967</v>
      </c>
      <c r="B455" s="10" t="n">
        <v>0.065375</v>
      </c>
    </row>
    <row r="456">
      <c r="A456" s="8" t="n">
        <v>41968</v>
      </c>
      <c r="B456" s="10" t="n">
        <v>0.064625</v>
      </c>
    </row>
    <row r="457">
      <c r="A457" s="8" t="n">
        <v>41969</v>
      </c>
      <c r="B457" s="10" t="n">
        <v>0.06315</v>
      </c>
    </row>
    <row r="458">
      <c r="A458" s="8" t="n">
        <v>41970</v>
      </c>
      <c r="B458" s="10" t="n">
        <v>0.062275</v>
      </c>
    </row>
    <row r="459">
      <c r="A459" s="8" t="n">
        <v>41971</v>
      </c>
      <c r="B459" s="10" t="n">
        <v>0.06122499999999999</v>
      </c>
    </row>
    <row r="460">
      <c r="A460" s="8" t="n">
        <v>41974</v>
      </c>
      <c r="B460" s="10" t="n">
        <v>0.06145</v>
      </c>
    </row>
    <row r="461">
      <c r="A461" s="8" t="n">
        <v>41975</v>
      </c>
      <c r="B461" s="10" t="n">
        <v>0.0607</v>
      </c>
    </row>
    <row r="462">
      <c r="A462" s="8" t="n">
        <v>41976</v>
      </c>
      <c r="B462" s="10" t="n">
        <v>0.058225</v>
      </c>
    </row>
    <row r="463">
      <c r="A463" s="8" t="n">
        <v>41977</v>
      </c>
      <c r="B463" s="10" t="n">
        <v>0.056925</v>
      </c>
    </row>
    <row r="464">
      <c r="A464" s="8" t="n">
        <v>41978</v>
      </c>
      <c r="B464" s="10" t="n">
        <v>0.05615000000000001</v>
      </c>
    </row>
    <row r="465">
      <c r="A465" s="8" t="n">
        <v>41981</v>
      </c>
      <c r="B465" s="10" t="n">
        <v>0.055725</v>
      </c>
    </row>
    <row r="466">
      <c r="A466" s="8" t="n">
        <v>41982</v>
      </c>
      <c r="B466" s="10" t="n">
        <v>0.057775</v>
      </c>
    </row>
    <row r="467">
      <c r="A467" s="8" t="n">
        <v>41983</v>
      </c>
      <c r="B467" s="10" t="n">
        <v>0.0582</v>
      </c>
    </row>
    <row r="468">
      <c r="A468" s="8" t="n">
        <v>41984</v>
      </c>
      <c r="B468" s="10" t="n">
        <v>0.05980000000000001</v>
      </c>
    </row>
    <row r="469">
      <c r="A469" s="8" t="n">
        <v>41985</v>
      </c>
      <c r="B469" s="10" t="n">
        <v>0.0607</v>
      </c>
    </row>
    <row r="470">
      <c r="A470" s="8" t="n">
        <v>41988</v>
      </c>
      <c r="B470" s="10" t="n">
        <v>0.0634</v>
      </c>
    </row>
    <row r="471">
      <c r="A471" s="8" t="n">
        <v>41989</v>
      </c>
      <c r="B471" s="10" t="n">
        <v>0.07145</v>
      </c>
    </row>
    <row r="472">
      <c r="A472" s="8" t="n">
        <v>41990</v>
      </c>
      <c r="B472" s="10" t="n">
        <v>0.0736</v>
      </c>
    </row>
    <row r="473">
      <c r="A473" s="8" t="n">
        <v>41991</v>
      </c>
      <c r="B473" s="10" t="n">
        <v>0.06934999999999999</v>
      </c>
    </row>
    <row r="474">
      <c r="A474" s="8" t="n">
        <v>41992</v>
      </c>
      <c r="B474" s="10" t="n">
        <v>0.06557499999999999</v>
      </c>
    </row>
    <row r="475">
      <c r="A475" s="8" t="n">
        <v>41995</v>
      </c>
      <c r="B475" s="10" t="n">
        <v>0.06335</v>
      </c>
    </row>
    <row r="476">
      <c r="A476" s="8" t="n">
        <v>41996</v>
      </c>
      <c r="B476" s="10" t="n">
        <v>0.06505</v>
      </c>
    </row>
    <row r="477">
      <c r="A477" s="8" t="n">
        <v>41997</v>
      </c>
      <c r="B477" s="10" t="n">
        <v>0.06507500000000001</v>
      </c>
    </row>
    <row r="478">
      <c r="A478" s="8" t="n">
        <v>41999</v>
      </c>
      <c r="B478" s="10" t="n">
        <v>0.0649</v>
      </c>
    </row>
    <row r="479">
      <c r="A479" s="8" t="n">
        <v>42002</v>
      </c>
      <c r="B479" s="10" t="n">
        <v>0.0638</v>
      </c>
    </row>
    <row r="480">
      <c r="A480" s="8" t="n">
        <v>42003</v>
      </c>
      <c r="B480" s="10" t="n">
        <v>0.0668</v>
      </c>
    </row>
    <row r="481">
      <c r="A481" s="8" t="n">
        <v>42004</v>
      </c>
      <c r="B481" s="10" t="n">
        <v>0.0672</v>
      </c>
    </row>
    <row r="482">
      <c r="A482" s="8" t="n">
        <v>42005</v>
      </c>
      <c r="B482" s="10" t="n">
        <v>0.06745</v>
      </c>
    </row>
    <row r="483">
      <c r="A483" s="8" t="n">
        <v>42006</v>
      </c>
      <c r="B483" s="10" t="n">
        <v>0.06815</v>
      </c>
    </row>
    <row r="484">
      <c r="A484" s="8" t="n">
        <v>42009</v>
      </c>
      <c r="B484" s="10" t="n">
        <v>0.0684</v>
      </c>
    </row>
    <row r="485">
      <c r="A485" s="8" t="n">
        <v>42010</v>
      </c>
      <c r="B485" s="10" t="n">
        <v>0.0678</v>
      </c>
    </row>
    <row r="486">
      <c r="A486" s="8" t="n">
        <v>42011</v>
      </c>
      <c r="B486" s="10" t="n">
        <v>0.06724999999999999</v>
      </c>
    </row>
    <row r="487">
      <c r="A487" s="8" t="n">
        <v>42012</v>
      </c>
      <c r="B487" s="10" t="n">
        <v>0.06607499999999999</v>
      </c>
    </row>
    <row r="488">
      <c r="A488" s="8" t="n">
        <v>42013</v>
      </c>
      <c r="B488" s="10" t="n">
        <v>0.06709999999999999</v>
      </c>
    </row>
    <row r="489">
      <c r="A489" s="8" t="n">
        <v>42016</v>
      </c>
      <c r="B489" s="10" t="n">
        <v>0.067325</v>
      </c>
    </row>
    <row r="490">
      <c r="A490" s="8" t="n">
        <v>42017</v>
      </c>
      <c r="B490" s="10" t="n">
        <v>0.06557499999999999</v>
      </c>
    </row>
    <row r="491">
      <c r="A491" s="8" t="n">
        <v>42018</v>
      </c>
      <c r="B491" s="10" t="n">
        <v>0.06632500000000001</v>
      </c>
    </row>
    <row r="492">
      <c r="A492" s="8" t="n">
        <v>42019</v>
      </c>
      <c r="B492" s="10" t="n">
        <v>0.067625</v>
      </c>
    </row>
    <row r="493">
      <c r="A493" s="8" t="n">
        <v>42020</v>
      </c>
      <c r="B493" s="10" t="n">
        <v>0.07355</v>
      </c>
    </row>
    <row r="494">
      <c r="A494" s="8" t="n">
        <v>42023</v>
      </c>
      <c r="B494" s="10" t="n">
        <v>0.076725</v>
      </c>
    </row>
    <row r="495">
      <c r="A495" s="8" t="n">
        <v>42024</v>
      </c>
      <c r="B495" s="10" t="n">
        <v>0.07730000000000001</v>
      </c>
    </row>
    <row r="496">
      <c r="A496" s="8" t="n">
        <v>42025</v>
      </c>
      <c r="B496" s="10" t="n">
        <v>0.076575</v>
      </c>
    </row>
    <row r="497">
      <c r="A497" s="8" t="n">
        <v>42026</v>
      </c>
      <c r="B497" s="10" t="n">
        <v>0.07625</v>
      </c>
    </row>
    <row r="498">
      <c r="A498" s="8" t="n">
        <v>42027</v>
      </c>
      <c r="B498" s="10" t="n">
        <v>0.07580000000000001</v>
      </c>
    </row>
    <row r="499">
      <c r="A499" s="8" t="n">
        <v>42031</v>
      </c>
      <c r="B499" s="10" t="n">
        <v>0.072725</v>
      </c>
    </row>
    <row r="500">
      <c r="A500" s="8" t="n">
        <v>42032</v>
      </c>
      <c r="B500" s="10" t="n">
        <v>0.07112499999999999</v>
      </c>
    </row>
    <row r="501">
      <c r="A501" s="8" t="n">
        <v>42033</v>
      </c>
      <c r="B501" s="10" t="n">
        <v>0.068925</v>
      </c>
    </row>
    <row r="502">
      <c r="A502" s="8" t="n">
        <v>42034</v>
      </c>
      <c r="B502" s="10" t="n">
        <v>0.07139999999999999</v>
      </c>
    </row>
    <row r="503">
      <c r="A503" s="8" t="n">
        <v>42037</v>
      </c>
      <c r="B503" s="10" t="n">
        <v>0.074175</v>
      </c>
    </row>
    <row r="504">
      <c r="A504" s="8" t="n">
        <v>42038</v>
      </c>
      <c r="B504" s="10" t="n">
        <v>0.073875</v>
      </c>
    </row>
    <row r="505">
      <c r="A505" s="8" t="n">
        <v>42039</v>
      </c>
      <c r="B505" s="10" t="n">
        <v>0.072175</v>
      </c>
    </row>
    <row r="506">
      <c r="A506" s="8" t="n">
        <v>42040</v>
      </c>
      <c r="B506" s="10" t="n">
        <v>0.072225</v>
      </c>
    </row>
    <row r="507">
      <c r="A507" s="8" t="n">
        <v>42041</v>
      </c>
      <c r="B507" s="10" t="n">
        <v>0.07174999999999999</v>
      </c>
    </row>
    <row r="508">
      <c r="A508" s="8" t="n">
        <v>42044</v>
      </c>
      <c r="B508" s="10" t="n">
        <v>0.074125</v>
      </c>
    </row>
    <row r="509">
      <c r="A509" s="8" t="n">
        <v>42045</v>
      </c>
      <c r="B509" s="10" t="n">
        <v>0.073875</v>
      </c>
    </row>
    <row r="510">
      <c r="A510" s="8" t="n">
        <v>42046</v>
      </c>
      <c r="B510" s="10" t="n">
        <v>0.07377500000000001</v>
      </c>
    </row>
    <row r="511">
      <c r="A511" s="8" t="n">
        <v>42047</v>
      </c>
      <c r="B511" s="10" t="n">
        <v>0.07435</v>
      </c>
    </row>
    <row r="512">
      <c r="A512" s="8" t="n">
        <v>42048</v>
      </c>
      <c r="B512" s="10" t="n">
        <v>0.0741</v>
      </c>
    </row>
    <row r="513">
      <c r="A513" s="8" t="n">
        <v>42051</v>
      </c>
      <c r="B513" s="10" t="n">
        <v>0.07315000000000001</v>
      </c>
    </row>
    <row r="514">
      <c r="A514" s="8" t="n">
        <v>42053</v>
      </c>
      <c r="B514" s="10" t="n">
        <v>0.07327499999999999</v>
      </c>
    </row>
    <row r="515">
      <c r="A515" s="8" t="n">
        <v>42055</v>
      </c>
      <c r="B515" s="10" t="n">
        <v>0.07337500000000001</v>
      </c>
    </row>
    <row r="516">
      <c r="A516" s="8" t="n">
        <v>42058</v>
      </c>
      <c r="B516" s="10" t="n">
        <v>0.07352500000000001</v>
      </c>
    </row>
    <row r="517">
      <c r="A517" s="8" t="n">
        <v>42059</v>
      </c>
      <c r="B517" s="10" t="n">
        <v>0.073</v>
      </c>
    </row>
    <row r="518">
      <c r="A518" s="8" t="n">
        <v>42060</v>
      </c>
      <c r="B518" s="10" t="n">
        <v>0.07205</v>
      </c>
    </row>
    <row r="519">
      <c r="A519" s="8" t="n">
        <v>42061</v>
      </c>
      <c r="B519" s="10" t="n">
        <v>0.06884999999999999</v>
      </c>
    </row>
    <row r="520">
      <c r="A520" s="8" t="n">
        <v>42062</v>
      </c>
      <c r="B520" s="10" t="n">
        <v>0.06834999999999999</v>
      </c>
    </row>
    <row r="521">
      <c r="A521" s="8" t="n">
        <v>42065</v>
      </c>
      <c r="B521" s="10" t="n">
        <v>0.0664</v>
      </c>
    </row>
    <row r="522">
      <c r="A522" s="8" t="n">
        <v>42066</v>
      </c>
      <c r="B522" s="10" t="n">
        <v>0.06415</v>
      </c>
    </row>
    <row r="523">
      <c r="A523" s="8" t="n">
        <v>42067</v>
      </c>
      <c r="B523" s="10" t="n">
        <v>0.06385</v>
      </c>
    </row>
    <row r="524">
      <c r="A524" s="8" t="n">
        <v>42068</v>
      </c>
      <c r="B524" s="10" t="n">
        <v>0.0649</v>
      </c>
    </row>
    <row r="525">
      <c r="A525" s="8" t="n">
        <v>42072</v>
      </c>
      <c r="B525" s="10" t="n">
        <v>0.0682</v>
      </c>
    </row>
    <row r="526">
      <c r="A526" s="8" t="n">
        <v>42073</v>
      </c>
      <c r="B526" s="10" t="n">
        <v>0.067425</v>
      </c>
    </row>
    <row r="527">
      <c r="A527" s="8" t="n">
        <v>42074</v>
      </c>
      <c r="B527" s="10" t="n">
        <v>0.0682</v>
      </c>
    </row>
    <row r="528">
      <c r="A528" s="8" t="n">
        <v>42075</v>
      </c>
      <c r="B528" s="10" t="n">
        <v>0.06615</v>
      </c>
    </row>
    <row r="529">
      <c r="A529" s="8" t="n">
        <v>42076</v>
      </c>
      <c r="B529" s="10" t="n">
        <v>0.0649</v>
      </c>
    </row>
    <row r="530">
      <c r="A530" s="8" t="n">
        <v>42079</v>
      </c>
      <c r="B530" s="10" t="n">
        <v>0.067325</v>
      </c>
    </row>
    <row r="531">
      <c r="A531" s="8" t="n">
        <v>42080</v>
      </c>
      <c r="B531" s="10" t="n">
        <v>0.06610000000000001</v>
      </c>
    </row>
    <row r="532">
      <c r="A532" s="8" t="n">
        <v>42081</v>
      </c>
      <c r="B532" s="10" t="n">
        <v>0.06597500000000001</v>
      </c>
    </row>
    <row r="533">
      <c r="A533" s="8" t="n">
        <v>42082</v>
      </c>
      <c r="B533" s="10" t="n">
        <v>0.06407499999999999</v>
      </c>
    </row>
    <row r="534">
      <c r="A534" s="8" t="n">
        <v>42083</v>
      </c>
      <c r="B534" s="10" t="n">
        <v>0.062975</v>
      </c>
    </row>
    <row r="535">
      <c r="A535" s="8" t="n">
        <v>42086</v>
      </c>
      <c r="B535" s="10" t="n">
        <v>0.06179999999999999</v>
      </c>
    </row>
    <row r="536">
      <c r="A536" s="8" t="n">
        <v>42087</v>
      </c>
      <c r="B536" s="10" t="n">
        <v>0.06185</v>
      </c>
    </row>
    <row r="537">
      <c r="A537" s="8" t="n">
        <v>42088</v>
      </c>
      <c r="B537" s="10" t="n">
        <v>0.06215</v>
      </c>
    </row>
    <row r="538">
      <c r="A538" s="8" t="n">
        <v>42089</v>
      </c>
      <c r="B538" s="10" t="n">
        <v>0.06394999999999999</v>
      </c>
    </row>
    <row r="539">
      <c r="A539" s="8" t="n">
        <v>42090</v>
      </c>
      <c r="B539" s="10" t="n">
        <v>0.064675</v>
      </c>
    </row>
    <row r="540">
      <c r="A540" s="8" t="n">
        <v>42093</v>
      </c>
      <c r="B540" s="10" t="n">
        <v>0.06455</v>
      </c>
    </row>
    <row r="541">
      <c r="A541" s="8" t="n">
        <v>42094</v>
      </c>
      <c r="B541" s="10" t="n">
        <v>0.06455</v>
      </c>
    </row>
    <row r="542">
      <c r="A542" s="8" t="n">
        <v>42100</v>
      </c>
      <c r="B542" s="10" t="n">
        <v>0.063125</v>
      </c>
    </row>
    <row r="543">
      <c r="A543" s="8" t="n">
        <v>42101</v>
      </c>
      <c r="B543" s="10" t="n">
        <v>0.05945</v>
      </c>
    </row>
    <row r="544">
      <c r="A544" s="8" t="n">
        <v>42102</v>
      </c>
      <c r="B544" s="10" t="n">
        <v>0.058875</v>
      </c>
    </row>
    <row r="545">
      <c r="A545" s="8" t="n">
        <v>42103</v>
      </c>
      <c r="B545" s="10" t="n">
        <v>0.0593</v>
      </c>
    </row>
    <row r="546">
      <c r="A546" s="8" t="n">
        <v>42104</v>
      </c>
      <c r="B546" s="10" t="n">
        <v>0.05934999999999999</v>
      </c>
    </row>
    <row r="547">
      <c r="A547" s="8" t="n">
        <v>42107</v>
      </c>
      <c r="B547" s="10" t="n">
        <v>0.05997499999999999</v>
      </c>
    </row>
    <row r="548">
      <c r="A548" s="8" t="n">
        <v>42109</v>
      </c>
      <c r="B548" s="10" t="n">
        <v>0.059025</v>
      </c>
    </row>
    <row r="549">
      <c r="A549" s="8" t="n">
        <v>42110</v>
      </c>
      <c r="B549" s="10" t="n">
        <v>0.05895</v>
      </c>
    </row>
    <row r="550">
      <c r="A550" s="8" t="n">
        <v>42111</v>
      </c>
      <c r="B550" s="10" t="n">
        <v>0.05797500000000001</v>
      </c>
    </row>
    <row r="551">
      <c r="A551" s="8" t="n">
        <v>42114</v>
      </c>
      <c r="B551" s="10" t="n">
        <v>0.061375</v>
      </c>
    </row>
    <row r="552">
      <c r="A552" s="8" t="n">
        <v>42115</v>
      </c>
      <c r="B552" s="10" t="n">
        <v>0.0664</v>
      </c>
    </row>
    <row r="553">
      <c r="A553" s="8" t="n">
        <v>42116</v>
      </c>
      <c r="B553" s="10" t="n">
        <v>0.066175</v>
      </c>
    </row>
    <row r="554">
      <c r="A554" s="8" t="n">
        <v>42117</v>
      </c>
      <c r="B554" s="10" t="n">
        <v>0.07095</v>
      </c>
    </row>
    <row r="555">
      <c r="A555" s="8" t="n">
        <v>42118</v>
      </c>
      <c r="B555" s="10" t="n">
        <v>0.07582499999999999</v>
      </c>
    </row>
    <row r="556">
      <c r="A556" s="8" t="n">
        <v>42121</v>
      </c>
      <c r="B556" s="10" t="n">
        <v>0.0766</v>
      </c>
    </row>
    <row r="557">
      <c r="A557" s="8" t="n">
        <v>42122</v>
      </c>
      <c r="B557" s="10" t="n">
        <v>0.07345</v>
      </c>
    </row>
    <row r="558">
      <c r="A558" s="8" t="n">
        <v>42123</v>
      </c>
      <c r="B558" s="10" t="n">
        <v>0.07305</v>
      </c>
    </row>
    <row r="559">
      <c r="A559" s="8" t="n">
        <v>42124</v>
      </c>
      <c r="B559" s="10" t="n">
        <v>0.0765</v>
      </c>
    </row>
    <row r="560">
      <c r="A560" s="8" t="n">
        <v>42129</v>
      </c>
      <c r="B560" s="10" t="n">
        <v>0.07679999999999999</v>
      </c>
    </row>
    <row r="561">
      <c r="A561" s="8" t="n">
        <v>42130</v>
      </c>
      <c r="B561" s="10" t="n">
        <v>0.07565000000000001</v>
      </c>
    </row>
    <row r="562">
      <c r="A562" s="8" t="n">
        <v>42131</v>
      </c>
      <c r="B562" s="10" t="n">
        <v>0.07997499999999999</v>
      </c>
    </row>
    <row r="563">
      <c r="A563" s="8" t="n">
        <v>42132</v>
      </c>
      <c r="B563" s="10" t="n">
        <v>0.0789</v>
      </c>
    </row>
    <row r="564">
      <c r="A564" s="8" t="n">
        <v>42135</v>
      </c>
      <c r="B564" s="10" t="n">
        <v>0.07742499999999999</v>
      </c>
    </row>
    <row r="565">
      <c r="A565" s="8" t="n">
        <v>42136</v>
      </c>
      <c r="B565" s="10" t="n">
        <v>0.07934999999999999</v>
      </c>
    </row>
    <row r="566">
      <c r="A566" s="8" t="n">
        <v>42137</v>
      </c>
      <c r="B566" s="10" t="n">
        <v>0.07725</v>
      </c>
    </row>
    <row r="567">
      <c r="A567" s="8" t="n">
        <v>42138</v>
      </c>
      <c r="B567" s="10" t="n">
        <v>0.07565000000000001</v>
      </c>
    </row>
    <row r="568">
      <c r="A568" s="8" t="n">
        <v>42139</v>
      </c>
      <c r="B568" s="10" t="n">
        <v>0.07295</v>
      </c>
    </row>
    <row r="569">
      <c r="A569" s="8" t="n">
        <v>42142</v>
      </c>
      <c r="B569" s="10" t="n">
        <v>0.071075</v>
      </c>
    </row>
    <row r="570">
      <c r="A570" s="8" t="n">
        <v>42143</v>
      </c>
      <c r="B570" s="10" t="n">
        <v>0.071025</v>
      </c>
    </row>
    <row r="571">
      <c r="A571" s="8" t="n">
        <v>42144</v>
      </c>
      <c r="B571" s="10" t="n">
        <v>0.07099999999999999</v>
      </c>
    </row>
    <row r="572">
      <c r="A572" s="8" t="n">
        <v>42145</v>
      </c>
      <c r="B572" s="10" t="n">
        <v>0.0699</v>
      </c>
    </row>
    <row r="573">
      <c r="A573" s="8" t="n">
        <v>42146</v>
      </c>
      <c r="B573" s="10" t="n">
        <v>0.066775</v>
      </c>
    </row>
    <row r="574">
      <c r="A574" s="8" t="n">
        <v>42149</v>
      </c>
      <c r="B574" s="10" t="n">
        <v>0.06610000000000001</v>
      </c>
    </row>
    <row r="575">
      <c r="A575" s="8" t="n">
        <v>42150</v>
      </c>
      <c r="B575" s="10" t="n">
        <v>0.06575</v>
      </c>
    </row>
    <row r="576">
      <c r="A576" s="8" t="n">
        <v>42151</v>
      </c>
      <c r="B576" s="10" t="n">
        <v>0.0667</v>
      </c>
    </row>
    <row r="577">
      <c r="A577" s="8" t="n">
        <v>42152</v>
      </c>
      <c r="B577" s="10" t="n">
        <v>0.064875</v>
      </c>
    </row>
    <row r="578">
      <c r="A578" s="8" t="n">
        <v>42153</v>
      </c>
      <c r="B578" s="10" t="n">
        <v>0.0644</v>
      </c>
    </row>
    <row r="579">
      <c r="A579" s="8" t="n">
        <v>42156</v>
      </c>
      <c r="B579" s="10" t="n">
        <v>0.06357499999999999</v>
      </c>
    </row>
    <row r="580">
      <c r="A580" s="8" t="n">
        <v>42157</v>
      </c>
      <c r="B580" s="10" t="n">
        <v>0.063275</v>
      </c>
    </row>
    <row r="581">
      <c r="A581" s="8" t="n">
        <v>42158</v>
      </c>
      <c r="B581" s="10" t="n">
        <v>0.0635</v>
      </c>
    </row>
    <row r="582">
      <c r="A582" s="8" t="n">
        <v>42159</v>
      </c>
      <c r="B582" s="10" t="n">
        <v>0.064725</v>
      </c>
    </row>
    <row r="583">
      <c r="A583" s="8" t="n">
        <v>42160</v>
      </c>
      <c r="B583" s="10" t="n">
        <v>0.063925</v>
      </c>
    </row>
    <row r="584">
      <c r="A584" s="8" t="n">
        <v>42163</v>
      </c>
      <c r="B584" s="10" t="n">
        <v>0.06610000000000001</v>
      </c>
    </row>
    <row r="585">
      <c r="A585" s="8" t="n">
        <v>42164</v>
      </c>
      <c r="B585" s="10" t="n">
        <v>0.06542500000000001</v>
      </c>
    </row>
    <row r="586">
      <c r="A586" s="8" t="n">
        <v>42165</v>
      </c>
      <c r="B586" s="10" t="n">
        <v>0.06375</v>
      </c>
    </row>
    <row r="587">
      <c r="A587" s="8" t="n">
        <v>42166</v>
      </c>
      <c r="B587" s="10" t="n">
        <v>0.06365</v>
      </c>
    </row>
    <row r="588">
      <c r="A588" s="8" t="n">
        <v>42167</v>
      </c>
      <c r="B588" s="10" t="n">
        <v>0.064725</v>
      </c>
    </row>
    <row r="589">
      <c r="A589" s="8" t="n">
        <v>42170</v>
      </c>
      <c r="B589" s="10" t="n">
        <v>0.06557499999999999</v>
      </c>
    </row>
    <row r="590">
      <c r="A590" s="8" t="n">
        <v>42171</v>
      </c>
      <c r="B590" s="10" t="n">
        <v>0.06535000000000001</v>
      </c>
    </row>
    <row r="591">
      <c r="A591" s="8" t="n">
        <v>42172</v>
      </c>
      <c r="B591" s="10" t="n">
        <v>0.06344999999999999</v>
      </c>
    </row>
    <row r="592">
      <c r="A592" s="8" t="n">
        <v>42173</v>
      </c>
      <c r="B592" s="10" t="n">
        <v>0.061025</v>
      </c>
    </row>
    <row r="593">
      <c r="A593" s="8" t="n">
        <v>42174</v>
      </c>
      <c r="B593" s="10" t="n">
        <v>0.060625</v>
      </c>
    </row>
    <row r="594">
      <c r="A594" s="8" t="n">
        <v>42177</v>
      </c>
      <c r="B594" s="10" t="n">
        <v>0.061475</v>
      </c>
    </row>
    <row r="595">
      <c r="A595" s="8" t="n">
        <v>42178</v>
      </c>
      <c r="B595" s="10" t="n">
        <v>0.06095</v>
      </c>
    </row>
    <row r="596">
      <c r="A596" s="8" t="n">
        <v>42179</v>
      </c>
      <c r="B596" s="10" t="n">
        <v>0.06095</v>
      </c>
    </row>
    <row r="597">
      <c r="A597" s="8" t="n">
        <v>42180</v>
      </c>
      <c r="B597" s="10" t="n">
        <v>0.06015</v>
      </c>
    </row>
    <row r="598">
      <c r="A598" s="8" t="n">
        <v>42181</v>
      </c>
      <c r="B598" s="10" t="n">
        <v>0.06045</v>
      </c>
    </row>
    <row r="599">
      <c r="A599" s="8" t="n">
        <v>42184</v>
      </c>
      <c r="B599" s="10" t="n">
        <v>0.064425</v>
      </c>
    </row>
    <row r="600">
      <c r="A600" s="8" t="n">
        <v>42185</v>
      </c>
      <c r="B600" s="10" t="n">
        <v>0.062175</v>
      </c>
    </row>
    <row r="601">
      <c r="A601" s="8" t="n">
        <v>42186</v>
      </c>
      <c r="B601" s="10" t="n">
        <v>0.05975</v>
      </c>
    </row>
    <row r="602">
      <c r="A602" s="8" t="n">
        <v>42187</v>
      </c>
      <c r="B602" s="10" t="n">
        <v>0.05934999999999999</v>
      </c>
    </row>
    <row r="603">
      <c r="A603" s="8" t="n">
        <v>42188</v>
      </c>
      <c r="B603" s="10" t="n">
        <v>0.06015</v>
      </c>
    </row>
    <row r="604">
      <c r="A604" s="8" t="n">
        <v>42191</v>
      </c>
      <c r="B604" s="10" t="n">
        <v>0.0604</v>
      </c>
    </row>
    <row r="605">
      <c r="A605" s="8" t="n">
        <v>42192</v>
      </c>
      <c r="B605" s="10" t="n">
        <v>0.05895</v>
      </c>
    </row>
    <row r="606">
      <c r="A606" s="8" t="n">
        <v>42193</v>
      </c>
      <c r="B606" s="10" t="n">
        <v>0.0593</v>
      </c>
    </row>
    <row r="607">
      <c r="A607" s="8" t="n">
        <v>42194</v>
      </c>
      <c r="B607" s="10" t="n">
        <v>0.05835</v>
      </c>
    </row>
    <row r="608">
      <c r="A608" s="8" t="n">
        <v>42195</v>
      </c>
      <c r="B608" s="10" t="n">
        <v>0.0582</v>
      </c>
    </row>
    <row r="609">
      <c r="A609" s="8" t="n">
        <v>42198</v>
      </c>
      <c r="B609" s="10" t="n">
        <v>0.057125</v>
      </c>
    </row>
    <row r="610">
      <c r="A610" s="8" t="n">
        <v>42199</v>
      </c>
      <c r="B610" s="10" t="n">
        <v>0.055975</v>
      </c>
    </row>
    <row r="611">
      <c r="A611" s="8" t="n">
        <v>42200</v>
      </c>
      <c r="B611" s="10" t="n">
        <v>0.054875</v>
      </c>
    </row>
    <row r="612">
      <c r="A612" s="8" t="n">
        <v>42201</v>
      </c>
      <c r="B612" s="10" t="n">
        <v>0.0551</v>
      </c>
    </row>
    <row r="613">
      <c r="A613" s="8" t="n">
        <v>42202</v>
      </c>
      <c r="B613" s="10" t="n">
        <v>0.054075</v>
      </c>
    </row>
    <row r="614">
      <c r="A614" s="8" t="n">
        <v>42205</v>
      </c>
      <c r="B614" s="10" t="n">
        <v>0.0541</v>
      </c>
    </row>
    <row r="615">
      <c r="A615" s="8" t="n">
        <v>42206</v>
      </c>
      <c r="B615" s="10" t="n">
        <v>0.054425</v>
      </c>
    </row>
    <row r="616">
      <c r="A616" s="8" t="n">
        <v>42207</v>
      </c>
      <c r="B616" s="10" t="n">
        <v>0.054175</v>
      </c>
    </row>
    <row r="617">
      <c r="A617" s="8" t="n">
        <v>42208</v>
      </c>
      <c r="B617" s="10" t="n">
        <v>0.054675</v>
      </c>
    </row>
    <row r="618">
      <c r="A618" s="8" t="n">
        <v>42209</v>
      </c>
      <c r="B618" s="10" t="n">
        <v>0.05615000000000001</v>
      </c>
    </row>
    <row r="619">
      <c r="A619" s="8" t="n">
        <v>42212</v>
      </c>
      <c r="B619" s="10" t="n">
        <v>0.0591</v>
      </c>
    </row>
    <row r="620">
      <c r="A620" s="8" t="n">
        <v>42213</v>
      </c>
      <c r="B620" s="10" t="n">
        <v>0.0609</v>
      </c>
    </row>
    <row r="621">
      <c r="A621" s="8" t="n">
        <v>42214</v>
      </c>
      <c r="B621" s="10" t="n">
        <v>0.058475</v>
      </c>
    </row>
    <row r="622">
      <c r="A622" s="8" t="n">
        <v>42215</v>
      </c>
      <c r="B622" s="10" t="n">
        <v>0.05555</v>
      </c>
    </row>
    <row r="623">
      <c r="A623" s="8" t="n">
        <v>42216</v>
      </c>
      <c r="B623" s="10" t="n">
        <v>0.05755</v>
      </c>
    </row>
    <row r="624">
      <c r="A624" s="8" t="n">
        <v>42219</v>
      </c>
      <c r="B624" s="10" t="n">
        <v>0.05605</v>
      </c>
    </row>
    <row r="625">
      <c r="A625" s="8" t="n">
        <v>42220</v>
      </c>
      <c r="B625" s="10" t="n">
        <v>0.05599999999999999</v>
      </c>
    </row>
    <row r="626">
      <c r="A626" s="8" t="n">
        <v>42221</v>
      </c>
      <c r="B626" s="10" t="n">
        <v>0.056025</v>
      </c>
    </row>
    <row r="627">
      <c r="A627" s="8" t="n">
        <v>42222</v>
      </c>
      <c r="B627" s="10" t="n">
        <v>0.055175</v>
      </c>
    </row>
    <row r="628">
      <c r="A628" s="8" t="n">
        <v>42223</v>
      </c>
      <c r="B628" s="10" t="n">
        <v>0.0548</v>
      </c>
    </row>
    <row r="629">
      <c r="A629" s="8" t="n">
        <v>42226</v>
      </c>
      <c r="B629" s="10" t="n">
        <v>0.0534</v>
      </c>
    </row>
    <row r="630">
      <c r="A630" s="8" t="n">
        <v>42227</v>
      </c>
      <c r="B630" s="10" t="n">
        <v>0.05815000000000001</v>
      </c>
    </row>
    <row r="631">
      <c r="A631" s="8" t="n">
        <v>42228</v>
      </c>
      <c r="B631" s="10" t="n">
        <v>0.070025</v>
      </c>
    </row>
    <row r="632">
      <c r="A632" s="8" t="n">
        <v>42229</v>
      </c>
      <c r="B632" s="10" t="n">
        <v>0.06987499999999999</v>
      </c>
    </row>
    <row r="633">
      <c r="A633" s="8" t="n">
        <v>42230</v>
      </c>
      <c r="B633" s="10" t="n">
        <v>0.068</v>
      </c>
    </row>
    <row r="634">
      <c r="A634" s="8" t="n">
        <v>42233</v>
      </c>
      <c r="B634" s="10" t="n">
        <v>0.06974999999999999</v>
      </c>
    </row>
    <row r="635">
      <c r="A635" s="8" t="n">
        <v>42235</v>
      </c>
      <c r="B635" s="10" t="n">
        <v>0.0689</v>
      </c>
    </row>
    <row r="636">
      <c r="A636" s="8" t="n">
        <v>42236</v>
      </c>
      <c r="B636" s="10" t="n">
        <v>0.069075</v>
      </c>
    </row>
    <row r="637">
      <c r="A637" s="8" t="n">
        <v>42237</v>
      </c>
      <c r="B637" s="10" t="n">
        <v>0.0718</v>
      </c>
    </row>
    <row r="638">
      <c r="A638" s="8" t="n">
        <v>42240</v>
      </c>
      <c r="B638" s="10" t="n">
        <v>0.077325</v>
      </c>
    </row>
    <row r="639">
      <c r="A639" s="8" t="n">
        <v>42241</v>
      </c>
      <c r="B639" s="10" t="n">
        <v>0.07405</v>
      </c>
    </row>
    <row r="640">
      <c r="A640" s="8" t="n">
        <v>42242</v>
      </c>
      <c r="B640" s="10" t="n">
        <v>0.07290000000000001</v>
      </c>
    </row>
    <row r="641">
      <c r="A641" s="8" t="n">
        <v>42243</v>
      </c>
      <c r="B641" s="10" t="n">
        <v>0.06965</v>
      </c>
    </row>
    <row r="642">
      <c r="A642" s="8" t="n">
        <v>42244</v>
      </c>
      <c r="B642" s="10" t="n">
        <v>0.0684</v>
      </c>
    </row>
    <row r="643">
      <c r="A643" s="8" t="n">
        <v>42247</v>
      </c>
      <c r="B643" s="10" t="n">
        <v>0.069175</v>
      </c>
    </row>
    <row r="644">
      <c r="A644" s="8" t="n">
        <v>42248</v>
      </c>
      <c r="B644" s="10" t="n">
        <v>0.0699</v>
      </c>
    </row>
    <row r="645">
      <c r="A645" s="8" t="n">
        <v>42249</v>
      </c>
      <c r="B645" s="10" t="n">
        <v>0.068125</v>
      </c>
    </row>
    <row r="646">
      <c r="A646" s="8" t="n">
        <v>42250</v>
      </c>
      <c r="B646" s="10" t="n">
        <v>0.06735000000000001</v>
      </c>
    </row>
    <row r="647">
      <c r="A647" s="8" t="n">
        <v>42251</v>
      </c>
      <c r="B647" s="10" t="n">
        <v>0.068025</v>
      </c>
    </row>
    <row r="648">
      <c r="A648" s="8" t="n">
        <v>42254</v>
      </c>
      <c r="B648" s="10" t="n">
        <v>0.0702</v>
      </c>
    </row>
    <row r="649">
      <c r="A649" s="8" t="n">
        <v>42255</v>
      </c>
      <c r="B649" s="10" t="n">
        <v>0.06795</v>
      </c>
    </row>
    <row r="650">
      <c r="A650" s="8" t="n">
        <v>42256</v>
      </c>
      <c r="B650" s="10" t="n">
        <v>0.063625</v>
      </c>
    </row>
    <row r="651">
      <c r="A651" s="8" t="n">
        <v>42257</v>
      </c>
      <c r="B651" s="10" t="n">
        <v>0.066275</v>
      </c>
    </row>
    <row r="652">
      <c r="A652" s="8" t="n">
        <v>42258</v>
      </c>
      <c r="B652" s="10" t="n">
        <v>0.06572499999999999</v>
      </c>
    </row>
    <row r="653">
      <c r="A653" s="8" t="n">
        <v>42261</v>
      </c>
      <c r="B653" s="10" t="n">
        <v>0.064725</v>
      </c>
    </row>
    <row r="654">
      <c r="A654" s="8" t="n">
        <v>42262</v>
      </c>
      <c r="B654" s="10" t="n">
        <v>0.064925</v>
      </c>
    </row>
    <row r="655">
      <c r="A655" s="8" t="n">
        <v>42263</v>
      </c>
      <c r="B655" s="10" t="n">
        <v>0.06475</v>
      </c>
    </row>
    <row r="656">
      <c r="A656" s="8" t="n">
        <v>42265</v>
      </c>
      <c r="B656" s="10" t="n">
        <v>0.06167500000000001</v>
      </c>
    </row>
    <row r="657">
      <c r="A657" s="8" t="n">
        <v>42268</v>
      </c>
      <c r="B657" s="10" t="n">
        <v>0.061725</v>
      </c>
    </row>
    <row r="658">
      <c r="A658" s="8" t="n">
        <v>42269</v>
      </c>
      <c r="B658" s="10" t="n">
        <v>0.061475</v>
      </c>
    </row>
    <row r="659">
      <c r="A659" s="8" t="n">
        <v>42270</v>
      </c>
      <c r="B659" s="10" t="n">
        <v>0.06245</v>
      </c>
    </row>
    <row r="660">
      <c r="A660" s="8" t="n">
        <v>42271</v>
      </c>
      <c r="B660" s="10" t="n">
        <v>0.062625</v>
      </c>
    </row>
    <row r="661">
      <c r="A661" s="8" t="n">
        <v>42275</v>
      </c>
      <c r="B661" s="10" t="n">
        <v>0.06295000000000001</v>
      </c>
    </row>
    <row r="662">
      <c r="A662" s="8" t="n">
        <v>42276</v>
      </c>
      <c r="B662" s="10" t="n">
        <v>0.06292500000000001</v>
      </c>
    </row>
    <row r="663">
      <c r="A663" s="8" t="n">
        <v>42277</v>
      </c>
      <c r="B663" s="10" t="n">
        <v>0.0601</v>
      </c>
    </row>
    <row r="664">
      <c r="A664" s="8" t="n">
        <v>42278</v>
      </c>
      <c r="B664" s="10" t="n">
        <v>0.06055</v>
      </c>
    </row>
    <row r="665">
      <c r="A665" s="8" t="n">
        <v>42282</v>
      </c>
      <c r="B665" s="10" t="n">
        <v>0.059875</v>
      </c>
    </row>
    <row r="666">
      <c r="A666" s="8" t="n">
        <v>42283</v>
      </c>
      <c r="B666" s="10" t="n">
        <v>0.06045</v>
      </c>
    </row>
    <row r="667">
      <c r="A667" s="8" t="n">
        <v>42284</v>
      </c>
      <c r="B667" s="10" t="n">
        <v>0.0608</v>
      </c>
    </row>
    <row r="668">
      <c r="A668" s="8" t="n">
        <v>42285</v>
      </c>
      <c r="B668" s="10" t="n">
        <v>0.0608</v>
      </c>
    </row>
    <row r="669">
      <c r="A669" s="8" t="n">
        <v>42286</v>
      </c>
      <c r="B669" s="10" t="n">
        <v>0.0612</v>
      </c>
    </row>
    <row r="670">
      <c r="A670" s="8" t="n">
        <v>42289</v>
      </c>
      <c r="B670" s="10" t="n">
        <v>0.06025</v>
      </c>
    </row>
    <row r="671">
      <c r="A671" s="8" t="n">
        <v>42290</v>
      </c>
      <c r="B671" s="10" t="n">
        <v>0.061</v>
      </c>
    </row>
    <row r="672">
      <c r="A672" s="8" t="n">
        <v>42291</v>
      </c>
      <c r="B672" s="10" t="n">
        <v>0.061175</v>
      </c>
    </row>
    <row r="673">
      <c r="A673" s="8" t="n">
        <v>42292</v>
      </c>
      <c r="B673" s="10" t="n">
        <v>0.06095</v>
      </c>
    </row>
    <row r="674">
      <c r="A674" s="8" t="n">
        <v>42293</v>
      </c>
      <c r="B674" s="10" t="n">
        <v>0.05975</v>
      </c>
    </row>
    <row r="675">
      <c r="A675" s="8" t="n">
        <v>42296</v>
      </c>
      <c r="B675" s="10" t="n">
        <v>0.0591</v>
      </c>
    </row>
    <row r="676">
      <c r="A676" s="8" t="n">
        <v>42297</v>
      </c>
      <c r="B676" s="10" t="n">
        <v>0.0597</v>
      </c>
    </row>
    <row r="677">
      <c r="A677" s="8" t="n">
        <v>42298</v>
      </c>
      <c r="B677" s="10" t="n">
        <v>0.05934999999999999</v>
      </c>
    </row>
    <row r="678">
      <c r="A678" s="8" t="n">
        <v>42300</v>
      </c>
      <c r="B678" s="10" t="n">
        <v>0.0576</v>
      </c>
    </row>
    <row r="679">
      <c r="A679" s="8" t="n">
        <v>42303</v>
      </c>
      <c r="B679" s="10" t="n">
        <v>0.05745</v>
      </c>
    </row>
    <row r="680">
      <c r="A680" s="8" t="n">
        <v>42304</v>
      </c>
      <c r="B680" s="10" t="n">
        <v>0.057425</v>
      </c>
    </row>
    <row r="681">
      <c r="A681" s="8" t="n">
        <v>42305</v>
      </c>
      <c r="B681" s="10" t="n">
        <v>0.05745</v>
      </c>
    </row>
    <row r="682">
      <c r="A682" s="8" t="n">
        <v>42306</v>
      </c>
      <c r="B682" s="10" t="n">
        <v>0.05889999999999999</v>
      </c>
    </row>
    <row r="683">
      <c r="A683" s="8" t="n">
        <v>42307</v>
      </c>
      <c r="B683" s="10" t="n">
        <v>0.058725</v>
      </c>
    </row>
    <row r="684">
      <c r="A684" s="8" t="n">
        <v>42310</v>
      </c>
      <c r="B684" s="10" t="n">
        <v>0.059825</v>
      </c>
    </row>
    <row r="685">
      <c r="A685" s="8" t="n">
        <v>42311</v>
      </c>
      <c r="B685" s="10" t="n">
        <v>0.060825</v>
      </c>
    </row>
    <row r="686">
      <c r="A686" s="8" t="n">
        <v>42312</v>
      </c>
      <c r="B686" s="10" t="n">
        <v>0.06122499999999999</v>
      </c>
    </row>
    <row r="687">
      <c r="A687" s="8" t="n">
        <v>42313</v>
      </c>
      <c r="B687" s="10" t="n">
        <v>0.0613</v>
      </c>
    </row>
    <row r="688">
      <c r="A688" s="8" t="n">
        <v>42314</v>
      </c>
      <c r="B688" s="10" t="n">
        <v>0.062075</v>
      </c>
    </row>
    <row r="689">
      <c r="A689" s="8" t="n">
        <v>42317</v>
      </c>
      <c r="B689" s="10" t="n">
        <v>0.0684</v>
      </c>
    </row>
    <row r="690">
      <c r="A690" s="8" t="n">
        <v>42318</v>
      </c>
      <c r="B690" s="10" t="n">
        <v>0.068</v>
      </c>
    </row>
    <row r="691">
      <c r="A691" s="8" t="n">
        <v>42321</v>
      </c>
      <c r="B691" s="10" t="n">
        <v>0.0645</v>
      </c>
    </row>
    <row r="692">
      <c r="A692" s="8" t="n">
        <v>42324</v>
      </c>
      <c r="B692" s="10" t="n">
        <v>0.06355000000000001</v>
      </c>
    </row>
    <row r="693">
      <c r="A693" s="8" t="n">
        <v>42325</v>
      </c>
      <c r="B693" s="10" t="n">
        <v>0.06285</v>
      </c>
    </row>
    <row r="694">
      <c r="A694" s="8" t="n">
        <v>42326</v>
      </c>
      <c r="B694" s="10" t="n">
        <v>0.06304999999999999</v>
      </c>
    </row>
    <row r="695">
      <c r="A695" s="8" t="n">
        <v>42327</v>
      </c>
      <c r="B695" s="10" t="n">
        <v>0.06315</v>
      </c>
    </row>
    <row r="696">
      <c r="A696" s="8" t="n">
        <v>42328</v>
      </c>
      <c r="B696" s="10" t="n">
        <v>0.0625</v>
      </c>
    </row>
    <row r="697">
      <c r="A697" s="8" t="n">
        <v>42331</v>
      </c>
      <c r="B697" s="10" t="n">
        <v>0.06335</v>
      </c>
    </row>
    <row r="698">
      <c r="A698" s="8" t="n">
        <v>42332</v>
      </c>
      <c r="B698" s="10" t="n">
        <v>0.063</v>
      </c>
    </row>
    <row r="699">
      <c r="A699" s="8" t="n">
        <v>42334</v>
      </c>
      <c r="B699" s="10" t="n">
        <v>0.062375</v>
      </c>
    </row>
    <row r="700">
      <c r="A700" s="8" t="n">
        <v>42335</v>
      </c>
      <c r="B700" s="10" t="n">
        <v>0.06254999999999999</v>
      </c>
    </row>
    <row r="701">
      <c r="A701" s="8" t="n">
        <v>42338</v>
      </c>
      <c r="B701" s="10" t="n">
        <v>0.06254999999999999</v>
      </c>
    </row>
    <row r="702">
      <c r="A702" s="8" t="n">
        <v>42339</v>
      </c>
      <c r="B702" s="10" t="n">
        <v>0.062475</v>
      </c>
    </row>
    <row r="703">
      <c r="A703" s="8" t="n">
        <v>42340</v>
      </c>
      <c r="B703" s="10" t="n">
        <v>0.062875</v>
      </c>
    </row>
    <row r="704">
      <c r="A704" s="8" t="n">
        <v>42341</v>
      </c>
      <c r="B704" s="10" t="n">
        <v>0.06292500000000001</v>
      </c>
    </row>
    <row r="705">
      <c r="A705" s="8" t="n">
        <v>42342</v>
      </c>
      <c r="B705" s="10" t="n">
        <v>0.0633</v>
      </c>
    </row>
    <row r="706">
      <c r="A706" s="8" t="n">
        <v>42345</v>
      </c>
      <c r="B706" s="10" t="n">
        <v>0.06235</v>
      </c>
    </row>
    <row r="707">
      <c r="A707" s="8" t="n">
        <v>42346</v>
      </c>
      <c r="B707" s="10" t="n">
        <v>0.062225</v>
      </c>
    </row>
    <row r="708">
      <c r="A708" s="8" t="n">
        <v>42347</v>
      </c>
      <c r="B708" s="10" t="n">
        <v>0.061925</v>
      </c>
    </row>
    <row r="709">
      <c r="A709" s="8" t="n">
        <v>42348</v>
      </c>
      <c r="B709" s="10" t="n">
        <v>0.06225</v>
      </c>
    </row>
    <row r="710">
      <c r="A710" s="8" t="n">
        <v>42349</v>
      </c>
      <c r="B710" s="10" t="n">
        <v>0.0622</v>
      </c>
    </row>
    <row r="711">
      <c r="A711" s="8" t="n">
        <v>42352</v>
      </c>
      <c r="B711" s="10" t="n">
        <v>0.064</v>
      </c>
    </row>
    <row r="712">
      <c r="A712" s="8" t="n">
        <v>42353</v>
      </c>
      <c r="B712" s="10" t="n">
        <v>0.063475</v>
      </c>
    </row>
    <row r="713">
      <c r="A713" s="8" t="n">
        <v>42354</v>
      </c>
      <c r="B713" s="10" t="n">
        <v>0.06242499999999999</v>
      </c>
    </row>
    <row r="714">
      <c r="A714" s="8" t="n">
        <v>42355</v>
      </c>
      <c r="B714" s="10" t="n">
        <v>0.05985</v>
      </c>
    </row>
    <row r="715">
      <c r="A715" s="8" t="n">
        <v>42356</v>
      </c>
      <c r="B715" s="10" t="n">
        <v>0.05965</v>
      </c>
    </row>
    <row r="716">
      <c r="A716" s="8" t="n">
        <v>42359</v>
      </c>
      <c r="B716" s="10" t="n">
        <v>0.058975</v>
      </c>
    </row>
    <row r="717">
      <c r="A717" s="8" t="n">
        <v>42360</v>
      </c>
      <c r="B717" s="10" t="n">
        <v>0.059275</v>
      </c>
    </row>
    <row r="718">
      <c r="A718" s="8" t="n">
        <v>42361</v>
      </c>
      <c r="B718" s="10" t="n">
        <v>0.0594</v>
      </c>
    </row>
    <row r="719">
      <c r="A719" s="8" t="n">
        <v>42366</v>
      </c>
      <c r="B719" s="10" t="n">
        <v>0.058775</v>
      </c>
    </row>
    <row r="720">
      <c r="A720" s="8" t="n">
        <v>42367</v>
      </c>
      <c r="B720" s="10" t="n">
        <v>0.058725</v>
      </c>
    </row>
    <row r="721">
      <c r="A721" s="8" t="n">
        <v>42368</v>
      </c>
      <c r="B721" s="10" t="n">
        <v>0.0595</v>
      </c>
    </row>
    <row r="722">
      <c r="A722" s="8" t="n">
        <v>42369</v>
      </c>
      <c r="B722" s="10" t="n">
        <v>0.058925</v>
      </c>
    </row>
    <row r="723">
      <c r="A723" s="8" t="n">
        <v>42370</v>
      </c>
      <c r="B723" s="10" t="n">
        <v>0.058675</v>
      </c>
    </row>
    <row r="724">
      <c r="A724" s="8" t="n">
        <v>42373</v>
      </c>
      <c r="B724" s="10" t="n">
        <v>0.059475</v>
      </c>
    </row>
    <row r="725">
      <c r="A725" s="8" t="n">
        <v>42374</v>
      </c>
      <c r="B725" s="10" t="n">
        <v>0.05875</v>
      </c>
    </row>
    <row r="726">
      <c r="A726" s="8" t="n">
        <v>42375</v>
      </c>
      <c r="B726" s="10" t="n">
        <v>0.059275</v>
      </c>
    </row>
    <row r="727">
      <c r="A727" s="8" t="n">
        <v>42376</v>
      </c>
      <c r="B727" s="10" t="n">
        <v>0.0599</v>
      </c>
    </row>
    <row r="728">
      <c r="A728" s="8" t="n">
        <v>42377</v>
      </c>
      <c r="B728" s="10" t="n">
        <v>0.059625</v>
      </c>
    </row>
    <row r="729">
      <c r="A729" s="8" t="n">
        <v>42380</v>
      </c>
      <c r="B729" s="10" t="n">
        <v>0.059325</v>
      </c>
    </row>
    <row r="730">
      <c r="A730" s="8" t="n">
        <v>42381</v>
      </c>
      <c r="B730" s="10" t="n">
        <v>0.05917500000000001</v>
      </c>
    </row>
    <row r="731">
      <c r="A731" s="8" t="n">
        <v>42382</v>
      </c>
      <c r="B731" s="10" t="n">
        <v>0.05905000000000001</v>
      </c>
    </row>
    <row r="732">
      <c r="A732" s="8" t="n">
        <v>42383</v>
      </c>
      <c r="B732" s="10" t="n">
        <v>0.0607</v>
      </c>
    </row>
    <row r="733">
      <c r="A733" s="8" t="n">
        <v>42384</v>
      </c>
      <c r="B733" s="10" t="n">
        <v>0.0622</v>
      </c>
    </row>
    <row r="734">
      <c r="A734" s="8" t="n">
        <v>42387</v>
      </c>
      <c r="B734" s="10" t="n">
        <v>0.062325</v>
      </c>
    </row>
    <row r="735">
      <c r="A735" s="8" t="n">
        <v>42388</v>
      </c>
      <c r="B735" s="10" t="n">
        <v>0.0621</v>
      </c>
    </row>
    <row r="736">
      <c r="A736" s="8" t="n">
        <v>42389</v>
      </c>
      <c r="B736" s="10" t="n">
        <v>0.06375</v>
      </c>
    </row>
    <row r="737">
      <c r="A737" s="8" t="n">
        <v>42390</v>
      </c>
      <c r="B737" s="10" t="n">
        <v>0.063175</v>
      </c>
    </row>
    <row r="738">
      <c r="A738" s="8" t="n">
        <v>42391</v>
      </c>
      <c r="B738" s="10" t="n">
        <v>0.061125</v>
      </c>
    </row>
    <row r="739">
      <c r="A739" s="8" t="n">
        <v>42394</v>
      </c>
      <c r="B739" s="10" t="n">
        <v>0.060675</v>
      </c>
    </row>
    <row r="740">
      <c r="A740" s="8" t="n">
        <v>42396</v>
      </c>
      <c r="B740" s="10" t="n">
        <v>0.060325</v>
      </c>
    </row>
    <row r="741">
      <c r="A741" s="8" t="n">
        <v>42397</v>
      </c>
      <c r="B741" s="10" t="n">
        <v>0.06087500000000001</v>
      </c>
    </row>
    <row r="742">
      <c r="A742" s="8" t="n">
        <v>42398</v>
      </c>
      <c r="B742" s="10" t="n">
        <v>0.0608</v>
      </c>
    </row>
    <row r="743">
      <c r="A743" s="8" t="n">
        <v>42401</v>
      </c>
      <c r="B743" s="10" t="n">
        <v>0.060775</v>
      </c>
    </row>
    <row r="744">
      <c r="A744" s="8" t="n">
        <v>42402</v>
      </c>
      <c r="B744" s="10" t="n">
        <v>0.061075</v>
      </c>
    </row>
    <row r="745">
      <c r="A745" s="8" t="n">
        <v>42403</v>
      </c>
      <c r="B745" s="10" t="n">
        <v>0.06215</v>
      </c>
    </row>
    <row r="746">
      <c r="A746" s="8" t="n">
        <v>42404</v>
      </c>
      <c r="B746" s="10" t="n">
        <v>0.061575</v>
      </c>
    </row>
    <row r="747">
      <c r="A747" s="8" t="n">
        <v>42405</v>
      </c>
      <c r="B747" s="10" t="n">
        <v>0.06145</v>
      </c>
    </row>
    <row r="748">
      <c r="A748" s="8" t="n">
        <v>42408</v>
      </c>
      <c r="B748" s="10" t="n">
        <v>0.06145</v>
      </c>
    </row>
    <row r="749">
      <c r="A749" s="8" t="n">
        <v>42409</v>
      </c>
      <c r="B749" s="10" t="n">
        <v>0.06315</v>
      </c>
    </row>
    <row r="750">
      <c r="A750" s="8" t="n">
        <v>42410</v>
      </c>
      <c r="B750" s="10" t="n">
        <v>0.063225</v>
      </c>
    </row>
    <row r="751">
      <c r="A751" s="8" t="n">
        <v>42411</v>
      </c>
      <c r="B751" s="10" t="n">
        <v>0.064025</v>
      </c>
    </row>
    <row r="752">
      <c r="A752" s="8" t="n">
        <v>42412</v>
      </c>
      <c r="B752" s="10" t="n">
        <v>0.0668</v>
      </c>
    </row>
    <row r="753">
      <c r="A753" s="8" t="n">
        <v>42415</v>
      </c>
      <c r="B753" s="10" t="n">
        <v>0.067325</v>
      </c>
    </row>
    <row r="754">
      <c r="A754" s="8" t="n">
        <v>42416</v>
      </c>
      <c r="B754" s="10" t="n">
        <v>0.067375</v>
      </c>
    </row>
    <row r="755">
      <c r="A755" s="8" t="n">
        <v>42417</v>
      </c>
      <c r="B755" s="10" t="n">
        <v>0.067625</v>
      </c>
    </row>
    <row r="756">
      <c r="A756" s="8" t="n">
        <v>42418</v>
      </c>
      <c r="B756" s="10" t="n">
        <v>0.067525</v>
      </c>
    </row>
    <row r="757">
      <c r="A757" s="8" t="n">
        <v>42422</v>
      </c>
      <c r="B757" s="10" t="n">
        <v>0.06765</v>
      </c>
    </row>
    <row r="758">
      <c r="A758" s="8" t="n">
        <v>42423</v>
      </c>
      <c r="B758" s="10" t="n">
        <v>0.067575</v>
      </c>
    </row>
    <row r="759">
      <c r="A759" s="8" t="n">
        <v>42424</v>
      </c>
      <c r="B759" s="10" t="n">
        <v>0.067575</v>
      </c>
    </row>
    <row r="760">
      <c r="A760" s="8" t="n">
        <v>42425</v>
      </c>
      <c r="B760" s="10" t="n">
        <v>0.06715</v>
      </c>
    </row>
    <row r="761">
      <c r="A761" s="8" t="n">
        <v>42426</v>
      </c>
      <c r="B761" s="10" t="n">
        <v>0.068575</v>
      </c>
    </row>
    <row r="762">
      <c r="A762" s="8" t="n">
        <v>42429</v>
      </c>
      <c r="B762" s="10" t="n">
        <v>0.06825000000000001</v>
      </c>
    </row>
    <row r="763">
      <c r="A763" s="8" t="n">
        <v>42430</v>
      </c>
      <c r="B763" s="10" t="n">
        <v>0.0667</v>
      </c>
    </row>
    <row r="764">
      <c r="A764" s="8" t="n">
        <v>42431</v>
      </c>
      <c r="B764" s="10" t="n">
        <v>0.0645</v>
      </c>
    </row>
    <row r="765">
      <c r="A765" s="8" t="n">
        <v>42432</v>
      </c>
      <c r="B765" s="10" t="n">
        <v>0.06445000000000001</v>
      </c>
    </row>
    <row r="766">
      <c r="A766" s="8" t="n">
        <v>42433</v>
      </c>
      <c r="B766" s="10" t="n">
        <v>0.062775</v>
      </c>
    </row>
    <row r="767">
      <c r="A767" s="8" t="n">
        <v>42437</v>
      </c>
      <c r="B767" s="10" t="n">
        <v>0.0635</v>
      </c>
    </row>
    <row r="768">
      <c r="A768" s="8" t="n">
        <v>42438</v>
      </c>
      <c r="B768" s="10" t="n">
        <v>0.0641</v>
      </c>
    </row>
    <row r="769">
      <c r="A769" s="8" t="n">
        <v>42439</v>
      </c>
      <c r="B769" s="10" t="n">
        <v>0.0645</v>
      </c>
    </row>
    <row r="770">
      <c r="A770" s="8" t="n">
        <v>42440</v>
      </c>
      <c r="B770" s="10" t="n">
        <v>0.06357499999999999</v>
      </c>
    </row>
    <row r="771">
      <c r="A771" s="8" t="n">
        <v>42443</v>
      </c>
      <c r="B771" s="10" t="n">
        <v>0.06365</v>
      </c>
    </row>
    <row r="772">
      <c r="A772" s="8" t="n">
        <v>42444</v>
      </c>
      <c r="B772" s="10" t="n">
        <v>0.0638</v>
      </c>
    </row>
    <row r="773">
      <c r="A773" s="8" t="n">
        <v>42445</v>
      </c>
      <c r="B773" s="10" t="n">
        <v>0.064625</v>
      </c>
    </row>
    <row r="774">
      <c r="A774" s="8" t="n">
        <v>42446</v>
      </c>
      <c r="B774" s="10" t="n">
        <v>0.06370000000000001</v>
      </c>
    </row>
    <row r="775">
      <c r="A775" s="8" t="n">
        <v>42447</v>
      </c>
      <c r="B775" s="10" t="n">
        <v>0.064425</v>
      </c>
    </row>
    <row r="776">
      <c r="A776" s="8" t="n">
        <v>42450</v>
      </c>
      <c r="B776" s="10" t="n">
        <v>0.06265</v>
      </c>
    </row>
    <row r="777">
      <c r="A777" s="8" t="n">
        <v>42451</v>
      </c>
      <c r="B777" s="10" t="n">
        <v>0.0635</v>
      </c>
    </row>
    <row r="778">
      <c r="A778" s="8" t="n">
        <v>42452</v>
      </c>
      <c r="B778" s="10" t="n">
        <v>0.063625</v>
      </c>
    </row>
    <row r="779">
      <c r="A779" s="8" t="n">
        <v>42457</v>
      </c>
      <c r="B779" s="10" t="n">
        <v>0.06325</v>
      </c>
    </row>
    <row r="780">
      <c r="A780" s="8" t="n">
        <v>42458</v>
      </c>
      <c r="B780" s="10" t="n">
        <v>0.06320000000000001</v>
      </c>
    </row>
    <row r="781">
      <c r="A781" s="8" t="n">
        <v>42459</v>
      </c>
      <c r="B781" s="10" t="n">
        <v>0.063225</v>
      </c>
    </row>
    <row r="782">
      <c r="A782" s="8" t="n">
        <v>42460</v>
      </c>
      <c r="B782" s="10" t="n">
        <v>0.06325</v>
      </c>
    </row>
    <row r="783">
      <c r="A783" s="8" t="n">
        <v>42464</v>
      </c>
      <c r="B783" s="10" t="n">
        <v>0.06320000000000001</v>
      </c>
    </row>
    <row r="784">
      <c r="A784" s="8" t="n">
        <v>42465</v>
      </c>
      <c r="B784" s="10" t="n">
        <v>0.063525</v>
      </c>
    </row>
    <row r="785">
      <c r="A785" s="8" t="n">
        <v>42466</v>
      </c>
      <c r="B785" s="10" t="n">
        <v>0.06370000000000001</v>
      </c>
    </row>
    <row r="786">
      <c r="A786" s="8" t="n">
        <v>42467</v>
      </c>
      <c r="B786" s="10" t="n">
        <v>0.06475</v>
      </c>
    </row>
    <row r="787">
      <c r="A787" s="8" t="n">
        <v>42471</v>
      </c>
      <c r="B787" s="10" t="n">
        <v>0.064275</v>
      </c>
    </row>
    <row r="788">
      <c r="A788" s="8" t="n">
        <v>42472</v>
      </c>
      <c r="B788" s="10" t="n">
        <v>0.063875</v>
      </c>
    </row>
    <row r="789">
      <c r="A789" s="8" t="n">
        <v>42473</v>
      </c>
      <c r="B789" s="10" t="n">
        <v>0.06365</v>
      </c>
    </row>
    <row r="790">
      <c r="A790" s="8" t="n">
        <v>42478</v>
      </c>
      <c r="B790" s="10" t="n">
        <v>0.0633</v>
      </c>
    </row>
    <row r="791">
      <c r="A791" s="8" t="n">
        <v>42480</v>
      </c>
      <c r="B791" s="10" t="n">
        <v>0.063</v>
      </c>
    </row>
    <row r="792">
      <c r="A792" s="8" t="n">
        <v>42481</v>
      </c>
      <c r="B792" s="10" t="n">
        <v>0.0633</v>
      </c>
    </row>
    <row r="793">
      <c r="A793" s="8" t="n">
        <v>42482</v>
      </c>
      <c r="B793" s="10" t="n">
        <v>0.06419999999999999</v>
      </c>
    </row>
    <row r="794">
      <c r="A794" s="8" t="n">
        <v>42485</v>
      </c>
      <c r="B794" s="10" t="n">
        <v>0.063475</v>
      </c>
    </row>
    <row r="795">
      <c r="A795" s="8" t="n">
        <v>42486</v>
      </c>
      <c r="B795" s="10" t="n">
        <v>0.06370000000000001</v>
      </c>
    </row>
    <row r="796">
      <c r="A796" s="8" t="n">
        <v>42487</v>
      </c>
      <c r="B796" s="10" t="n">
        <v>0.0643</v>
      </c>
    </row>
    <row r="797">
      <c r="A797" s="8" t="n">
        <v>42488</v>
      </c>
      <c r="B797" s="10" t="n">
        <v>0.063275</v>
      </c>
    </row>
    <row r="798">
      <c r="A798" s="8" t="n">
        <v>42489</v>
      </c>
      <c r="B798" s="10" t="n">
        <v>0.063675</v>
      </c>
    </row>
    <row r="799">
      <c r="A799" s="8" t="n">
        <v>42492</v>
      </c>
      <c r="B799" s="10" t="n">
        <v>0.0633</v>
      </c>
    </row>
    <row r="800">
      <c r="A800" s="8" t="n">
        <v>42493</v>
      </c>
      <c r="B800" s="10" t="n">
        <v>0.06315</v>
      </c>
    </row>
    <row r="801">
      <c r="A801" s="8" t="n">
        <v>42494</v>
      </c>
      <c r="B801" s="10" t="n">
        <v>0.0638</v>
      </c>
    </row>
    <row r="802">
      <c r="A802" s="8" t="n">
        <v>42495</v>
      </c>
      <c r="B802" s="10" t="n">
        <v>0.06355000000000001</v>
      </c>
    </row>
    <row r="803">
      <c r="A803" s="8" t="n">
        <v>42496</v>
      </c>
      <c r="B803" s="10" t="n">
        <v>0.063525</v>
      </c>
    </row>
    <row r="804">
      <c r="A804" s="8" t="n">
        <v>42499</v>
      </c>
      <c r="B804" s="10" t="n">
        <v>0.0634</v>
      </c>
    </row>
    <row r="805">
      <c r="A805" s="8" t="n">
        <v>42500</v>
      </c>
      <c r="B805" s="10" t="n">
        <v>0.06365</v>
      </c>
    </row>
    <row r="806">
      <c r="A806" s="8" t="n">
        <v>42501</v>
      </c>
      <c r="B806" s="10" t="n">
        <v>0.063925</v>
      </c>
    </row>
    <row r="807">
      <c r="A807" s="8" t="n">
        <v>42502</v>
      </c>
      <c r="B807" s="10" t="n">
        <v>0.0639</v>
      </c>
    </row>
    <row r="808">
      <c r="A808" s="8" t="n">
        <v>42503</v>
      </c>
      <c r="B808" s="10" t="n">
        <v>0.063925</v>
      </c>
    </row>
    <row r="809">
      <c r="A809" s="8" t="n">
        <v>42506</v>
      </c>
      <c r="B809" s="10" t="n">
        <v>0.06405</v>
      </c>
    </row>
    <row r="810">
      <c r="A810" s="8" t="n">
        <v>42507</v>
      </c>
      <c r="B810" s="10" t="n">
        <v>0.0639</v>
      </c>
    </row>
    <row r="811">
      <c r="A811" s="8" t="n">
        <v>42508</v>
      </c>
      <c r="B811" s="10" t="n">
        <v>0.06385</v>
      </c>
    </row>
    <row r="812">
      <c r="A812" s="8" t="n">
        <v>42509</v>
      </c>
      <c r="B812" s="10" t="n">
        <v>0.06515</v>
      </c>
    </row>
    <row r="813">
      <c r="A813" s="8" t="n">
        <v>42510</v>
      </c>
      <c r="B813" s="10" t="n">
        <v>0.065275</v>
      </c>
    </row>
    <row r="814">
      <c r="A814" s="8" t="n">
        <v>42513</v>
      </c>
      <c r="B814" s="10" t="n">
        <v>0.06445000000000001</v>
      </c>
    </row>
    <row r="815">
      <c r="A815" s="8" t="n">
        <v>42514</v>
      </c>
      <c r="B815" s="10" t="n">
        <v>0.06519999999999999</v>
      </c>
    </row>
    <row r="816">
      <c r="A816" s="8" t="n">
        <v>42515</v>
      </c>
      <c r="B816" s="10" t="n">
        <v>0.06505</v>
      </c>
    </row>
    <row r="817">
      <c r="A817" s="8" t="n">
        <v>42516</v>
      </c>
      <c r="B817" s="10" t="n">
        <v>0.06434999999999999</v>
      </c>
    </row>
    <row r="818">
      <c r="A818" s="8" t="n">
        <v>42517</v>
      </c>
      <c r="B818" s="10" t="n">
        <v>0.063475</v>
      </c>
    </row>
    <row r="819">
      <c r="A819" s="8" t="n">
        <v>42520</v>
      </c>
      <c r="B819" s="10" t="n">
        <v>0.06415</v>
      </c>
    </row>
    <row r="820">
      <c r="A820" s="8" t="n">
        <v>42521</v>
      </c>
      <c r="B820" s="10" t="n">
        <v>0.06405</v>
      </c>
    </row>
    <row r="821">
      <c r="A821" s="8" t="n">
        <v>42522</v>
      </c>
      <c r="B821" s="10" t="n">
        <v>0.064625</v>
      </c>
    </row>
    <row r="822">
      <c r="A822" s="8" t="n">
        <v>42523</v>
      </c>
      <c r="B822" s="10" t="n">
        <v>0.06405</v>
      </c>
    </row>
    <row r="823">
      <c r="A823" s="8" t="n">
        <v>42524</v>
      </c>
      <c r="B823" s="10" t="n">
        <v>0.064125</v>
      </c>
    </row>
    <row r="824">
      <c r="A824" s="8" t="n">
        <v>42527</v>
      </c>
      <c r="B824" s="10" t="n">
        <v>0.06320000000000001</v>
      </c>
    </row>
    <row r="825">
      <c r="A825" s="8" t="n">
        <v>42528</v>
      </c>
      <c r="B825" s="10" t="n">
        <v>0.06175</v>
      </c>
    </row>
    <row r="826">
      <c r="A826" s="8" t="n">
        <v>42529</v>
      </c>
      <c r="B826" s="10" t="n">
        <v>0.0609</v>
      </c>
    </row>
    <row r="827">
      <c r="A827" s="8" t="n">
        <v>42530</v>
      </c>
      <c r="B827" s="10" t="n">
        <v>0.06</v>
      </c>
    </row>
    <row r="828">
      <c r="A828" s="8" t="n">
        <v>42531</v>
      </c>
      <c r="B828" s="10" t="n">
        <v>0.05997499999999999</v>
      </c>
    </row>
    <row r="829">
      <c r="A829" s="8" t="n">
        <v>42534</v>
      </c>
      <c r="B829" s="10" t="n">
        <v>0.0604</v>
      </c>
    </row>
    <row r="830">
      <c r="A830" s="8" t="n">
        <v>42535</v>
      </c>
      <c r="B830" s="10" t="n">
        <v>0.0621</v>
      </c>
    </row>
    <row r="831">
      <c r="A831" s="8" t="n">
        <v>42536</v>
      </c>
      <c r="B831" s="10" t="n">
        <v>0.0625</v>
      </c>
    </row>
    <row r="832">
      <c r="A832" s="8" t="n">
        <v>42537</v>
      </c>
      <c r="B832" s="10" t="n">
        <v>0.0626</v>
      </c>
    </row>
    <row r="833">
      <c r="A833" s="8" t="n">
        <v>42538</v>
      </c>
      <c r="B833" s="10" t="n">
        <v>0.064475</v>
      </c>
    </row>
    <row r="834">
      <c r="A834" s="8" t="n">
        <v>42541</v>
      </c>
      <c r="B834" s="10" t="n">
        <v>0.064725</v>
      </c>
    </row>
    <row r="835">
      <c r="A835" s="8" t="n">
        <v>42542</v>
      </c>
      <c r="B835" s="10" t="n">
        <v>0.06480000000000001</v>
      </c>
    </row>
    <row r="836">
      <c r="A836" s="8" t="n">
        <v>42543</v>
      </c>
      <c r="B836" s="10" t="n">
        <v>0.064</v>
      </c>
    </row>
    <row r="837">
      <c r="A837" s="8" t="n">
        <v>42544</v>
      </c>
      <c r="B837" s="10" t="n">
        <v>0.06385</v>
      </c>
    </row>
    <row r="838">
      <c r="A838" s="8" t="n">
        <v>42545</v>
      </c>
      <c r="B838" s="10" t="n">
        <v>0.070225</v>
      </c>
    </row>
    <row r="839">
      <c r="A839" s="8" t="n">
        <v>42548</v>
      </c>
      <c r="B839" s="10" t="n">
        <v>0.065375</v>
      </c>
    </row>
    <row r="840">
      <c r="A840" s="8" t="n">
        <v>42549</v>
      </c>
      <c r="B840" s="10" t="n">
        <v>0.0638</v>
      </c>
    </row>
    <row r="841">
      <c r="A841" s="8" t="n">
        <v>42550</v>
      </c>
      <c r="B841" s="10" t="n">
        <v>0.06185</v>
      </c>
    </row>
    <row r="842">
      <c r="A842" s="8" t="n">
        <v>42551</v>
      </c>
      <c r="B842" s="10" t="n">
        <v>0.061975</v>
      </c>
    </row>
    <row r="843">
      <c r="A843" s="8" t="n">
        <v>42552</v>
      </c>
      <c r="B843" s="10" t="n">
        <v>0.06165</v>
      </c>
    </row>
    <row r="844">
      <c r="A844" s="8" t="n">
        <v>42555</v>
      </c>
      <c r="B844" s="10" t="n">
        <v>0.06059999999999999</v>
      </c>
    </row>
    <row r="845">
      <c r="A845" s="8" t="n">
        <v>42556</v>
      </c>
      <c r="B845" s="10" t="n">
        <v>0.0601</v>
      </c>
    </row>
    <row r="846">
      <c r="A846" s="8" t="n">
        <v>42558</v>
      </c>
      <c r="B846" s="10" t="n">
        <v>0.05895</v>
      </c>
    </row>
    <row r="847">
      <c r="A847" s="8" t="n">
        <v>42559</v>
      </c>
      <c r="B847" s="10" t="n">
        <v>0.058925</v>
      </c>
    </row>
    <row r="848">
      <c r="A848" s="8" t="n">
        <v>42562</v>
      </c>
      <c r="B848" s="10" t="n">
        <v>0.05860000000000001</v>
      </c>
    </row>
    <row r="849">
      <c r="A849" s="8" t="n">
        <v>42563</v>
      </c>
      <c r="B849" s="10" t="n">
        <v>0.058975</v>
      </c>
    </row>
    <row r="850">
      <c r="A850" s="8" t="n">
        <v>42564</v>
      </c>
      <c r="B850" s="10" t="n">
        <v>0.05889999999999999</v>
      </c>
    </row>
    <row r="851">
      <c r="A851" s="8" t="n">
        <v>42565</v>
      </c>
      <c r="B851" s="10" t="n">
        <v>0.05895</v>
      </c>
    </row>
    <row r="852">
      <c r="A852" s="8" t="n">
        <v>42566</v>
      </c>
      <c r="B852" s="10" t="n">
        <v>0.05889999999999999</v>
      </c>
    </row>
    <row r="853">
      <c r="A853" s="8" t="n">
        <v>42569</v>
      </c>
      <c r="B853" s="10" t="n">
        <v>0.0583</v>
      </c>
    </row>
    <row r="854">
      <c r="A854" s="8" t="n">
        <v>42570</v>
      </c>
      <c r="B854" s="10" t="n">
        <v>0.05895</v>
      </c>
    </row>
    <row r="855">
      <c r="A855" s="8" t="n">
        <v>42571</v>
      </c>
      <c r="B855" s="10" t="n">
        <v>0.057575</v>
      </c>
    </row>
    <row r="856">
      <c r="A856" s="8" t="n">
        <v>42572</v>
      </c>
      <c r="B856" s="10" t="n">
        <v>0.05755</v>
      </c>
    </row>
    <row r="857">
      <c r="A857" s="8" t="n">
        <v>42573</v>
      </c>
      <c r="B857" s="10" t="n">
        <v>0.057425</v>
      </c>
    </row>
    <row r="858">
      <c r="A858" s="8" t="n">
        <v>42576</v>
      </c>
      <c r="B858" s="10" t="n">
        <v>0.05769999999999999</v>
      </c>
    </row>
    <row r="859">
      <c r="A859" s="8" t="n">
        <v>42577</v>
      </c>
      <c r="B859" s="10" t="n">
        <v>0.058</v>
      </c>
    </row>
    <row r="860">
      <c r="A860" s="8" t="n">
        <v>42578</v>
      </c>
      <c r="B860" s="10" t="n">
        <v>0.0578</v>
      </c>
    </row>
    <row r="861">
      <c r="A861" s="8" t="n">
        <v>42579</v>
      </c>
      <c r="B861" s="10" t="n">
        <v>0.05735000000000001</v>
      </c>
    </row>
    <row r="862">
      <c r="A862" s="8" t="n">
        <v>42580</v>
      </c>
      <c r="B862" s="10" t="n">
        <v>0.055975</v>
      </c>
    </row>
    <row r="863">
      <c r="A863" s="8" t="n">
        <v>42583</v>
      </c>
      <c r="B863" s="10" t="n">
        <v>0.0553</v>
      </c>
    </row>
    <row r="864">
      <c r="A864" s="8" t="n">
        <v>42584</v>
      </c>
      <c r="B864" s="10" t="n">
        <v>0.05495</v>
      </c>
    </row>
    <row r="865">
      <c r="A865" s="8" t="n">
        <v>42585</v>
      </c>
      <c r="B865" s="10" t="n">
        <v>0.0555</v>
      </c>
    </row>
    <row r="866">
      <c r="A866" s="8" t="n">
        <v>42586</v>
      </c>
      <c r="B866" s="10" t="n">
        <v>0.05507500000000001</v>
      </c>
    </row>
    <row r="867">
      <c r="A867" s="8" t="n">
        <v>42587</v>
      </c>
      <c r="B867" s="10" t="n">
        <v>0.0534</v>
      </c>
    </row>
    <row r="868">
      <c r="A868" s="8" t="n">
        <v>42590</v>
      </c>
      <c r="B868" s="10" t="n">
        <v>0.05445000000000001</v>
      </c>
    </row>
    <row r="869">
      <c r="A869" s="8" t="n">
        <v>42591</v>
      </c>
      <c r="B869" s="10" t="n">
        <v>0.05555</v>
      </c>
    </row>
    <row r="870">
      <c r="A870" s="8" t="n">
        <v>42592</v>
      </c>
      <c r="B870" s="10" t="n">
        <v>0.05535</v>
      </c>
    </row>
    <row r="871">
      <c r="A871" s="8" t="n">
        <v>42593</v>
      </c>
      <c r="B871" s="10" t="n">
        <v>0.056025</v>
      </c>
    </row>
    <row r="872">
      <c r="A872" s="8" t="n">
        <v>42594</v>
      </c>
      <c r="B872" s="10" t="n">
        <v>0.05515</v>
      </c>
    </row>
    <row r="873">
      <c r="A873" s="8" t="n">
        <v>42598</v>
      </c>
      <c r="B873" s="10" t="n">
        <v>0.054875</v>
      </c>
    </row>
    <row r="874">
      <c r="A874" s="8" t="n">
        <v>42600</v>
      </c>
      <c r="B874" s="10" t="n">
        <v>0.0552</v>
      </c>
    </row>
    <row r="875">
      <c r="A875" s="8" t="n">
        <v>42601</v>
      </c>
      <c r="B875" s="10" t="n">
        <v>0.056375</v>
      </c>
    </row>
    <row r="876">
      <c r="A876" s="8" t="n">
        <v>42604</v>
      </c>
      <c r="B876" s="10" t="n">
        <v>0.0556</v>
      </c>
    </row>
    <row r="877">
      <c r="A877" s="8" t="n">
        <v>42605</v>
      </c>
      <c r="B877" s="10" t="n">
        <v>0.0564</v>
      </c>
    </row>
    <row r="878">
      <c r="A878" s="8" t="n">
        <v>42606</v>
      </c>
      <c r="B878" s="10" t="n">
        <v>0.05605</v>
      </c>
    </row>
    <row r="879">
      <c r="A879" s="8" t="n">
        <v>42607</v>
      </c>
      <c r="B879" s="10" t="n">
        <v>0.05599999999999999</v>
      </c>
    </row>
    <row r="880">
      <c r="A880" s="8" t="n">
        <v>42608</v>
      </c>
      <c r="B880" s="10" t="n">
        <v>0.05515</v>
      </c>
    </row>
    <row r="881">
      <c r="A881" s="8" t="n">
        <v>42611</v>
      </c>
      <c r="B881" s="10" t="n">
        <v>0.05545</v>
      </c>
    </row>
    <row r="882">
      <c r="A882" s="8" t="n">
        <v>42612</v>
      </c>
      <c r="B882" s="10" t="n">
        <v>0.05545</v>
      </c>
    </row>
    <row r="883">
      <c r="A883" s="8" t="n">
        <v>42613</v>
      </c>
      <c r="B883" s="10" t="n">
        <v>0.0549</v>
      </c>
    </row>
    <row r="884">
      <c r="A884" s="8" t="n">
        <v>42614</v>
      </c>
      <c r="B884" s="10" t="n">
        <v>0.05495</v>
      </c>
    </row>
    <row r="885">
      <c r="A885" s="8" t="n">
        <v>42615</v>
      </c>
      <c r="B885" s="10" t="n">
        <v>0.05495</v>
      </c>
    </row>
    <row r="886">
      <c r="A886" s="8" t="n">
        <v>42619</v>
      </c>
      <c r="B886" s="10" t="n">
        <v>0.0549</v>
      </c>
    </row>
    <row r="887">
      <c r="A887" s="8" t="n">
        <v>42620</v>
      </c>
      <c r="B887" s="10" t="n">
        <v>0.054525</v>
      </c>
    </row>
    <row r="888">
      <c r="A888" s="8" t="n">
        <v>42621</v>
      </c>
      <c r="B888" s="10" t="n">
        <v>0.05515</v>
      </c>
    </row>
    <row r="889">
      <c r="A889" s="8" t="n">
        <v>42622</v>
      </c>
      <c r="B889" s="10" t="n">
        <v>0.0541</v>
      </c>
    </row>
    <row r="890">
      <c r="A890" s="8" t="n">
        <v>42625</v>
      </c>
      <c r="B890" s="10" t="n">
        <v>0.056175</v>
      </c>
    </row>
    <row r="891">
      <c r="A891" s="8" t="n">
        <v>42627</v>
      </c>
      <c r="B891" s="10" t="n">
        <v>0.0563</v>
      </c>
    </row>
    <row r="892">
      <c r="A892" s="8" t="n">
        <v>42628</v>
      </c>
      <c r="B892" s="10" t="n">
        <v>0.056575</v>
      </c>
    </row>
    <row r="893">
      <c r="A893" s="8" t="n">
        <v>42629</v>
      </c>
      <c r="B893" s="10" t="n">
        <v>0.0563</v>
      </c>
    </row>
    <row r="894">
      <c r="A894" s="8" t="n">
        <v>42632</v>
      </c>
      <c r="B894" s="10" t="n">
        <v>0.0565</v>
      </c>
    </row>
    <row r="895">
      <c r="A895" s="8" t="n">
        <v>42633</v>
      </c>
      <c r="B895" s="10" t="n">
        <v>0.0565</v>
      </c>
    </row>
    <row r="896">
      <c r="A896" s="8" t="n">
        <v>42634</v>
      </c>
      <c r="B896" s="10" t="n">
        <v>0.05735000000000001</v>
      </c>
    </row>
    <row r="897">
      <c r="A897" s="8" t="n">
        <v>42635</v>
      </c>
      <c r="B897" s="10" t="n">
        <v>0.05405</v>
      </c>
    </row>
    <row r="898">
      <c r="A898" s="8" t="n">
        <v>42636</v>
      </c>
      <c r="B898" s="10" t="n">
        <v>0.053925</v>
      </c>
    </row>
    <row r="899">
      <c r="A899" s="8" t="n">
        <v>42639</v>
      </c>
      <c r="B899" s="10" t="n">
        <v>0.053975</v>
      </c>
    </row>
    <row r="900">
      <c r="A900" s="8" t="n">
        <v>42640</v>
      </c>
      <c r="B900" s="10" t="n">
        <v>0.0534</v>
      </c>
    </row>
    <row r="901">
      <c r="A901" s="8" t="n">
        <v>42641</v>
      </c>
      <c r="B901" s="10" t="n">
        <v>0.05345</v>
      </c>
    </row>
    <row r="902">
      <c r="A902" s="8" t="n">
        <v>42642</v>
      </c>
      <c r="B902" s="10" t="n">
        <v>0.0566</v>
      </c>
    </row>
    <row r="903">
      <c r="A903" s="8" t="n">
        <v>42643</v>
      </c>
      <c r="B903" s="10" t="n">
        <v>0.0554</v>
      </c>
    </row>
    <row r="904">
      <c r="A904" s="8" t="n">
        <v>42646</v>
      </c>
      <c r="B904" s="10" t="n">
        <v>0.05495</v>
      </c>
    </row>
    <row r="905">
      <c r="A905" s="8" t="n">
        <v>42647</v>
      </c>
      <c r="B905" s="10" t="n">
        <v>0.05372499999999999</v>
      </c>
    </row>
    <row r="906">
      <c r="A906" s="8" t="n">
        <v>42648</v>
      </c>
      <c r="B906" s="10" t="n">
        <v>0.053875</v>
      </c>
    </row>
    <row r="907">
      <c r="A907" s="8" t="n">
        <v>42649</v>
      </c>
      <c r="B907" s="10" t="n">
        <v>0.053875</v>
      </c>
    </row>
    <row r="908">
      <c r="A908" s="8" t="n">
        <v>42650</v>
      </c>
      <c r="B908" s="10" t="n">
        <v>0.05429999999999999</v>
      </c>
    </row>
    <row r="909">
      <c r="A909" s="8" t="n">
        <v>42653</v>
      </c>
      <c r="B909" s="10" t="n">
        <v>0.0535</v>
      </c>
    </row>
    <row r="910">
      <c r="A910" s="8" t="n">
        <v>42656</v>
      </c>
      <c r="B910" s="10" t="n">
        <v>0.054725</v>
      </c>
    </row>
    <row r="911">
      <c r="A911" s="8" t="n">
        <v>42657</v>
      </c>
      <c r="B911" s="10" t="n">
        <v>0.0536</v>
      </c>
    </row>
    <row r="912">
      <c r="A912" s="8" t="n">
        <v>42660</v>
      </c>
      <c r="B912" s="10" t="n">
        <v>0.05355000000000001</v>
      </c>
    </row>
    <row r="913">
      <c r="A913" s="8" t="n">
        <v>42661</v>
      </c>
      <c r="B913" s="10" t="n">
        <v>0.052975</v>
      </c>
    </row>
    <row r="914">
      <c r="A914" s="8" t="n">
        <v>42662</v>
      </c>
      <c r="B914" s="10" t="n">
        <v>0.052</v>
      </c>
    </row>
    <row r="915">
      <c r="A915" s="8" t="n">
        <v>42663</v>
      </c>
      <c r="B915" s="10" t="n">
        <v>0.052125</v>
      </c>
    </row>
    <row r="916">
      <c r="A916" s="8" t="n">
        <v>42664</v>
      </c>
      <c r="B916" s="10" t="n">
        <v>0.05184999999999999</v>
      </c>
    </row>
    <row r="917">
      <c r="A917" s="8" t="n">
        <v>42667</v>
      </c>
      <c r="B917" s="10" t="n">
        <v>0.0518</v>
      </c>
    </row>
    <row r="918">
      <c r="A918" s="8" t="n">
        <v>42668</v>
      </c>
      <c r="B918" s="10" t="n">
        <v>0.0515</v>
      </c>
    </row>
    <row r="919">
      <c r="A919" s="8" t="n">
        <v>42669</v>
      </c>
      <c r="B919" s="10" t="n">
        <v>0.05115</v>
      </c>
    </row>
    <row r="920">
      <c r="A920" s="8" t="n">
        <v>42670</v>
      </c>
      <c r="B920" s="10" t="n">
        <v>0.0512</v>
      </c>
    </row>
    <row r="921">
      <c r="A921" s="8" t="n">
        <v>42671</v>
      </c>
      <c r="B921" s="10" t="n">
        <v>0.0512</v>
      </c>
    </row>
    <row r="922">
      <c r="A922" s="8" t="n">
        <v>42675</v>
      </c>
      <c r="B922" s="10" t="n">
        <v>0.051125</v>
      </c>
    </row>
    <row r="923">
      <c r="A923" s="8" t="n">
        <v>42676</v>
      </c>
      <c r="B923" s="10" t="n">
        <v>0.0513</v>
      </c>
    </row>
    <row r="924">
      <c r="A924" s="8" t="n">
        <v>42677</v>
      </c>
      <c r="B924" s="10" t="n">
        <v>0.0509</v>
      </c>
    </row>
    <row r="925">
      <c r="A925" s="8" t="n">
        <v>42678</v>
      </c>
      <c r="B925" s="10" t="n">
        <v>0.05075</v>
      </c>
    </row>
    <row r="926">
      <c r="A926" s="8" t="n">
        <v>42681</v>
      </c>
      <c r="B926" s="10" t="n">
        <v>0.05</v>
      </c>
    </row>
    <row r="927">
      <c r="A927" s="8" t="n">
        <v>42682</v>
      </c>
      <c r="B927" s="10" t="n">
        <v>0.0501</v>
      </c>
    </row>
    <row r="928">
      <c r="A928" s="8" t="n">
        <v>42683</v>
      </c>
      <c r="B928" s="10" t="n">
        <v>0.0509</v>
      </c>
    </row>
    <row r="929">
      <c r="A929" s="8" t="n">
        <v>42684</v>
      </c>
      <c r="B929" s="10" t="n">
        <v>0.05015</v>
      </c>
    </row>
    <row r="930">
      <c r="A930" s="8" t="n">
        <v>42685</v>
      </c>
      <c r="B930" s="10" t="n">
        <v>0.05429999999999999</v>
      </c>
    </row>
    <row r="931">
      <c r="A931" s="8" t="n">
        <v>42689</v>
      </c>
      <c r="B931" s="10" t="n">
        <v>0.05889999999999999</v>
      </c>
    </row>
    <row r="932">
      <c r="A932" s="8" t="n">
        <v>42690</v>
      </c>
      <c r="B932" s="10" t="n">
        <v>0.05752500000000001</v>
      </c>
    </row>
    <row r="933">
      <c r="A933" s="8" t="n">
        <v>42691</v>
      </c>
      <c r="B933" s="10" t="n">
        <v>0.0567</v>
      </c>
    </row>
    <row r="934">
      <c r="A934" s="8" t="n">
        <v>42692</v>
      </c>
      <c r="B934" s="10" t="n">
        <v>0.0582</v>
      </c>
    </row>
    <row r="935">
      <c r="A935" s="8" t="n">
        <v>42695</v>
      </c>
      <c r="B935" s="10" t="n">
        <v>0.05815000000000001</v>
      </c>
    </row>
    <row r="936">
      <c r="A936" s="8" t="n">
        <v>42696</v>
      </c>
      <c r="B936" s="10" t="n">
        <v>0.05795</v>
      </c>
    </row>
    <row r="937">
      <c r="A937" s="8" t="n">
        <v>42697</v>
      </c>
      <c r="B937" s="10" t="n">
        <v>0.05952499999999999</v>
      </c>
    </row>
    <row r="938">
      <c r="A938" s="8" t="n">
        <v>42698</v>
      </c>
      <c r="B938" s="10" t="n">
        <v>0.06065</v>
      </c>
    </row>
    <row r="939">
      <c r="A939" s="8" t="n">
        <v>42699</v>
      </c>
      <c r="B939" s="10" t="n">
        <v>0.060225</v>
      </c>
    </row>
    <row r="940">
      <c r="A940" s="8" t="n">
        <v>42702</v>
      </c>
      <c r="B940" s="10" t="n">
        <v>0.060025</v>
      </c>
    </row>
    <row r="941">
      <c r="A941" s="8" t="n">
        <v>42703</v>
      </c>
      <c r="B941" s="10" t="n">
        <v>0.0597</v>
      </c>
    </row>
    <row r="942">
      <c r="A942" s="8" t="n">
        <v>42704</v>
      </c>
      <c r="B942" s="10" t="n">
        <v>0.058425</v>
      </c>
    </row>
    <row r="943">
      <c r="A943" s="8" t="n">
        <v>42705</v>
      </c>
      <c r="B943" s="10" t="n">
        <v>0.0583</v>
      </c>
    </row>
    <row r="944">
      <c r="A944" s="8" t="n">
        <v>42706</v>
      </c>
      <c r="B944" s="10" t="n">
        <v>0.05782499999999999</v>
      </c>
    </row>
    <row r="945">
      <c r="A945" s="8" t="n">
        <v>42709</v>
      </c>
      <c r="B945" s="10" t="n">
        <v>0.056825</v>
      </c>
    </row>
    <row r="946">
      <c r="A946" s="8" t="n">
        <v>42710</v>
      </c>
      <c r="B946" s="10" t="n">
        <v>0.055475</v>
      </c>
    </row>
    <row r="947">
      <c r="A947" s="8" t="n">
        <v>42711</v>
      </c>
      <c r="B947" s="10" t="n">
        <v>0.055</v>
      </c>
    </row>
    <row r="948">
      <c r="A948" s="8" t="n">
        <v>42712</v>
      </c>
      <c r="B948" s="10" t="n">
        <v>0.05485</v>
      </c>
    </row>
    <row r="949">
      <c r="A949" s="8" t="n">
        <v>42713</v>
      </c>
      <c r="B949" s="10" t="n">
        <v>0.05515</v>
      </c>
    </row>
    <row r="950">
      <c r="A950" s="8" t="n">
        <v>42717</v>
      </c>
      <c r="B950" s="10" t="n">
        <v>0.0548</v>
      </c>
    </row>
    <row r="951">
      <c r="A951" s="8" t="n">
        <v>42718</v>
      </c>
      <c r="B951" s="10" t="n">
        <v>0.0547</v>
      </c>
    </row>
    <row r="952">
      <c r="A952" s="8" t="n">
        <v>42719</v>
      </c>
      <c r="B952" s="10" t="n">
        <v>0.0555</v>
      </c>
    </row>
    <row r="953">
      <c r="A953" s="8" t="n">
        <v>42720</v>
      </c>
      <c r="B953" s="10" t="n">
        <v>0.0567</v>
      </c>
    </row>
    <row r="954">
      <c r="A954" s="8" t="n">
        <v>42723</v>
      </c>
      <c r="B954" s="10" t="n">
        <v>0.05585</v>
      </c>
    </row>
    <row r="955">
      <c r="A955" s="8" t="n">
        <v>42724</v>
      </c>
      <c r="B955" s="10" t="n">
        <v>0.0558</v>
      </c>
    </row>
    <row r="956">
      <c r="A956" s="8" t="n">
        <v>42725</v>
      </c>
      <c r="B956" s="10" t="n">
        <v>0.0561</v>
      </c>
    </row>
    <row r="957">
      <c r="A957" s="8" t="n">
        <v>42726</v>
      </c>
      <c r="B957" s="10" t="n">
        <v>0.056425</v>
      </c>
    </row>
    <row r="958">
      <c r="A958" s="8" t="n">
        <v>42727</v>
      </c>
      <c r="B958" s="10" t="n">
        <v>0.055925</v>
      </c>
    </row>
    <row r="959">
      <c r="A959" s="8" t="n">
        <v>42730</v>
      </c>
      <c r="B959" s="10" t="n">
        <v>0.055875</v>
      </c>
    </row>
    <row r="960">
      <c r="A960" s="8" t="n">
        <v>42731</v>
      </c>
      <c r="B960" s="10" t="n">
        <v>0.0562</v>
      </c>
    </row>
    <row r="961">
      <c r="A961" s="8" t="n">
        <v>42732</v>
      </c>
      <c r="B961" s="10" t="n">
        <v>0.05625</v>
      </c>
    </row>
    <row r="962">
      <c r="A962" s="8" t="n">
        <v>42733</v>
      </c>
      <c r="B962" s="10" t="n">
        <v>0.05644999999999999</v>
      </c>
    </row>
    <row r="963">
      <c r="A963" s="8" t="n">
        <v>42734</v>
      </c>
      <c r="B963" s="10" t="n">
        <v>0.057025</v>
      </c>
    </row>
    <row r="964">
      <c r="A964" s="8" t="n">
        <v>42737</v>
      </c>
      <c r="B964" s="10" t="n">
        <v>0.05690000000000001</v>
      </c>
    </row>
    <row r="965">
      <c r="A965" s="8" t="n">
        <v>42738</v>
      </c>
      <c r="B965" s="10" t="n">
        <v>0.05775</v>
      </c>
    </row>
    <row r="966">
      <c r="A966" s="8" t="n">
        <v>42739</v>
      </c>
      <c r="B966" s="10" t="n">
        <v>0.057475</v>
      </c>
    </row>
    <row r="967">
      <c r="A967" s="8" t="n">
        <v>42740</v>
      </c>
      <c r="B967" s="10" t="n">
        <v>0.05725</v>
      </c>
    </row>
    <row r="968">
      <c r="A968" s="8" t="n">
        <v>42741</v>
      </c>
      <c r="B968" s="10" t="n">
        <v>0.05735000000000001</v>
      </c>
    </row>
    <row r="969">
      <c r="A969" s="8" t="n">
        <v>42744</v>
      </c>
      <c r="B969" s="10" t="n">
        <v>0.05785</v>
      </c>
    </row>
    <row r="970">
      <c r="A970" s="8" t="n">
        <v>42745</v>
      </c>
      <c r="B970" s="10" t="n">
        <v>0.057625</v>
      </c>
    </row>
    <row r="971">
      <c r="A971" s="8" t="n">
        <v>42746</v>
      </c>
      <c r="B971" s="10" t="n">
        <v>0.0582</v>
      </c>
    </row>
    <row r="972">
      <c r="A972" s="8" t="n">
        <v>42747</v>
      </c>
      <c r="B972" s="10" t="n">
        <v>0.0574</v>
      </c>
    </row>
    <row r="973">
      <c r="A973" s="8" t="n">
        <v>42748</v>
      </c>
      <c r="B973" s="10" t="n">
        <v>0.057025</v>
      </c>
    </row>
    <row r="974">
      <c r="A974" s="8" t="n">
        <v>42751</v>
      </c>
      <c r="B974" s="10" t="n">
        <v>0.05665</v>
      </c>
    </row>
    <row r="975">
      <c r="A975" s="8" t="n">
        <v>42752</v>
      </c>
      <c r="B975" s="10" t="n">
        <v>0.055975</v>
      </c>
    </row>
    <row r="976">
      <c r="A976" s="8" t="n">
        <v>42753</v>
      </c>
      <c r="B976" s="10" t="n">
        <v>0.055325</v>
      </c>
    </row>
    <row r="977">
      <c r="A977" s="8" t="n">
        <v>42754</v>
      </c>
      <c r="B977" s="10" t="n">
        <v>0.05505</v>
      </c>
    </row>
    <row r="978">
      <c r="A978" s="8" t="n">
        <v>42755</v>
      </c>
      <c r="B978" s="10" t="n">
        <v>0.054275</v>
      </c>
    </row>
    <row r="979">
      <c r="A979" s="8" t="n">
        <v>42758</v>
      </c>
      <c r="B979" s="10" t="n">
        <v>0.0549</v>
      </c>
    </row>
    <row r="980">
      <c r="A980" s="8" t="n">
        <v>42759</v>
      </c>
      <c r="B980" s="10" t="n">
        <v>0.05455</v>
      </c>
    </row>
    <row r="981">
      <c r="A981" s="8" t="n">
        <v>42760</v>
      </c>
      <c r="B981" s="10" t="n">
        <v>0.053025</v>
      </c>
    </row>
    <row r="982">
      <c r="A982" s="8" t="n">
        <v>42762</v>
      </c>
      <c r="B982" s="10" t="n">
        <v>0.0533</v>
      </c>
    </row>
    <row r="983">
      <c r="A983" s="8" t="n">
        <v>42765</v>
      </c>
      <c r="B983" s="10" t="n">
        <v>0.05335</v>
      </c>
    </row>
    <row r="984">
      <c r="A984" s="8" t="n">
        <v>42766</v>
      </c>
      <c r="B984" s="10" t="n">
        <v>0.053275</v>
      </c>
    </row>
    <row r="985">
      <c r="A985" s="8" t="n">
        <v>42767</v>
      </c>
      <c r="B985" s="10" t="n">
        <v>0.0534</v>
      </c>
    </row>
    <row r="986">
      <c r="A986" s="8" t="n">
        <v>42768</v>
      </c>
      <c r="B986" s="10" t="n">
        <v>0.050975</v>
      </c>
    </row>
    <row r="987">
      <c r="A987" s="8" t="n">
        <v>42769</v>
      </c>
      <c r="B987" s="10" t="n">
        <v>0.050875</v>
      </c>
    </row>
    <row r="988">
      <c r="A988" s="8" t="n">
        <v>42772</v>
      </c>
      <c r="B988" s="10" t="n">
        <v>0.05</v>
      </c>
    </row>
    <row r="989">
      <c r="A989" s="8" t="n">
        <v>42773</v>
      </c>
      <c r="B989" s="10" t="n">
        <v>0.0499</v>
      </c>
    </row>
    <row r="990">
      <c r="A990" s="8" t="n">
        <v>42774</v>
      </c>
      <c r="B990" s="10" t="n">
        <v>0.0499</v>
      </c>
    </row>
    <row r="991">
      <c r="A991" s="8" t="n">
        <v>42775</v>
      </c>
      <c r="B991" s="10" t="n">
        <v>0.0492</v>
      </c>
    </row>
    <row r="992">
      <c r="A992" s="8" t="n">
        <v>42776</v>
      </c>
      <c r="B992" s="10" t="n">
        <v>0.0498</v>
      </c>
    </row>
    <row r="993">
      <c r="A993" s="8" t="n">
        <v>42779</v>
      </c>
      <c r="B993" s="10" t="n">
        <v>0.049075</v>
      </c>
    </row>
    <row r="994">
      <c r="A994" s="8" t="n">
        <v>42780</v>
      </c>
      <c r="B994" s="10" t="n">
        <v>0.04925</v>
      </c>
    </row>
    <row r="995">
      <c r="A995" s="8" t="n">
        <v>42781</v>
      </c>
      <c r="B995" s="10" t="n">
        <v>0.0492</v>
      </c>
    </row>
    <row r="996">
      <c r="A996" s="8" t="n">
        <v>42782</v>
      </c>
      <c r="B996" s="10" t="n">
        <v>0.04965</v>
      </c>
    </row>
    <row r="997">
      <c r="A997" s="8" t="n">
        <v>42783</v>
      </c>
      <c r="B997" s="10" t="n">
        <v>0.049275</v>
      </c>
    </row>
    <row r="998">
      <c r="A998" s="8" t="n">
        <v>42786</v>
      </c>
      <c r="B998" s="10" t="n">
        <v>0.050075</v>
      </c>
    </row>
    <row r="999">
      <c r="A999" s="8" t="n">
        <v>42788</v>
      </c>
      <c r="B999" s="10" t="n">
        <v>0.049875</v>
      </c>
    </row>
    <row r="1000">
      <c r="A1000" s="8" t="n">
        <v>42789</v>
      </c>
      <c r="B1000" s="10" t="n">
        <v>0.049625</v>
      </c>
    </row>
    <row r="1001">
      <c r="A1001" s="8" t="n">
        <v>42793</v>
      </c>
      <c r="B1001" s="10" t="n">
        <v>0.049075</v>
      </c>
    </row>
    <row r="1002">
      <c r="A1002" s="8" t="n">
        <v>42794</v>
      </c>
      <c r="B1002" s="10" t="n">
        <v>0.0488</v>
      </c>
    </row>
    <row r="1003">
      <c r="A1003" s="8" t="n">
        <v>42795</v>
      </c>
      <c r="B1003" s="10" t="n">
        <v>0.04905</v>
      </c>
    </row>
    <row r="1004">
      <c r="A1004" s="8" t="n">
        <v>42796</v>
      </c>
      <c r="B1004" s="10" t="n">
        <v>0.04875</v>
      </c>
    </row>
    <row r="1005">
      <c r="A1005" s="8" t="n">
        <v>42797</v>
      </c>
      <c r="B1005" s="10" t="n">
        <v>0.0504</v>
      </c>
    </row>
    <row r="1006">
      <c r="A1006" s="8" t="n">
        <v>42800</v>
      </c>
      <c r="B1006" s="10" t="n">
        <v>0.0499</v>
      </c>
    </row>
    <row r="1007">
      <c r="A1007" s="8" t="n">
        <v>42801</v>
      </c>
      <c r="B1007" s="10" t="n">
        <v>0.0498</v>
      </c>
    </row>
    <row r="1008">
      <c r="A1008" s="8" t="n">
        <v>42802</v>
      </c>
      <c r="B1008" s="10" t="n">
        <v>0.04985000000000001</v>
      </c>
    </row>
    <row r="1009">
      <c r="A1009" s="8" t="n">
        <v>42803</v>
      </c>
      <c r="B1009" s="10" t="n">
        <v>0.04969999999999999</v>
      </c>
    </row>
    <row r="1010">
      <c r="A1010" s="8" t="n">
        <v>42804</v>
      </c>
      <c r="B1010" s="10" t="n">
        <v>0.0499</v>
      </c>
    </row>
    <row r="1011">
      <c r="A1011" s="8" t="n">
        <v>42808</v>
      </c>
      <c r="B1011" s="10" t="n">
        <v>0.04945</v>
      </c>
    </row>
    <row r="1012">
      <c r="A1012" s="8" t="n">
        <v>42809</v>
      </c>
      <c r="B1012" s="10" t="n">
        <v>0.0517</v>
      </c>
    </row>
    <row r="1013">
      <c r="A1013" s="8" t="n">
        <v>42810</v>
      </c>
      <c r="B1013" s="10" t="n">
        <v>0.0524</v>
      </c>
    </row>
    <row r="1014">
      <c r="A1014" s="8" t="n">
        <v>42811</v>
      </c>
      <c r="B1014" s="10" t="n">
        <v>0.0517</v>
      </c>
    </row>
    <row r="1015">
      <c r="A1015" s="8" t="n">
        <v>42814</v>
      </c>
      <c r="B1015" s="10" t="n">
        <v>0.0521</v>
      </c>
    </row>
    <row r="1016">
      <c r="A1016" s="8" t="n">
        <v>42815</v>
      </c>
      <c r="B1016" s="10" t="n">
        <v>0.05205</v>
      </c>
    </row>
    <row r="1017">
      <c r="A1017" s="8" t="n">
        <v>42816</v>
      </c>
      <c r="B1017" s="10" t="n">
        <v>0.05285</v>
      </c>
    </row>
    <row r="1018">
      <c r="A1018" s="8" t="n">
        <v>42817</v>
      </c>
      <c r="B1018" s="10" t="n">
        <v>0.05309999999999999</v>
      </c>
    </row>
    <row r="1019">
      <c r="A1019" s="8" t="n">
        <v>42818</v>
      </c>
      <c r="B1019" s="10" t="n">
        <v>0.052975</v>
      </c>
    </row>
    <row r="1020">
      <c r="A1020" s="8" t="n">
        <v>42821</v>
      </c>
      <c r="B1020" s="10" t="n">
        <v>0.05322499999999999</v>
      </c>
    </row>
    <row r="1021">
      <c r="A1021" s="8" t="n">
        <v>42823</v>
      </c>
      <c r="B1021" s="10" t="n">
        <v>0.05305</v>
      </c>
    </row>
    <row r="1022">
      <c r="A1022" s="8" t="n">
        <v>42824</v>
      </c>
      <c r="B1022" s="10" t="n">
        <v>0.0527</v>
      </c>
    </row>
    <row r="1023">
      <c r="A1023" s="8" t="n">
        <v>42825</v>
      </c>
      <c r="B1023" s="10" t="n">
        <v>0.05215</v>
      </c>
    </row>
    <row r="1024">
      <c r="A1024" s="8" t="n">
        <v>42828</v>
      </c>
      <c r="B1024" s="10" t="n">
        <v>0.05184999999999999</v>
      </c>
    </row>
    <row r="1025">
      <c r="A1025" s="8" t="n">
        <v>42830</v>
      </c>
      <c r="B1025" s="10" t="n">
        <v>0.0519</v>
      </c>
    </row>
    <row r="1026">
      <c r="A1026" s="8" t="n">
        <v>42831</v>
      </c>
      <c r="B1026" s="10" t="n">
        <v>0.05205</v>
      </c>
    </row>
    <row r="1027">
      <c r="A1027" s="8" t="n">
        <v>42832</v>
      </c>
      <c r="B1027" s="10" t="n">
        <v>0.0538</v>
      </c>
    </row>
    <row r="1028">
      <c r="A1028" s="8" t="n">
        <v>42835</v>
      </c>
      <c r="B1028" s="10" t="n">
        <v>0.054025</v>
      </c>
    </row>
    <row r="1029">
      <c r="A1029" s="8" t="n">
        <v>42836</v>
      </c>
      <c r="B1029" s="10" t="n">
        <v>0.054425</v>
      </c>
    </row>
    <row r="1030">
      <c r="A1030" s="8" t="n">
        <v>42837</v>
      </c>
      <c r="B1030" s="10" t="n">
        <v>0.05495</v>
      </c>
    </row>
    <row r="1031">
      <c r="A1031" s="8" t="n">
        <v>42838</v>
      </c>
      <c r="B1031" s="10" t="n">
        <v>0.0553</v>
      </c>
    </row>
    <row r="1032">
      <c r="A1032" s="8" t="n">
        <v>42842</v>
      </c>
      <c r="B1032" s="10" t="n">
        <v>0.055275</v>
      </c>
    </row>
    <row r="1033">
      <c r="A1033" s="8" t="n">
        <v>42843</v>
      </c>
      <c r="B1033" s="10" t="n">
        <v>0.05535</v>
      </c>
    </row>
    <row r="1034">
      <c r="A1034" s="8" t="n">
        <v>42844</v>
      </c>
      <c r="B1034" s="10" t="n">
        <v>0.0552</v>
      </c>
    </row>
    <row r="1035">
      <c r="A1035" s="8" t="n">
        <v>42845</v>
      </c>
      <c r="B1035" s="10" t="n">
        <v>0.05455</v>
      </c>
    </row>
    <row r="1036">
      <c r="A1036" s="8" t="n">
        <v>42846</v>
      </c>
      <c r="B1036" s="10" t="n">
        <v>0.05465</v>
      </c>
    </row>
    <row r="1037">
      <c r="A1037" s="8" t="n">
        <v>42849</v>
      </c>
      <c r="B1037" s="10" t="n">
        <v>0.0527</v>
      </c>
    </row>
    <row r="1038">
      <c r="A1038" s="8" t="n">
        <v>42850</v>
      </c>
      <c r="B1038" s="10" t="n">
        <v>0.0526</v>
      </c>
    </row>
    <row r="1039">
      <c r="A1039" s="8" t="n">
        <v>42851</v>
      </c>
      <c r="B1039" s="10" t="n">
        <v>0.0525</v>
      </c>
    </row>
    <row r="1040">
      <c r="A1040" s="8" t="n">
        <v>42852</v>
      </c>
      <c r="B1040" s="10" t="n">
        <v>0.052375</v>
      </c>
    </row>
    <row r="1041">
      <c r="A1041" s="8" t="n">
        <v>42853</v>
      </c>
      <c r="B1041" s="10" t="n">
        <v>0.0521</v>
      </c>
    </row>
    <row r="1042">
      <c r="A1042" s="8" t="n">
        <v>42857</v>
      </c>
      <c r="B1042" s="10" t="n">
        <v>0.05195</v>
      </c>
    </row>
    <row r="1043">
      <c r="A1043" s="8" t="n">
        <v>42858</v>
      </c>
      <c r="B1043" s="10" t="n">
        <v>0.0524</v>
      </c>
    </row>
    <row r="1044">
      <c r="A1044" s="8" t="n">
        <v>42859</v>
      </c>
      <c r="B1044" s="10" t="n">
        <v>0.0506</v>
      </c>
    </row>
    <row r="1045">
      <c r="A1045" s="8" t="n">
        <v>42860</v>
      </c>
      <c r="B1045" s="10" t="n">
        <v>0.05105000000000001</v>
      </c>
    </row>
    <row r="1046">
      <c r="A1046" s="8" t="n">
        <v>42863</v>
      </c>
      <c r="B1046" s="10" t="n">
        <v>0.04995</v>
      </c>
    </row>
    <row r="1047">
      <c r="A1047" s="8" t="n">
        <v>42864</v>
      </c>
      <c r="B1047" s="10" t="n">
        <v>0.0503</v>
      </c>
    </row>
    <row r="1048">
      <c r="A1048" s="8" t="n">
        <v>42866</v>
      </c>
      <c r="B1048" s="10" t="n">
        <v>0.051</v>
      </c>
    </row>
    <row r="1049">
      <c r="A1049" s="8" t="n">
        <v>42867</v>
      </c>
      <c r="B1049" s="10" t="n">
        <v>0.0507</v>
      </c>
    </row>
    <row r="1050">
      <c r="A1050" s="8" t="n">
        <v>42870</v>
      </c>
      <c r="B1050" s="10" t="n">
        <v>0.05075</v>
      </c>
    </row>
    <row r="1051">
      <c r="A1051" s="8" t="n">
        <v>42871</v>
      </c>
      <c r="B1051" s="10" t="n">
        <v>0.04965</v>
      </c>
    </row>
    <row r="1052">
      <c r="A1052" s="8" t="n">
        <v>42872</v>
      </c>
      <c r="B1052" s="10" t="n">
        <v>0.0495</v>
      </c>
    </row>
    <row r="1053">
      <c r="A1053" s="8" t="n">
        <v>42873</v>
      </c>
      <c r="B1053" s="10" t="n">
        <v>0.05309999999999999</v>
      </c>
    </row>
    <row r="1054">
      <c r="A1054" s="8" t="n">
        <v>42874</v>
      </c>
      <c r="B1054" s="10" t="n">
        <v>0.05415</v>
      </c>
    </row>
    <row r="1055">
      <c r="A1055" s="8" t="n">
        <v>42877</v>
      </c>
      <c r="B1055" s="10" t="n">
        <v>0.052275</v>
      </c>
    </row>
    <row r="1056">
      <c r="A1056" s="8" t="n">
        <v>42878</v>
      </c>
      <c r="B1056" s="10" t="n">
        <v>0.05385</v>
      </c>
    </row>
    <row r="1057">
      <c r="A1057" s="8" t="n">
        <v>42879</v>
      </c>
      <c r="B1057" s="10" t="n">
        <v>0.0557</v>
      </c>
    </row>
    <row r="1058">
      <c r="A1058" s="8" t="n">
        <v>42880</v>
      </c>
      <c r="B1058" s="10" t="n">
        <v>0.05425</v>
      </c>
    </row>
    <row r="1059">
      <c r="A1059" s="8" t="n">
        <v>42881</v>
      </c>
      <c r="B1059" s="10" t="n">
        <v>0.0538</v>
      </c>
    </row>
    <row r="1060">
      <c r="A1060" s="8" t="n">
        <v>42884</v>
      </c>
      <c r="B1060" s="10" t="n">
        <v>0.05265</v>
      </c>
    </row>
    <row r="1061">
      <c r="A1061" s="8" t="n">
        <v>42885</v>
      </c>
      <c r="B1061" s="10" t="n">
        <v>0.05309999999999999</v>
      </c>
    </row>
    <row r="1062">
      <c r="A1062" s="8" t="n">
        <v>42886</v>
      </c>
      <c r="B1062" s="10" t="n">
        <v>0.053075</v>
      </c>
    </row>
    <row r="1063">
      <c r="A1063" s="8" t="n">
        <v>42887</v>
      </c>
      <c r="B1063" s="10" t="n">
        <v>0.05285</v>
      </c>
    </row>
    <row r="1064">
      <c r="A1064" s="8" t="n">
        <v>42888</v>
      </c>
      <c r="B1064" s="10" t="n">
        <v>0.05184999999999999</v>
      </c>
    </row>
    <row r="1065">
      <c r="A1065" s="8" t="n">
        <v>42891</v>
      </c>
      <c r="B1065" s="10" t="n">
        <v>0.05125</v>
      </c>
    </row>
    <row r="1066">
      <c r="A1066" s="8" t="n">
        <v>42892</v>
      </c>
      <c r="B1066" s="10" t="n">
        <v>0.05225</v>
      </c>
    </row>
    <row r="1067">
      <c r="A1067" s="8" t="n">
        <v>42893</v>
      </c>
      <c r="B1067" s="10" t="n">
        <v>0.05195</v>
      </c>
    </row>
    <row r="1068">
      <c r="A1068" s="8" t="n">
        <v>42894</v>
      </c>
      <c r="B1068" s="10" t="n">
        <v>0.0519</v>
      </c>
    </row>
    <row r="1069">
      <c r="A1069" s="8" t="n">
        <v>42895</v>
      </c>
      <c r="B1069" s="10" t="n">
        <v>0.05225</v>
      </c>
    </row>
    <row r="1070">
      <c r="A1070" s="8" t="n">
        <v>42898</v>
      </c>
      <c r="B1070" s="10" t="n">
        <v>0.052275</v>
      </c>
    </row>
    <row r="1071">
      <c r="A1071" s="8" t="n">
        <v>42899</v>
      </c>
      <c r="B1071" s="10" t="n">
        <v>0.0521</v>
      </c>
    </row>
    <row r="1072">
      <c r="A1072" s="8" t="n">
        <v>42900</v>
      </c>
      <c r="B1072" s="10" t="n">
        <v>0.05275000000000001</v>
      </c>
    </row>
    <row r="1073">
      <c r="A1073" s="8" t="n">
        <v>42901</v>
      </c>
      <c r="B1073" s="10" t="n">
        <v>0.05275000000000001</v>
      </c>
    </row>
    <row r="1074">
      <c r="A1074" s="8" t="n">
        <v>42902</v>
      </c>
      <c r="B1074" s="10" t="n">
        <v>0.0529</v>
      </c>
    </row>
    <row r="1075">
      <c r="A1075" s="8" t="n">
        <v>42905</v>
      </c>
      <c r="B1075" s="10" t="n">
        <v>0.05365</v>
      </c>
    </row>
    <row r="1076">
      <c r="A1076" s="8" t="n">
        <v>42906</v>
      </c>
      <c r="B1076" s="10" t="n">
        <v>0.05165</v>
      </c>
    </row>
    <row r="1077">
      <c r="A1077" s="8" t="n">
        <v>42907</v>
      </c>
      <c r="B1077" s="10" t="n">
        <v>0.051825</v>
      </c>
    </row>
    <row r="1078">
      <c r="A1078" s="8" t="n">
        <v>42908</v>
      </c>
      <c r="B1078" s="10" t="n">
        <v>0.0515</v>
      </c>
    </row>
    <row r="1079">
      <c r="A1079" s="8" t="n">
        <v>42909</v>
      </c>
      <c r="B1079" s="10" t="n">
        <v>0.05139999999999999</v>
      </c>
    </row>
    <row r="1080">
      <c r="A1080" s="8" t="n">
        <v>42913</v>
      </c>
      <c r="B1080" s="10" t="n">
        <v>0.0505</v>
      </c>
    </row>
    <row r="1081">
      <c r="A1081" s="8" t="n">
        <v>42914</v>
      </c>
      <c r="B1081" s="10" t="n">
        <v>0.0506</v>
      </c>
    </row>
    <row r="1082">
      <c r="A1082" s="8" t="n">
        <v>42915</v>
      </c>
      <c r="B1082" s="10" t="n">
        <v>0.0504</v>
      </c>
    </row>
    <row r="1083">
      <c r="A1083" s="8" t="n">
        <v>42916</v>
      </c>
      <c r="B1083" s="10" t="n">
        <v>0.05085</v>
      </c>
    </row>
    <row r="1084">
      <c r="A1084" s="8" t="n">
        <v>42919</v>
      </c>
      <c r="B1084" s="10" t="n">
        <v>0.05295</v>
      </c>
    </row>
    <row r="1085">
      <c r="A1085" s="8" t="n">
        <v>42920</v>
      </c>
      <c r="B1085" s="10" t="n">
        <v>0.05309999999999999</v>
      </c>
    </row>
    <row r="1086">
      <c r="A1086" s="8" t="n">
        <v>42921</v>
      </c>
      <c r="B1086" s="10" t="n">
        <v>0.05309999999999999</v>
      </c>
    </row>
    <row r="1087">
      <c r="A1087" s="8" t="n">
        <v>42922</v>
      </c>
      <c r="B1087" s="10" t="n">
        <v>0.05255</v>
      </c>
    </row>
    <row r="1088">
      <c r="A1088" s="8" t="n">
        <v>42923</v>
      </c>
      <c r="B1088" s="10" t="n">
        <v>0.0519</v>
      </c>
    </row>
    <row r="1089">
      <c r="A1089" s="8" t="n">
        <v>42926</v>
      </c>
      <c r="B1089" s="10" t="n">
        <v>0.050525</v>
      </c>
    </row>
    <row r="1090">
      <c r="A1090" s="8" t="n">
        <v>42927</v>
      </c>
      <c r="B1090" s="10" t="n">
        <v>0.05035</v>
      </c>
    </row>
    <row r="1091">
      <c r="A1091" s="8" t="n">
        <v>42928</v>
      </c>
      <c r="B1091" s="10" t="n">
        <v>0.049625</v>
      </c>
    </row>
    <row r="1092">
      <c r="A1092" s="8" t="n">
        <v>42929</v>
      </c>
      <c r="B1092" s="10" t="n">
        <v>0.04965</v>
      </c>
    </row>
    <row r="1093">
      <c r="A1093" s="8" t="n">
        <v>42930</v>
      </c>
      <c r="B1093" s="10" t="n">
        <v>0.04849999999999999</v>
      </c>
    </row>
    <row r="1094">
      <c r="A1094" s="8" t="n">
        <v>42933</v>
      </c>
      <c r="B1094" s="10" t="n">
        <v>0.04785</v>
      </c>
    </row>
    <row r="1095">
      <c r="A1095" s="8" t="n">
        <v>42934</v>
      </c>
      <c r="B1095" s="10" t="n">
        <v>0.04665</v>
      </c>
    </row>
    <row r="1096">
      <c r="A1096" s="8" t="n">
        <v>42935</v>
      </c>
      <c r="B1096" s="10" t="n">
        <v>0.0463</v>
      </c>
    </row>
    <row r="1097">
      <c r="A1097" s="8" t="n">
        <v>42936</v>
      </c>
      <c r="B1097" s="10" t="n">
        <v>0.04745</v>
      </c>
    </row>
    <row r="1098">
      <c r="A1098" s="8" t="n">
        <v>42937</v>
      </c>
      <c r="B1098" s="10" t="n">
        <v>0.04555</v>
      </c>
    </row>
    <row r="1099">
      <c r="A1099" s="8" t="n">
        <v>42940</v>
      </c>
      <c r="B1099" s="10" t="n">
        <v>0.046025</v>
      </c>
    </row>
    <row r="1100">
      <c r="A1100" s="8" t="n">
        <v>42941</v>
      </c>
      <c r="B1100" s="10" t="n">
        <v>0.04615</v>
      </c>
    </row>
    <row r="1101">
      <c r="A1101" s="8" t="n">
        <v>42942</v>
      </c>
      <c r="B1101" s="10" t="n">
        <v>0.0461</v>
      </c>
    </row>
    <row r="1102">
      <c r="A1102" s="8" t="n">
        <v>42943</v>
      </c>
      <c r="B1102" s="10" t="n">
        <v>0.046675</v>
      </c>
    </row>
    <row r="1103">
      <c r="A1103" s="8" t="n">
        <v>42944</v>
      </c>
      <c r="B1103" s="10" t="n">
        <v>0.046975</v>
      </c>
    </row>
    <row r="1104">
      <c r="A1104" s="8" t="n">
        <v>42947</v>
      </c>
      <c r="B1104" s="10" t="n">
        <v>0.0475</v>
      </c>
    </row>
    <row r="1105">
      <c r="A1105" s="8" t="n">
        <v>42948</v>
      </c>
      <c r="B1105" s="10" t="n">
        <v>0.047675</v>
      </c>
    </row>
    <row r="1106">
      <c r="A1106" s="8" t="n">
        <v>42949</v>
      </c>
      <c r="B1106" s="10" t="n">
        <v>0.04845</v>
      </c>
    </row>
    <row r="1107">
      <c r="A1107" s="8" t="n">
        <v>42950</v>
      </c>
      <c r="B1107" s="10" t="n">
        <v>0.04865</v>
      </c>
    </row>
    <row r="1108">
      <c r="A1108" s="8" t="n">
        <v>42951</v>
      </c>
      <c r="B1108" s="10" t="n">
        <v>0.048275</v>
      </c>
    </row>
    <row r="1109">
      <c r="A1109" s="8" t="n">
        <v>42954</v>
      </c>
      <c r="B1109" s="10" t="n">
        <v>0.048</v>
      </c>
    </row>
    <row r="1110">
      <c r="A1110" s="8" t="n">
        <v>42955</v>
      </c>
      <c r="B1110" s="10" t="n">
        <v>0.048</v>
      </c>
    </row>
    <row r="1111">
      <c r="A1111" s="8" t="n">
        <v>42956</v>
      </c>
      <c r="B1111" s="10" t="n">
        <v>0.048575</v>
      </c>
    </row>
    <row r="1112">
      <c r="A1112" s="8" t="n">
        <v>42957</v>
      </c>
      <c r="B1112" s="10" t="n">
        <v>0.05047500000000001</v>
      </c>
    </row>
    <row r="1113">
      <c r="A1113" s="8" t="n">
        <v>42958</v>
      </c>
      <c r="B1113" s="10" t="n">
        <v>0.05255</v>
      </c>
    </row>
    <row r="1114">
      <c r="A1114" s="8" t="n">
        <v>42961</v>
      </c>
      <c r="B1114" s="10" t="n">
        <v>0.05215</v>
      </c>
    </row>
    <row r="1115">
      <c r="A1115" s="8" t="n">
        <v>42963</v>
      </c>
      <c r="B1115" s="10" t="n">
        <v>0.0532</v>
      </c>
    </row>
    <row r="1116">
      <c r="A1116" s="8" t="n">
        <v>42965</v>
      </c>
      <c r="B1116" s="10" t="n">
        <v>0.0519</v>
      </c>
    </row>
    <row r="1117">
      <c r="A1117" s="8" t="n">
        <v>42968</v>
      </c>
      <c r="B1117" s="10" t="n">
        <v>0.05135</v>
      </c>
    </row>
    <row r="1118">
      <c r="A1118" s="8" t="n">
        <v>42969</v>
      </c>
      <c r="B1118" s="10" t="n">
        <v>0.051125</v>
      </c>
    </row>
    <row r="1119">
      <c r="A1119" s="8" t="n">
        <v>42970</v>
      </c>
      <c r="B1119" s="10" t="n">
        <v>0.05015</v>
      </c>
    </row>
    <row r="1120">
      <c r="A1120" s="8" t="n">
        <v>42971</v>
      </c>
      <c r="B1120" s="10" t="n">
        <v>0.05025</v>
      </c>
    </row>
    <row r="1121">
      <c r="A1121" s="8" t="n">
        <v>42975</v>
      </c>
      <c r="B1121" s="10" t="n">
        <v>0.0493</v>
      </c>
    </row>
    <row r="1122">
      <c r="A1122" s="8" t="n">
        <v>42976</v>
      </c>
      <c r="B1122" s="10" t="n">
        <v>0.049475</v>
      </c>
    </row>
    <row r="1123">
      <c r="A1123" s="8" t="n">
        <v>42977</v>
      </c>
      <c r="B1123" s="10" t="n">
        <v>0.049425</v>
      </c>
    </row>
    <row r="1124">
      <c r="A1124" s="8" t="n">
        <v>42978</v>
      </c>
      <c r="B1124" s="10" t="n">
        <v>0.049825</v>
      </c>
    </row>
    <row r="1125">
      <c r="A1125" s="8" t="n">
        <v>42979</v>
      </c>
      <c r="B1125" s="10" t="n">
        <v>0.0501</v>
      </c>
    </row>
    <row r="1126">
      <c r="A1126" s="8" t="n">
        <v>42982</v>
      </c>
      <c r="B1126" s="10" t="n">
        <v>0.05110000000000001</v>
      </c>
    </row>
    <row r="1127">
      <c r="A1127" s="8" t="n">
        <v>42983</v>
      </c>
      <c r="B1127" s="10" t="n">
        <v>0.05145</v>
      </c>
    </row>
    <row r="1128">
      <c r="A1128" s="8" t="n">
        <v>42984</v>
      </c>
      <c r="B1128" s="10" t="n">
        <v>0.0518</v>
      </c>
    </row>
    <row r="1129">
      <c r="A1129" s="8" t="n">
        <v>42985</v>
      </c>
      <c r="B1129" s="10" t="n">
        <v>0.0505</v>
      </c>
    </row>
    <row r="1130">
      <c r="A1130" s="8" t="n">
        <v>42986</v>
      </c>
      <c r="B1130" s="10" t="n">
        <v>0.049975</v>
      </c>
    </row>
    <row r="1131">
      <c r="A1131" s="8" t="n">
        <v>42989</v>
      </c>
      <c r="B1131" s="10" t="n">
        <v>0.04935</v>
      </c>
    </row>
    <row r="1132">
      <c r="A1132" s="8" t="n">
        <v>42990</v>
      </c>
      <c r="B1132" s="10" t="n">
        <v>0.0492</v>
      </c>
    </row>
    <row r="1133">
      <c r="A1133" s="8" t="n">
        <v>42991</v>
      </c>
      <c r="B1133" s="10" t="n">
        <v>0.05019999999999999</v>
      </c>
    </row>
    <row r="1134">
      <c r="A1134" s="8" t="n">
        <v>42992</v>
      </c>
      <c r="B1134" s="10" t="n">
        <v>0.050675</v>
      </c>
    </row>
    <row r="1135">
      <c r="A1135" s="8" t="n">
        <v>42993</v>
      </c>
      <c r="B1135" s="10" t="n">
        <v>0.050375</v>
      </c>
    </row>
    <row r="1136">
      <c r="A1136" s="8" t="n">
        <v>42996</v>
      </c>
      <c r="B1136" s="10" t="n">
        <v>0.05</v>
      </c>
    </row>
    <row r="1137">
      <c r="A1137" s="8" t="n">
        <v>42997</v>
      </c>
      <c r="B1137" s="10" t="n">
        <v>0.0508</v>
      </c>
    </row>
    <row r="1138">
      <c r="A1138" s="8" t="n">
        <v>42998</v>
      </c>
      <c r="B1138" s="10" t="n">
        <v>0.05115</v>
      </c>
    </row>
    <row r="1139">
      <c r="A1139" s="8" t="n">
        <v>42999</v>
      </c>
      <c r="B1139" s="10" t="n">
        <v>0.05375</v>
      </c>
    </row>
    <row r="1140">
      <c r="A1140" s="8" t="n">
        <v>43000</v>
      </c>
      <c r="B1140" s="10" t="n">
        <v>0.053525</v>
      </c>
    </row>
    <row r="1141">
      <c r="A1141" s="8" t="n">
        <v>43003</v>
      </c>
      <c r="B1141" s="10" t="n">
        <v>0.0546</v>
      </c>
    </row>
    <row r="1142">
      <c r="A1142" s="8" t="n">
        <v>43004</v>
      </c>
      <c r="B1142" s="10" t="n">
        <v>0.0554</v>
      </c>
    </row>
    <row r="1143">
      <c r="A1143" s="8" t="n">
        <v>43005</v>
      </c>
      <c r="B1143" s="10" t="n">
        <v>0.05605</v>
      </c>
    </row>
    <row r="1144">
      <c r="A1144" s="8" t="n">
        <v>43006</v>
      </c>
      <c r="B1144" s="10" t="n">
        <v>0.0557</v>
      </c>
    </row>
    <row r="1145">
      <c r="A1145" s="8" t="n">
        <v>43007</v>
      </c>
      <c r="B1145" s="10" t="n">
        <v>0.05465</v>
      </c>
    </row>
    <row r="1146">
      <c r="A1146" s="8" t="n">
        <v>43011</v>
      </c>
      <c r="B1146" s="10" t="n">
        <v>0.05405</v>
      </c>
    </row>
    <row r="1147">
      <c r="A1147" s="8" t="n">
        <v>43012</v>
      </c>
      <c r="B1147" s="10" t="n">
        <v>0.05155000000000001</v>
      </c>
    </row>
    <row r="1148">
      <c r="A1148" s="8" t="n">
        <v>43013</v>
      </c>
      <c r="B1148" s="10" t="n">
        <v>0.0506</v>
      </c>
    </row>
    <row r="1149">
      <c r="A1149" s="8" t="n">
        <v>43014</v>
      </c>
      <c r="B1149" s="10" t="n">
        <v>0.05135</v>
      </c>
    </row>
    <row r="1150">
      <c r="A1150" s="8" t="n">
        <v>43017</v>
      </c>
      <c r="B1150" s="10" t="n">
        <v>0.0512</v>
      </c>
    </row>
    <row r="1151">
      <c r="A1151" s="8" t="n">
        <v>43018</v>
      </c>
      <c r="B1151" s="10" t="n">
        <v>0.05025</v>
      </c>
    </row>
    <row r="1152">
      <c r="A1152" s="8" t="n">
        <v>43019</v>
      </c>
      <c r="B1152" s="10" t="n">
        <v>0.05005</v>
      </c>
    </row>
    <row r="1153">
      <c r="A1153" s="8" t="n">
        <v>43020</v>
      </c>
      <c r="B1153" s="10" t="n">
        <v>0.05</v>
      </c>
    </row>
    <row r="1154">
      <c r="A1154" s="8" t="n">
        <v>43021</v>
      </c>
      <c r="B1154" s="10" t="n">
        <v>0.049725</v>
      </c>
    </row>
    <row r="1155">
      <c r="A1155" s="8" t="n">
        <v>43024</v>
      </c>
      <c r="B1155" s="10" t="n">
        <v>0.0495</v>
      </c>
    </row>
    <row r="1156">
      <c r="A1156" s="8" t="n">
        <v>43025</v>
      </c>
      <c r="B1156" s="10" t="n">
        <v>0.049475</v>
      </c>
    </row>
    <row r="1157">
      <c r="A1157" s="8" t="n">
        <v>43026</v>
      </c>
      <c r="B1157" s="10" t="n">
        <v>0.0496</v>
      </c>
    </row>
    <row r="1158">
      <c r="A1158" s="8" t="n">
        <v>43031</v>
      </c>
      <c r="B1158" s="10" t="n">
        <v>0.049925</v>
      </c>
    </row>
    <row r="1159">
      <c r="A1159" s="8" t="n">
        <v>43032</v>
      </c>
      <c r="B1159" s="10" t="n">
        <v>0.0495</v>
      </c>
    </row>
    <row r="1160">
      <c r="A1160" s="8" t="n">
        <v>43033</v>
      </c>
      <c r="B1160" s="10" t="n">
        <v>0.04965</v>
      </c>
    </row>
    <row r="1161">
      <c r="A1161" s="8" t="n">
        <v>43034</v>
      </c>
      <c r="B1161" s="10" t="n">
        <v>0.0495</v>
      </c>
    </row>
    <row r="1162">
      <c r="A1162" s="8" t="n">
        <v>43035</v>
      </c>
      <c r="B1162" s="10" t="n">
        <v>0.049425</v>
      </c>
    </row>
    <row r="1163">
      <c r="A1163" s="8" t="n">
        <v>43038</v>
      </c>
      <c r="B1163" s="10" t="n">
        <v>0.04935</v>
      </c>
    </row>
    <row r="1164">
      <c r="A1164" s="8" t="n">
        <v>43039</v>
      </c>
      <c r="B1164" s="10" t="n">
        <v>0.04955</v>
      </c>
    </row>
    <row r="1165">
      <c r="A1165" s="8" t="n">
        <v>43040</v>
      </c>
      <c r="B1165" s="10" t="n">
        <v>0.04945</v>
      </c>
    </row>
    <row r="1166">
      <c r="A1166" s="8" t="n">
        <v>43041</v>
      </c>
      <c r="B1166" s="10" t="n">
        <v>0.0493</v>
      </c>
    </row>
    <row r="1167">
      <c r="A1167" s="8" t="n">
        <v>43042</v>
      </c>
      <c r="B1167" s="10" t="n">
        <v>0.0492</v>
      </c>
    </row>
    <row r="1168">
      <c r="A1168" s="8" t="n">
        <v>43045</v>
      </c>
      <c r="B1168" s="10" t="n">
        <v>0.04835</v>
      </c>
    </row>
    <row r="1169">
      <c r="A1169" s="8" t="n">
        <v>43046</v>
      </c>
      <c r="B1169" s="10" t="n">
        <v>0.048975</v>
      </c>
    </row>
    <row r="1170">
      <c r="A1170" s="8" t="n">
        <v>43047</v>
      </c>
      <c r="B1170" s="10" t="n">
        <v>0.049225</v>
      </c>
    </row>
    <row r="1171">
      <c r="A1171" s="8" t="n">
        <v>43048</v>
      </c>
      <c r="B1171" s="10" t="n">
        <v>0.0492</v>
      </c>
    </row>
    <row r="1172">
      <c r="A1172" s="8" t="n">
        <v>43049</v>
      </c>
      <c r="B1172" s="10" t="n">
        <v>0.04955</v>
      </c>
    </row>
    <row r="1173">
      <c r="A1173" s="8" t="n">
        <v>43052</v>
      </c>
      <c r="B1173" s="10" t="n">
        <v>0.05005</v>
      </c>
    </row>
    <row r="1174">
      <c r="A1174" s="8" t="n">
        <v>43053</v>
      </c>
      <c r="B1174" s="10" t="n">
        <v>0.04975</v>
      </c>
    </row>
    <row r="1175">
      <c r="A1175" s="8" t="n">
        <v>43054</v>
      </c>
      <c r="B1175" s="10" t="n">
        <v>0.04975</v>
      </c>
    </row>
    <row r="1176">
      <c r="A1176" s="8" t="n">
        <v>43055</v>
      </c>
      <c r="B1176" s="10" t="n">
        <v>0.04935</v>
      </c>
    </row>
    <row r="1177">
      <c r="A1177" s="8" t="n">
        <v>43056</v>
      </c>
      <c r="B1177" s="10" t="n">
        <v>0.0493</v>
      </c>
    </row>
    <row r="1178">
      <c r="A1178" s="8" t="n">
        <v>43059</v>
      </c>
      <c r="B1178" s="10" t="n">
        <v>0.048525</v>
      </c>
    </row>
    <row r="1179">
      <c r="A1179" s="8" t="n">
        <v>43060</v>
      </c>
      <c r="B1179" s="10" t="n">
        <v>0.04945</v>
      </c>
    </row>
    <row r="1180">
      <c r="A1180" s="8" t="n">
        <v>43061</v>
      </c>
      <c r="B1180" s="10" t="n">
        <v>0.049075</v>
      </c>
    </row>
    <row r="1181">
      <c r="A1181" s="8" t="n">
        <v>43062</v>
      </c>
      <c r="B1181" s="10" t="n">
        <v>0.048975</v>
      </c>
    </row>
    <row r="1182">
      <c r="A1182" s="8" t="n">
        <v>43063</v>
      </c>
      <c r="B1182" s="10" t="n">
        <v>0.0491</v>
      </c>
    </row>
    <row r="1183">
      <c r="A1183" s="8" t="n">
        <v>43066</v>
      </c>
      <c r="B1183" s="10" t="n">
        <v>0.04935</v>
      </c>
    </row>
    <row r="1184">
      <c r="A1184" s="8" t="n">
        <v>43067</v>
      </c>
      <c r="B1184" s="10" t="n">
        <v>0.04969999999999999</v>
      </c>
    </row>
    <row r="1185">
      <c r="A1185" s="8" t="n">
        <v>43068</v>
      </c>
      <c r="B1185" s="10" t="n">
        <v>0.0498</v>
      </c>
    </row>
    <row r="1186">
      <c r="A1186" s="8" t="n">
        <v>43069</v>
      </c>
      <c r="B1186" s="10" t="n">
        <v>0.0501</v>
      </c>
    </row>
    <row r="1187">
      <c r="A1187" s="8" t="n">
        <v>43073</v>
      </c>
      <c r="B1187" s="10" t="n">
        <v>0.049725</v>
      </c>
    </row>
    <row r="1188">
      <c r="A1188" s="8" t="n">
        <v>43074</v>
      </c>
      <c r="B1188" s="10" t="n">
        <v>0.04955</v>
      </c>
    </row>
    <row r="1189">
      <c r="A1189" s="8" t="n">
        <v>43075</v>
      </c>
      <c r="B1189" s="10" t="n">
        <v>0.049725</v>
      </c>
    </row>
    <row r="1190">
      <c r="A1190" s="8" t="n">
        <v>43076</v>
      </c>
      <c r="B1190" s="10" t="n">
        <v>0.0498</v>
      </c>
    </row>
    <row r="1191">
      <c r="A1191" s="8" t="n">
        <v>43077</v>
      </c>
      <c r="B1191" s="10" t="n">
        <v>0.0496</v>
      </c>
    </row>
    <row r="1192">
      <c r="A1192" s="8" t="n">
        <v>43080</v>
      </c>
      <c r="B1192" s="10" t="n">
        <v>0.04969999999999999</v>
      </c>
    </row>
    <row r="1193">
      <c r="A1193" s="8" t="n">
        <v>43081</v>
      </c>
      <c r="B1193" s="10" t="n">
        <v>0.049475</v>
      </c>
    </row>
    <row r="1194">
      <c r="A1194" s="8" t="n">
        <v>43082</v>
      </c>
      <c r="B1194" s="10" t="n">
        <v>0.04957499999999999</v>
      </c>
    </row>
    <row r="1195">
      <c r="A1195" s="8" t="n">
        <v>43083</v>
      </c>
      <c r="B1195" s="10" t="n">
        <v>0.049975</v>
      </c>
    </row>
    <row r="1196">
      <c r="A1196" s="8" t="n">
        <v>43084</v>
      </c>
      <c r="B1196" s="10" t="n">
        <v>0.04965</v>
      </c>
    </row>
    <row r="1197">
      <c r="A1197" s="8" t="n">
        <v>43087</v>
      </c>
      <c r="B1197" s="10" t="n">
        <v>0.0492</v>
      </c>
    </row>
    <row r="1198">
      <c r="A1198" s="8" t="n">
        <v>43088</v>
      </c>
      <c r="B1198" s="10" t="n">
        <v>0.04875</v>
      </c>
    </row>
    <row r="1199">
      <c r="A1199" s="8" t="n">
        <v>43089</v>
      </c>
      <c r="B1199" s="10" t="n">
        <v>0.048625</v>
      </c>
    </row>
    <row r="1200">
      <c r="A1200" s="8" t="n">
        <v>43090</v>
      </c>
      <c r="B1200" s="10" t="n">
        <v>0.04805</v>
      </c>
    </row>
    <row r="1201">
      <c r="A1201" s="8" t="n">
        <v>43091</v>
      </c>
      <c r="B1201" s="10" t="n">
        <v>0.04815000000000001</v>
      </c>
    </row>
    <row r="1202">
      <c r="A1202" s="8" t="n">
        <v>43095</v>
      </c>
      <c r="B1202" s="10" t="n">
        <v>0.04855</v>
      </c>
    </row>
    <row r="1203">
      <c r="A1203" s="8" t="n">
        <v>43096</v>
      </c>
      <c r="B1203" s="10" t="n">
        <v>0.04845</v>
      </c>
    </row>
    <row r="1204">
      <c r="A1204" s="8" t="n">
        <v>43097</v>
      </c>
      <c r="B1204" s="10" t="n">
        <v>0.04849999999999999</v>
      </c>
    </row>
    <row r="1205">
      <c r="A1205" s="8" t="n">
        <v>43098</v>
      </c>
      <c r="B1205" s="10" t="n">
        <v>0.047925</v>
      </c>
    </row>
    <row r="1206">
      <c r="A1206" s="8" t="n">
        <v>43101</v>
      </c>
      <c r="B1206" s="10" t="n">
        <v>0.04849999999999999</v>
      </c>
    </row>
    <row r="1207">
      <c r="A1207" s="8" t="n">
        <v>43102</v>
      </c>
      <c r="B1207" s="10" t="n">
        <v>0.04865</v>
      </c>
    </row>
    <row r="1208">
      <c r="A1208" s="8" t="n">
        <v>43103</v>
      </c>
      <c r="B1208" s="10" t="n">
        <v>0.04865</v>
      </c>
    </row>
    <row r="1209">
      <c r="A1209" s="8" t="n">
        <v>43104</v>
      </c>
      <c r="B1209" s="10" t="n">
        <v>0.04845</v>
      </c>
    </row>
    <row r="1210">
      <c r="A1210" s="8" t="n">
        <v>43105</v>
      </c>
      <c r="B1210" s="10" t="n">
        <v>0.04849999999999999</v>
      </c>
    </row>
    <row r="1211">
      <c r="A1211" s="8" t="n">
        <v>43108</v>
      </c>
      <c r="B1211" s="10" t="n">
        <v>0.04894999999999999</v>
      </c>
    </row>
    <row r="1212">
      <c r="A1212" s="8" t="n">
        <v>43109</v>
      </c>
      <c r="B1212" s="10" t="n">
        <v>0.048975</v>
      </c>
    </row>
    <row r="1213">
      <c r="A1213" s="8" t="n">
        <v>43110</v>
      </c>
      <c r="B1213" s="10" t="n">
        <v>0.0491</v>
      </c>
    </row>
    <row r="1214">
      <c r="A1214" s="8" t="n">
        <v>43111</v>
      </c>
      <c r="B1214" s="10" t="n">
        <v>0.0491</v>
      </c>
    </row>
    <row r="1215">
      <c r="A1215" s="8" t="n">
        <v>43112</v>
      </c>
      <c r="B1215" s="10" t="n">
        <v>0.0486</v>
      </c>
    </row>
    <row r="1216">
      <c r="A1216" s="8" t="n">
        <v>43115</v>
      </c>
      <c r="B1216" s="10" t="n">
        <v>0.048275</v>
      </c>
    </row>
    <row r="1217">
      <c r="A1217" s="8" t="n">
        <v>43116</v>
      </c>
      <c r="B1217" s="10" t="n">
        <v>0.04995</v>
      </c>
    </row>
    <row r="1218">
      <c r="A1218" s="8" t="n">
        <v>43117</v>
      </c>
      <c r="B1218" s="10" t="n">
        <v>0.050125</v>
      </c>
    </row>
    <row r="1219">
      <c r="A1219" s="8" t="n">
        <v>43118</v>
      </c>
      <c r="B1219" s="10" t="n">
        <v>0.049475</v>
      </c>
    </row>
    <row r="1220">
      <c r="A1220" s="8" t="n">
        <v>43119</v>
      </c>
      <c r="B1220" s="10" t="n">
        <v>0.04945</v>
      </c>
    </row>
    <row r="1221">
      <c r="A1221" s="8" t="n">
        <v>43122</v>
      </c>
      <c r="B1221" s="10" t="n">
        <v>0.04969999999999999</v>
      </c>
    </row>
    <row r="1222">
      <c r="A1222" s="8" t="n">
        <v>43123</v>
      </c>
      <c r="B1222" s="10" t="n">
        <v>0.0496</v>
      </c>
    </row>
    <row r="1223">
      <c r="A1223" s="8" t="n">
        <v>43124</v>
      </c>
      <c r="B1223" s="10" t="n">
        <v>0.0492</v>
      </c>
    </row>
    <row r="1224">
      <c r="A1224" s="8" t="n">
        <v>43125</v>
      </c>
      <c r="B1224" s="10" t="n">
        <v>0.0495</v>
      </c>
    </row>
    <row r="1225">
      <c r="A1225" s="8" t="n">
        <v>43129</v>
      </c>
      <c r="B1225" s="10" t="n">
        <v>0.0493</v>
      </c>
    </row>
    <row r="1226">
      <c r="A1226" s="8" t="n">
        <v>43130</v>
      </c>
      <c r="B1226" s="10" t="n">
        <v>0.04995</v>
      </c>
    </row>
    <row r="1227">
      <c r="A1227" s="8" t="n">
        <v>43131</v>
      </c>
      <c r="B1227" s="10" t="n">
        <v>0.050275</v>
      </c>
    </row>
    <row r="1228">
      <c r="A1228" s="8" t="n">
        <v>43132</v>
      </c>
      <c r="B1228" s="10" t="n">
        <v>0.04940000000000001</v>
      </c>
    </row>
    <row r="1229">
      <c r="A1229" s="8" t="n">
        <v>43133</v>
      </c>
      <c r="B1229" s="10" t="n">
        <v>0.05110000000000001</v>
      </c>
    </row>
    <row r="1230">
      <c r="A1230" s="8" t="n">
        <v>43136</v>
      </c>
      <c r="B1230" s="10" t="n">
        <v>0.053</v>
      </c>
    </row>
    <row r="1231">
      <c r="A1231" s="8" t="n">
        <v>43137</v>
      </c>
      <c r="B1231" s="10" t="n">
        <v>0.054325</v>
      </c>
    </row>
    <row r="1232">
      <c r="A1232" s="8" t="n">
        <v>43138</v>
      </c>
      <c r="B1232" s="10" t="n">
        <v>0.0527</v>
      </c>
    </row>
    <row r="1233">
      <c r="A1233" s="8" t="n">
        <v>43139</v>
      </c>
      <c r="B1233" s="10" t="n">
        <v>0.0534</v>
      </c>
    </row>
    <row r="1234">
      <c r="A1234" s="8" t="n">
        <v>43140</v>
      </c>
      <c r="B1234" s="10" t="n">
        <v>0.054225</v>
      </c>
    </row>
    <row r="1235">
      <c r="A1235" s="8" t="n">
        <v>43143</v>
      </c>
      <c r="B1235" s="10" t="n">
        <v>0.0542</v>
      </c>
    </row>
    <row r="1236">
      <c r="A1236" s="8" t="n">
        <v>43145</v>
      </c>
      <c r="B1236" s="10" t="n">
        <v>0.05245</v>
      </c>
    </row>
    <row r="1237">
      <c r="A1237" s="8" t="n">
        <v>43146</v>
      </c>
      <c r="B1237" s="10" t="n">
        <v>0.0508</v>
      </c>
    </row>
    <row r="1238">
      <c r="A1238" s="8" t="n">
        <v>43147</v>
      </c>
      <c r="B1238" s="10" t="n">
        <v>0.0505</v>
      </c>
    </row>
    <row r="1239">
      <c r="A1239" s="8" t="n">
        <v>43151</v>
      </c>
      <c r="B1239" s="10" t="n">
        <v>0.05555</v>
      </c>
    </row>
    <row r="1240">
      <c r="A1240" s="8" t="n">
        <v>43152</v>
      </c>
      <c r="B1240" s="10" t="n">
        <v>0.0547</v>
      </c>
    </row>
    <row r="1241">
      <c r="A1241" s="8" t="n">
        <v>43153</v>
      </c>
      <c r="B1241" s="10" t="n">
        <v>0.05545</v>
      </c>
    </row>
    <row r="1242">
      <c r="A1242" s="8" t="n">
        <v>43154</v>
      </c>
      <c r="B1242" s="10" t="n">
        <v>0.053875</v>
      </c>
    </row>
    <row r="1243">
      <c r="A1243" s="8" t="n">
        <v>43157</v>
      </c>
      <c r="B1243" s="10" t="n">
        <v>0.05235</v>
      </c>
    </row>
    <row r="1244">
      <c r="A1244" s="8" t="n">
        <v>43158</v>
      </c>
      <c r="B1244" s="10" t="n">
        <v>0.05265</v>
      </c>
    </row>
    <row r="1245">
      <c r="A1245" s="8" t="n">
        <v>43159</v>
      </c>
      <c r="B1245" s="10" t="n">
        <v>0.05495</v>
      </c>
    </row>
    <row r="1246">
      <c r="A1246" s="8" t="n">
        <v>43160</v>
      </c>
      <c r="B1246" s="10" t="n">
        <v>0.0549</v>
      </c>
    </row>
    <row r="1247">
      <c r="A1247" s="8" t="n">
        <v>43164</v>
      </c>
      <c r="B1247" s="10" t="n">
        <v>0.054375</v>
      </c>
    </row>
    <row r="1248">
      <c r="A1248" s="8" t="n">
        <v>43165</v>
      </c>
      <c r="B1248" s="10" t="n">
        <v>0.05425</v>
      </c>
    </row>
    <row r="1249">
      <c r="A1249" s="8" t="n">
        <v>43166</v>
      </c>
      <c r="B1249" s="10" t="n">
        <v>0.05325</v>
      </c>
    </row>
    <row r="1250">
      <c r="A1250" s="8" t="n">
        <v>43167</v>
      </c>
      <c r="B1250" s="10" t="n">
        <v>0.0533</v>
      </c>
    </row>
    <row r="1251">
      <c r="A1251" s="8" t="n">
        <v>43168</v>
      </c>
      <c r="B1251" s="10" t="n">
        <v>0.0533</v>
      </c>
    </row>
    <row r="1252">
      <c r="A1252" s="8" t="n">
        <v>43171</v>
      </c>
      <c r="B1252" s="10" t="n">
        <v>0.05202499999999999</v>
      </c>
    </row>
    <row r="1253">
      <c r="A1253" s="8" t="n">
        <v>43172</v>
      </c>
      <c r="B1253" s="10" t="n">
        <v>0.0512</v>
      </c>
    </row>
    <row r="1254">
      <c r="A1254" s="8" t="n">
        <v>43173</v>
      </c>
      <c r="B1254" s="10" t="n">
        <v>0.051375</v>
      </c>
    </row>
    <row r="1255">
      <c r="A1255" s="8" t="n">
        <v>43174</v>
      </c>
      <c r="B1255" s="10" t="n">
        <v>0.05145</v>
      </c>
    </row>
    <row r="1256">
      <c r="A1256" s="8" t="n">
        <v>43175</v>
      </c>
      <c r="B1256" s="10" t="n">
        <v>0.05110000000000001</v>
      </c>
    </row>
    <row r="1257">
      <c r="A1257" s="8" t="n">
        <v>43178</v>
      </c>
      <c r="B1257" s="10" t="n">
        <v>0.0521</v>
      </c>
    </row>
    <row r="1258">
      <c r="A1258" s="8" t="n">
        <v>43179</v>
      </c>
      <c r="B1258" s="10" t="n">
        <v>0.05265</v>
      </c>
    </row>
    <row r="1259">
      <c r="A1259" s="8" t="n">
        <v>43180</v>
      </c>
      <c r="B1259" s="10" t="n">
        <v>0.0524</v>
      </c>
    </row>
    <row r="1260">
      <c r="A1260" s="8" t="n">
        <v>43181</v>
      </c>
      <c r="B1260" s="10" t="n">
        <v>0.051275</v>
      </c>
    </row>
    <row r="1261">
      <c r="A1261" s="8" t="n">
        <v>43182</v>
      </c>
      <c r="B1261" s="10" t="n">
        <v>0.0507</v>
      </c>
    </row>
    <row r="1262">
      <c r="A1262" s="8" t="n">
        <v>43185</v>
      </c>
      <c r="B1262" s="10" t="n">
        <v>0.05139999999999999</v>
      </c>
    </row>
    <row r="1263">
      <c r="A1263" s="8" t="n">
        <v>43186</v>
      </c>
      <c r="B1263" s="10" t="n">
        <v>0.0507</v>
      </c>
    </row>
    <row r="1264">
      <c r="A1264" s="8" t="n">
        <v>43187</v>
      </c>
      <c r="B1264" s="10" t="n">
        <v>0.05085</v>
      </c>
    </row>
    <row r="1265">
      <c r="A1265" s="8" t="n">
        <v>43193</v>
      </c>
      <c r="B1265" s="10" t="n">
        <v>0.05032499999999999</v>
      </c>
    </row>
    <row r="1266">
      <c r="A1266" s="8" t="n">
        <v>43194</v>
      </c>
      <c r="B1266" s="10" t="n">
        <v>0.0496</v>
      </c>
    </row>
    <row r="1267">
      <c r="A1267" s="8" t="n">
        <v>43195</v>
      </c>
      <c r="B1267" s="10" t="n">
        <v>0.049</v>
      </c>
    </row>
    <row r="1268">
      <c r="A1268" s="8" t="n">
        <v>43196</v>
      </c>
      <c r="B1268" s="10" t="n">
        <v>0.04865</v>
      </c>
    </row>
    <row r="1269">
      <c r="A1269" s="8" t="n">
        <v>43199</v>
      </c>
      <c r="B1269" s="10" t="n">
        <v>0.0478</v>
      </c>
    </row>
    <row r="1270">
      <c r="A1270" s="8" t="n">
        <v>43200</v>
      </c>
      <c r="B1270" s="10" t="n">
        <v>0.04724999999999999</v>
      </c>
    </row>
    <row r="1271">
      <c r="A1271" s="8" t="n">
        <v>43201</v>
      </c>
      <c r="B1271" s="10" t="n">
        <v>0.0482</v>
      </c>
    </row>
    <row r="1272">
      <c r="A1272" s="8" t="n">
        <v>43202</v>
      </c>
      <c r="B1272" s="10" t="n">
        <v>0.049175</v>
      </c>
    </row>
    <row r="1273">
      <c r="A1273" s="8" t="n">
        <v>43203</v>
      </c>
      <c r="B1273" s="10" t="n">
        <v>0.04877500000000001</v>
      </c>
    </row>
    <row r="1274">
      <c r="A1274" s="8" t="n">
        <v>43206</v>
      </c>
      <c r="B1274" s="10" t="n">
        <v>0.04945</v>
      </c>
    </row>
    <row r="1275">
      <c r="A1275" s="8" t="n">
        <v>43207</v>
      </c>
      <c r="B1275" s="10" t="n">
        <v>0.05005</v>
      </c>
    </row>
    <row r="1276">
      <c r="A1276" s="8" t="n">
        <v>43208</v>
      </c>
      <c r="B1276" s="10" t="n">
        <v>0.049925</v>
      </c>
    </row>
    <row r="1277">
      <c r="A1277" s="8" t="n">
        <v>43209</v>
      </c>
      <c r="B1277" s="10" t="n">
        <v>0.049175</v>
      </c>
    </row>
    <row r="1278">
      <c r="A1278" s="8" t="n">
        <v>43210</v>
      </c>
      <c r="B1278" s="10" t="n">
        <v>0.05002500000000001</v>
      </c>
    </row>
    <row r="1279">
      <c r="A1279" s="8" t="n">
        <v>43213</v>
      </c>
      <c r="B1279" s="10" t="n">
        <v>0.051025</v>
      </c>
    </row>
    <row r="1280">
      <c r="A1280" s="8" t="n">
        <v>43214</v>
      </c>
      <c r="B1280" s="10" t="n">
        <v>0.050725</v>
      </c>
    </row>
    <row r="1281">
      <c r="A1281" s="8" t="n">
        <v>43215</v>
      </c>
      <c r="B1281" s="10" t="n">
        <v>0.05195</v>
      </c>
    </row>
    <row r="1282">
      <c r="A1282" s="8" t="n">
        <v>43216</v>
      </c>
      <c r="B1282" s="10" t="n">
        <v>0.051375</v>
      </c>
    </row>
    <row r="1283">
      <c r="A1283" s="8" t="n">
        <v>43217</v>
      </c>
      <c r="B1283" s="10" t="n">
        <v>0.05035</v>
      </c>
    </row>
    <row r="1284">
      <c r="A1284" s="8" t="n">
        <v>43222</v>
      </c>
      <c r="B1284" s="10" t="n">
        <v>0.05</v>
      </c>
    </row>
    <row r="1285">
      <c r="A1285" s="8" t="n">
        <v>43223</v>
      </c>
      <c r="B1285" s="10" t="n">
        <v>0.0499</v>
      </c>
    </row>
    <row r="1286">
      <c r="A1286" s="8" t="n">
        <v>43224</v>
      </c>
      <c r="B1286" s="10" t="n">
        <v>0.05015</v>
      </c>
    </row>
    <row r="1287">
      <c r="A1287" s="8" t="n">
        <v>43227</v>
      </c>
      <c r="B1287" s="10" t="n">
        <v>0.0521</v>
      </c>
    </row>
    <row r="1288">
      <c r="A1288" s="8" t="n">
        <v>43228</v>
      </c>
      <c r="B1288" s="10" t="n">
        <v>0.0524</v>
      </c>
    </row>
    <row r="1289">
      <c r="A1289" s="8" t="n">
        <v>43229</v>
      </c>
      <c r="B1289" s="10" t="n">
        <v>0.05400000000000001</v>
      </c>
    </row>
    <row r="1290">
      <c r="A1290" s="8" t="n">
        <v>43230</v>
      </c>
      <c r="B1290" s="10" t="n">
        <v>0.05365</v>
      </c>
    </row>
    <row r="1291">
      <c r="A1291" s="8" t="n">
        <v>43231</v>
      </c>
      <c r="B1291" s="10" t="n">
        <v>0.05305</v>
      </c>
    </row>
    <row r="1292">
      <c r="A1292" s="8" t="n">
        <v>43234</v>
      </c>
      <c r="B1292" s="10" t="n">
        <v>0.0537</v>
      </c>
    </row>
    <row r="1293">
      <c r="A1293" s="8" t="n">
        <v>43235</v>
      </c>
      <c r="B1293" s="10" t="n">
        <v>0.0541</v>
      </c>
    </row>
    <row r="1294">
      <c r="A1294" s="8" t="n">
        <v>43236</v>
      </c>
      <c r="B1294" s="10" t="n">
        <v>0.0541</v>
      </c>
    </row>
    <row r="1295">
      <c r="A1295" s="8" t="n">
        <v>43237</v>
      </c>
      <c r="B1295" s="10" t="n">
        <v>0.0541</v>
      </c>
    </row>
    <row r="1296">
      <c r="A1296" s="8" t="n">
        <v>43238</v>
      </c>
      <c r="B1296" s="10" t="n">
        <v>0.05435</v>
      </c>
    </row>
    <row r="1297">
      <c r="A1297" s="8" t="n">
        <v>43241</v>
      </c>
      <c r="B1297" s="10" t="n">
        <v>0.0551</v>
      </c>
    </row>
    <row r="1298">
      <c r="A1298" s="8" t="n">
        <v>43242</v>
      </c>
      <c r="B1298" s="10" t="n">
        <v>0.053825</v>
      </c>
    </row>
    <row r="1299">
      <c r="A1299" s="8" t="n">
        <v>43243</v>
      </c>
      <c r="B1299" s="10" t="n">
        <v>0.05515</v>
      </c>
    </row>
    <row r="1300">
      <c r="A1300" s="8" t="n">
        <v>43244</v>
      </c>
      <c r="B1300" s="10" t="n">
        <v>0.05455</v>
      </c>
    </row>
    <row r="1301">
      <c r="A1301" s="8" t="n">
        <v>43245</v>
      </c>
      <c r="B1301" s="10" t="n">
        <v>0.05265</v>
      </c>
    </row>
    <row r="1302">
      <c r="A1302" s="8" t="n">
        <v>43248</v>
      </c>
      <c r="B1302" s="10" t="n">
        <v>0.052175</v>
      </c>
    </row>
    <row r="1303">
      <c r="A1303" s="8" t="n">
        <v>43249</v>
      </c>
      <c r="B1303" s="10" t="n">
        <v>0.05415</v>
      </c>
    </row>
    <row r="1304">
      <c r="A1304" s="8" t="n">
        <v>43250</v>
      </c>
      <c r="B1304" s="10" t="n">
        <v>0.05400000000000001</v>
      </c>
    </row>
    <row r="1305">
      <c r="A1305" s="8" t="n">
        <v>43251</v>
      </c>
      <c r="B1305" s="10" t="n">
        <v>0.05292500000000001</v>
      </c>
    </row>
    <row r="1306">
      <c r="A1306" s="8" t="n">
        <v>43252</v>
      </c>
      <c r="B1306" s="10" t="n">
        <v>0.05295</v>
      </c>
    </row>
    <row r="1307">
      <c r="A1307" s="8" t="n">
        <v>43255</v>
      </c>
      <c r="B1307" s="10" t="n">
        <v>0.05372499999999999</v>
      </c>
    </row>
    <row r="1308">
      <c r="A1308" s="8" t="n">
        <v>43256</v>
      </c>
      <c r="B1308" s="10" t="n">
        <v>0.0537</v>
      </c>
    </row>
    <row r="1309">
      <c r="A1309" s="8" t="n">
        <v>43257</v>
      </c>
      <c r="B1309" s="10" t="n">
        <v>0.0532</v>
      </c>
    </row>
    <row r="1310">
      <c r="A1310" s="8" t="n">
        <v>43258</v>
      </c>
      <c r="B1310" s="10" t="n">
        <v>0.05245</v>
      </c>
    </row>
    <row r="1311">
      <c r="A1311" s="8" t="n">
        <v>43259</v>
      </c>
      <c r="B1311" s="10" t="n">
        <v>0.054225</v>
      </c>
    </row>
    <row r="1312">
      <c r="A1312" s="8" t="n">
        <v>43262</v>
      </c>
      <c r="B1312" s="10" t="n">
        <v>0.05429999999999999</v>
      </c>
    </row>
    <row r="1313">
      <c r="A1313" s="8" t="n">
        <v>43263</v>
      </c>
      <c r="B1313" s="10" t="n">
        <v>0.05435</v>
      </c>
    </row>
    <row r="1314">
      <c r="A1314" s="8" t="n">
        <v>43264</v>
      </c>
      <c r="B1314" s="10" t="n">
        <v>0.054275</v>
      </c>
    </row>
    <row r="1315">
      <c r="A1315" s="8" t="n">
        <v>43265</v>
      </c>
      <c r="B1315" s="10" t="n">
        <v>0.05355000000000001</v>
      </c>
    </row>
    <row r="1316">
      <c r="A1316" s="8" t="n">
        <v>43266</v>
      </c>
      <c r="B1316" s="10" t="n">
        <v>0.054075</v>
      </c>
    </row>
    <row r="1317">
      <c r="A1317" s="8" t="n">
        <v>43269</v>
      </c>
      <c r="B1317" s="10" t="n">
        <v>0.0553</v>
      </c>
    </row>
    <row r="1318">
      <c r="A1318" s="8" t="n">
        <v>43270</v>
      </c>
      <c r="B1318" s="10" t="n">
        <v>0.055175</v>
      </c>
    </row>
    <row r="1319">
      <c r="A1319" s="8" t="n">
        <v>43271</v>
      </c>
      <c r="B1319" s="10" t="n">
        <v>0.054975</v>
      </c>
    </row>
    <row r="1320">
      <c r="A1320" s="8" t="n">
        <v>43272</v>
      </c>
      <c r="B1320" s="10" t="n">
        <v>0.055</v>
      </c>
    </row>
    <row r="1321">
      <c r="A1321" s="8" t="n">
        <v>43273</v>
      </c>
      <c r="B1321" s="10" t="n">
        <v>0.054475</v>
      </c>
    </row>
    <row r="1322">
      <c r="A1322" s="8" t="n">
        <v>43276</v>
      </c>
      <c r="B1322" s="10" t="n">
        <v>0.0551</v>
      </c>
    </row>
    <row r="1323">
      <c r="A1323" s="8" t="n">
        <v>43277</v>
      </c>
      <c r="B1323" s="10" t="n">
        <v>0.055225</v>
      </c>
    </row>
    <row r="1324">
      <c r="A1324" s="8" t="n">
        <v>43278</v>
      </c>
      <c r="B1324" s="10" t="n">
        <v>0.056575</v>
      </c>
    </row>
    <row r="1325">
      <c r="A1325" s="8" t="n">
        <v>43279</v>
      </c>
      <c r="B1325" s="10" t="n">
        <v>0.0584</v>
      </c>
    </row>
    <row r="1326">
      <c r="A1326" s="8" t="n">
        <v>43280</v>
      </c>
      <c r="B1326" s="10" t="n">
        <v>0.058075</v>
      </c>
    </row>
    <row r="1327">
      <c r="A1327" s="8" t="n">
        <v>43283</v>
      </c>
      <c r="B1327" s="10" t="n">
        <v>0.0575</v>
      </c>
    </row>
    <row r="1328">
      <c r="A1328" s="8" t="n">
        <v>43284</v>
      </c>
      <c r="B1328" s="10" t="n">
        <v>0.05865</v>
      </c>
    </row>
    <row r="1329">
      <c r="A1329" s="8" t="n">
        <v>43285</v>
      </c>
      <c r="B1329" s="10" t="n">
        <v>0.0588</v>
      </c>
    </row>
    <row r="1330">
      <c r="A1330" s="8" t="n">
        <v>43286</v>
      </c>
      <c r="B1330" s="10" t="n">
        <v>0.05965</v>
      </c>
    </row>
    <row r="1331">
      <c r="A1331" s="8" t="n">
        <v>43287</v>
      </c>
      <c r="B1331" s="10" t="n">
        <v>0.05865</v>
      </c>
    </row>
    <row r="1332">
      <c r="A1332" s="8" t="n">
        <v>43290</v>
      </c>
      <c r="B1332" s="10" t="n">
        <v>0.05715</v>
      </c>
    </row>
    <row r="1333">
      <c r="A1333" s="8" t="n">
        <v>43291</v>
      </c>
      <c r="B1333" s="10" t="n">
        <v>0.05635</v>
      </c>
    </row>
    <row r="1334">
      <c r="A1334" s="8" t="n">
        <v>43292</v>
      </c>
      <c r="B1334" s="10" t="n">
        <v>0.0568</v>
      </c>
    </row>
    <row r="1335">
      <c r="A1335" s="8" t="n">
        <v>43293</v>
      </c>
      <c r="B1335" s="10" t="n">
        <v>0.05545</v>
      </c>
    </row>
    <row r="1336">
      <c r="A1336" s="8" t="n">
        <v>43294</v>
      </c>
      <c r="B1336" s="10" t="n">
        <v>0.055025</v>
      </c>
    </row>
    <row r="1337">
      <c r="A1337" s="8" t="n">
        <v>43297</v>
      </c>
      <c r="B1337" s="10" t="n">
        <v>0.054825</v>
      </c>
    </row>
    <row r="1338">
      <c r="A1338" s="8" t="n">
        <v>43298</v>
      </c>
      <c r="B1338" s="10" t="n">
        <v>0.054075</v>
      </c>
    </row>
    <row r="1339">
      <c r="A1339" s="8" t="n">
        <v>43299</v>
      </c>
      <c r="B1339" s="10" t="n">
        <v>0.0546</v>
      </c>
    </row>
    <row r="1340">
      <c r="A1340" s="8" t="n">
        <v>43300</v>
      </c>
      <c r="B1340" s="10" t="n">
        <v>0.0548</v>
      </c>
    </row>
    <row r="1341">
      <c r="A1341" s="8" t="n">
        <v>43301</v>
      </c>
      <c r="B1341" s="10" t="n">
        <v>0.0546</v>
      </c>
    </row>
    <row r="1342">
      <c r="A1342" s="8" t="n">
        <v>43304</v>
      </c>
      <c r="B1342" s="10" t="n">
        <v>0.05425</v>
      </c>
    </row>
    <row r="1343">
      <c r="A1343" s="8" t="n">
        <v>43305</v>
      </c>
      <c r="B1343" s="10" t="n">
        <v>0.0545</v>
      </c>
    </row>
    <row r="1344">
      <c r="A1344" s="8" t="n">
        <v>43306</v>
      </c>
      <c r="B1344" s="10" t="n">
        <v>0.0541</v>
      </c>
    </row>
    <row r="1345">
      <c r="A1345" s="8" t="n">
        <v>43307</v>
      </c>
      <c r="B1345" s="10" t="n">
        <v>0.05355000000000001</v>
      </c>
    </row>
    <row r="1346">
      <c r="A1346" s="8" t="n">
        <v>43308</v>
      </c>
      <c r="B1346" s="10" t="n">
        <v>0.05355000000000001</v>
      </c>
    </row>
    <row r="1347">
      <c r="A1347" s="8" t="n">
        <v>43311</v>
      </c>
      <c r="B1347" s="10" t="n">
        <v>0.0527</v>
      </c>
    </row>
    <row r="1348">
      <c r="A1348" s="8" t="n">
        <v>43312</v>
      </c>
      <c r="B1348" s="10" t="n">
        <v>0.052275</v>
      </c>
    </row>
    <row r="1349">
      <c r="A1349" s="8" t="n">
        <v>43313</v>
      </c>
      <c r="B1349" s="10" t="n">
        <v>0.05155000000000001</v>
      </c>
    </row>
    <row r="1350">
      <c r="A1350" s="8" t="n">
        <v>43314</v>
      </c>
      <c r="B1350" s="10" t="n">
        <v>0.0524</v>
      </c>
    </row>
    <row r="1351">
      <c r="A1351" s="8" t="n">
        <v>43315</v>
      </c>
      <c r="B1351" s="10" t="n">
        <v>0.05230000000000001</v>
      </c>
    </row>
    <row r="1352">
      <c r="A1352" s="8" t="n">
        <v>43318</v>
      </c>
      <c r="B1352" s="10" t="n">
        <v>0.052225</v>
      </c>
    </row>
    <row r="1353">
      <c r="A1353" s="8" t="n">
        <v>43319</v>
      </c>
      <c r="B1353" s="10" t="n">
        <v>0.051775</v>
      </c>
    </row>
    <row r="1354">
      <c r="A1354" s="8" t="n">
        <v>43320</v>
      </c>
      <c r="B1354" s="10" t="n">
        <v>0.0513</v>
      </c>
    </row>
    <row r="1355">
      <c r="A1355" s="8" t="n">
        <v>43321</v>
      </c>
      <c r="B1355" s="10" t="n">
        <v>0.05184999999999999</v>
      </c>
    </row>
    <row r="1356">
      <c r="A1356" s="8" t="n">
        <v>43322</v>
      </c>
      <c r="B1356" s="10" t="n">
        <v>0.052</v>
      </c>
    </row>
    <row r="1357">
      <c r="A1357" s="8" t="n">
        <v>43325</v>
      </c>
      <c r="B1357" s="10" t="n">
        <v>0.05655</v>
      </c>
    </row>
    <row r="1358">
      <c r="A1358" s="8" t="n">
        <v>43326</v>
      </c>
      <c r="B1358" s="10" t="n">
        <v>0.057175</v>
      </c>
    </row>
    <row r="1359">
      <c r="A1359" s="8" t="n">
        <v>43328</v>
      </c>
      <c r="B1359" s="10" t="n">
        <v>0.061575</v>
      </c>
    </row>
    <row r="1360">
      <c r="A1360" s="8" t="n">
        <v>43332</v>
      </c>
      <c r="B1360" s="10" t="n">
        <v>0.0609</v>
      </c>
    </row>
    <row r="1361">
      <c r="A1361" s="8" t="n">
        <v>43333</v>
      </c>
      <c r="B1361" s="10" t="n">
        <v>0.0603</v>
      </c>
    </row>
    <row r="1362">
      <c r="A1362" s="8" t="n">
        <v>43335</v>
      </c>
      <c r="B1362" s="10" t="n">
        <v>0.0614</v>
      </c>
    </row>
    <row r="1363">
      <c r="A1363" s="8" t="n">
        <v>43336</v>
      </c>
      <c r="B1363" s="10" t="n">
        <v>0.060475</v>
      </c>
    </row>
    <row r="1364">
      <c r="A1364" s="8" t="n">
        <v>43339</v>
      </c>
      <c r="B1364" s="10" t="n">
        <v>0.05925</v>
      </c>
    </row>
    <row r="1365">
      <c r="A1365" s="8" t="n">
        <v>43340</v>
      </c>
      <c r="B1365" s="10" t="n">
        <v>0.0592</v>
      </c>
    </row>
    <row r="1366">
      <c r="A1366" s="8" t="n">
        <v>43341</v>
      </c>
      <c r="B1366" s="10" t="n">
        <v>0.060325</v>
      </c>
    </row>
    <row r="1367">
      <c r="A1367" s="8" t="n">
        <v>43342</v>
      </c>
      <c r="B1367" s="10" t="n">
        <v>0.0617</v>
      </c>
    </row>
    <row r="1368">
      <c r="A1368" s="8" t="n">
        <v>43343</v>
      </c>
      <c r="B1368" s="10" t="n">
        <v>0.06307500000000001</v>
      </c>
    </row>
    <row r="1369">
      <c r="A1369" s="8" t="n">
        <v>43346</v>
      </c>
      <c r="B1369" s="10" t="n">
        <v>0.06292500000000001</v>
      </c>
    </row>
    <row r="1370">
      <c r="A1370" s="8" t="n">
        <v>43347</v>
      </c>
      <c r="B1370" s="10" t="n">
        <v>0.064375</v>
      </c>
    </row>
    <row r="1371">
      <c r="A1371" s="8" t="n">
        <v>43348</v>
      </c>
      <c r="B1371" s="10" t="n">
        <v>0.06622499999999999</v>
      </c>
    </row>
    <row r="1372">
      <c r="A1372" s="8" t="n">
        <v>43349</v>
      </c>
      <c r="B1372" s="10" t="n">
        <v>0.068125</v>
      </c>
    </row>
    <row r="1373">
      <c r="A1373" s="8" t="n">
        <v>43350</v>
      </c>
      <c r="B1373" s="10" t="n">
        <v>0.069025</v>
      </c>
    </row>
    <row r="1374">
      <c r="A1374" s="8" t="n">
        <v>43353</v>
      </c>
      <c r="B1374" s="10" t="n">
        <v>0.07124999999999999</v>
      </c>
    </row>
    <row r="1375">
      <c r="A1375" s="8" t="n">
        <v>43354</v>
      </c>
      <c r="B1375" s="10" t="n">
        <v>0.07152500000000001</v>
      </c>
    </row>
    <row r="1376">
      <c r="A1376" s="8" t="n">
        <v>43355</v>
      </c>
      <c r="B1376" s="10" t="n">
        <v>0.07049999999999999</v>
      </c>
    </row>
    <row r="1377">
      <c r="A1377" s="8" t="n">
        <v>43357</v>
      </c>
      <c r="B1377" s="10" t="n">
        <v>0.0694</v>
      </c>
    </row>
    <row r="1378">
      <c r="A1378" s="8" t="n">
        <v>43360</v>
      </c>
      <c r="B1378" s="10" t="n">
        <v>0.07137500000000001</v>
      </c>
    </row>
    <row r="1379">
      <c r="A1379" s="8" t="n">
        <v>43361</v>
      </c>
      <c r="B1379" s="10" t="n">
        <v>0.071975</v>
      </c>
    </row>
    <row r="1380">
      <c r="A1380" s="8" t="n">
        <v>43362</v>
      </c>
      <c r="B1380" s="10" t="n">
        <v>0.07224999999999999</v>
      </c>
    </row>
    <row r="1381">
      <c r="A1381" s="8" t="n">
        <v>43364</v>
      </c>
      <c r="B1381" s="10" t="n">
        <v>0.07185</v>
      </c>
    </row>
    <row r="1382">
      <c r="A1382" s="8" t="n">
        <v>43367</v>
      </c>
      <c r="B1382" s="10" t="n">
        <v>0.0726</v>
      </c>
    </row>
    <row r="1383">
      <c r="A1383" s="8" t="n">
        <v>43368</v>
      </c>
      <c r="B1383" s="10" t="n">
        <v>0.07290000000000001</v>
      </c>
    </row>
    <row r="1384">
      <c r="A1384" s="8" t="n">
        <v>43369</v>
      </c>
      <c r="B1384" s="10" t="n">
        <v>0.073125</v>
      </c>
    </row>
    <row r="1385">
      <c r="A1385" s="8" t="n">
        <v>43370</v>
      </c>
      <c r="B1385" s="10" t="n">
        <v>0.07205</v>
      </c>
    </row>
    <row r="1386">
      <c r="A1386" s="8" t="n">
        <v>43371</v>
      </c>
      <c r="B1386" s="10" t="n">
        <v>0.0703</v>
      </c>
    </row>
    <row r="1387">
      <c r="A1387" s="8" t="n">
        <v>43374</v>
      </c>
      <c r="B1387" s="10" t="n">
        <v>0.0679</v>
      </c>
    </row>
    <row r="1388">
      <c r="A1388" s="8" t="n">
        <v>43376</v>
      </c>
      <c r="B1388" s="10" t="n">
        <v>0.0717</v>
      </c>
    </row>
    <row r="1389">
      <c r="A1389" s="8" t="n">
        <v>43377</v>
      </c>
      <c r="B1389" s="10" t="n">
        <v>0.0747</v>
      </c>
    </row>
    <row r="1390">
      <c r="A1390" s="8" t="n">
        <v>43378</v>
      </c>
      <c r="B1390" s="10" t="n">
        <v>0.0779</v>
      </c>
    </row>
    <row r="1391">
      <c r="A1391" s="8" t="n">
        <v>43381</v>
      </c>
      <c r="B1391" s="10" t="n">
        <v>0.07835</v>
      </c>
    </row>
    <row r="1392">
      <c r="A1392" s="8" t="n">
        <v>43382</v>
      </c>
      <c r="B1392" s="10" t="n">
        <v>0.07829999999999999</v>
      </c>
    </row>
    <row r="1393">
      <c r="A1393" s="8" t="n">
        <v>43383</v>
      </c>
      <c r="B1393" s="10" t="n">
        <v>0.0774</v>
      </c>
    </row>
    <row r="1394">
      <c r="A1394" s="8" t="n">
        <v>43384</v>
      </c>
      <c r="B1394" s="10" t="n">
        <v>0.0775</v>
      </c>
    </row>
    <row r="1395">
      <c r="A1395" s="8" t="n">
        <v>43385</v>
      </c>
      <c r="B1395" s="10" t="n">
        <v>0.07629999999999999</v>
      </c>
    </row>
    <row r="1396">
      <c r="A1396" s="8" t="n">
        <v>43388</v>
      </c>
      <c r="B1396" s="10" t="n">
        <v>0.0757</v>
      </c>
    </row>
    <row r="1397">
      <c r="A1397" s="8" t="n">
        <v>43389</v>
      </c>
      <c r="B1397" s="10" t="n">
        <v>0.07435</v>
      </c>
    </row>
    <row r="1398">
      <c r="A1398" s="8" t="n">
        <v>43390</v>
      </c>
      <c r="B1398" s="10" t="n">
        <v>0.07375</v>
      </c>
    </row>
    <row r="1399">
      <c r="A1399" s="8" t="n">
        <v>43392</v>
      </c>
      <c r="B1399" s="10" t="n">
        <v>0.07285</v>
      </c>
    </row>
    <row r="1400">
      <c r="A1400" s="8" t="n">
        <v>43395</v>
      </c>
      <c r="B1400" s="10" t="n">
        <v>0.07165000000000001</v>
      </c>
    </row>
    <row r="1401">
      <c r="A1401" s="8" t="n">
        <v>43396</v>
      </c>
      <c r="B1401" s="10" t="n">
        <v>0.07195</v>
      </c>
    </row>
    <row r="1402">
      <c r="A1402" s="8" t="n">
        <v>43397</v>
      </c>
      <c r="B1402" s="10" t="n">
        <v>0.07065</v>
      </c>
    </row>
    <row r="1403">
      <c r="A1403" s="8" t="n">
        <v>43398</v>
      </c>
      <c r="B1403" s="10" t="n">
        <v>0.07045</v>
      </c>
    </row>
    <row r="1404">
      <c r="A1404" s="8" t="n">
        <v>43399</v>
      </c>
      <c r="B1404" s="10" t="n">
        <v>0.0697</v>
      </c>
    </row>
    <row r="1405">
      <c r="A1405" s="8" t="n">
        <v>43402</v>
      </c>
      <c r="B1405" s="10" t="n">
        <v>0.06805</v>
      </c>
    </row>
    <row r="1406">
      <c r="A1406" s="8" t="n">
        <v>43403</v>
      </c>
      <c r="B1406" s="10" t="n">
        <v>0.06695000000000001</v>
      </c>
    </row>
    <row r="1407">
      <c r="A1407" s="8" t="n">
        <v>43404</v>
      </c>
      <c r="B1407" s="10" t="n">
        <v>0.0693</v>
      </c>
    </row>
    <row r="1408">
      <c r="A1408" s="8" t="n">
        <v>43405</v>
      </c>
      <c r="B1408" s="10" t="n">
        <v>0.06695000000000001</v>
      </c>
    </row>
    <row r="1409">
      <c r="A1409" s="8" t="n">
        <v>43406</v>
      </c>
      <c r="B1409" s="10" t="n">
        <v>0.066275</v>
      </c>
    </row>
    <row r="1410">
      <c r="A1410" s="8" t="n">
        <v>43409</v>
      </c>
      <c r="B1410" s="10" t="n">
        <v>0.06665</v>
      </c>
    </row>
    <row r="1411">
      <c r="A1411" s="8" t="n">
        <v>43410</v>
      </c>
      <c r="B1411" s="10" t="n">
        <v>0.06585000000000001</v>
      </c>
    </row>
    <row r="1412">
      <c r="A1412" s="8" t="n">
        <v>43413</v>
      </c>
      <c r="B1412" s="10" t="n">
        <v>0.06622499999999999</v>
      </c>
    </row>
    <row r="1413">
      <c r="A1413" s="8" t="n">
        <v>43416</v>
      </c>
      <c r="B1413" s="10" t="n">
        <v>0.0668</v>
      </c>
    </row>
    <row r="1414">
      <c r="A1414" s="8" t="n">
        <v>43417</v>
      </c>
      <c r="B1414" s="10" t="n">
        <v>0.06849999999999999</v>
      </c>
    </row>
    <row r="1415">
      <c r="A1415" s="8" t="n">
        <v>43418</v>
      </c>
      <c r="B1415" s="10" t="n">
        <v>0.06974999999999999</v>
      </c>
    </row>
    <row r="1416">
      <c r="A1416" s="8" t="n">
        <v>43419</v>
      </c>
      <c r="B1416" s="10" t="n">
        <v>0.07014999999999999</v>
      </c>
    </row>
    <row r="1417">
      <c r="A1417" s="8" t="n">
        <v>43420</v>
      </c>
      <c r="B1417" s="10" t="n">
        <v>0.07099999999999999</v>
      </c>
    </row>
    <row r="1418">
      <c r="A1418" s="8" t="n">
        <v>43423</v>
      </c>
      <c r="B1418" s="10" t="n">
        <v>0.07190000000000001</v>
      </c>
    </row>
    <row r="1419">
      <c r="A1419" s="8" t="n">
        <v>43424</v>
      </c>
      <c r="B1419" s="10" t="n">
        <v>0.07152500000000001</v>
      </c>
    </row>
    <row r="1420">
      <c r="A1420" s="8" t="n">
        <v>43426</v>
      </c>
      <c r="B1420" s="10" t="n">
        <v>0.0706</v>
      </c>
    </row>
    <row r="1421">
      <c r="A1421" s="8" t="n">
        <v>43430</v>
      </c>
      <c r="B1421" s="10" t="n">
        <v>0.07177500000000001</v>
      </c>
    </row>
    <row r="1422">
      <c r="A1422" s="8" t="n">
        <v>43431</v>
      </c>
      <c r="B1422" s="10" t="n">
        <v>0.07145</v>
      </c>
    </row>
    <row r="1423">
      <c r="A1423" s="8" t="n">
        <v>43432</v>
      </c>
      <c r="B1423" s="10" t="n">
        <v>0.07124999999999999</v>
      </c>
    </row>
    <row r="1424">
      <c r="A1424" s="8" t="n">
        <v>43433</v>
      </c>
      <c r="B1424" s="10" t="n">
        <v>0.07264999999999999</v>
      </c>
    </row>
    <row r="1425">
      <c r="A1425" s="8" t="n">
        <v>43434</v>
      </c>
      <c r="B1425" s="10" t="n">
        <v>0.0733</v>
      </c>
    </row>
    <row r="1426">
      <c r="A1426" s="8" t="n">
        <v>43437</v>
      </c>
      <c r="B1426" s="10" t="n">
        <v>0.0735</v>
      </c>
    </row>
    <row r="1427">
      <c r="A1427" s="8" t="n">
        <v>43438</v>
      </c>
      <c r="B1427" s="10" t="n">
        <v>0.0745</v>
      </c>
    </row>
    <row r="1428">
      <c r="A1428" s="8" t="n">
        <v>43439</v>
      </c>
      <c r="B1428" s="10" t="n">
        <v>0.07475</v>
      </c>
    </row>
    <row r="1429">
      <c r="A1429" s="8" t="n">
        <v>43440</v>
      </c>
      <c r="B1429" s="10" t="n">
        <v>0.07519999999999999</v>
      </c>
    </row>
    <row r="1430">
      <c r="A1430" s="8" t="n">
        <v>43441</v>
      </c>
      <c r="B1430" s="10" t="n">
        <v>0.07495</v>
      </c>
    </row>
    <row r="1431">
      <c r="A1431" s="8" t="n">
        <v>43444</v>
      </c>
      <c r="B1431" s="10" t="n">
        <v>0.07585</v>
      </c>
    </row>
    <row r="1432">
      <c r="A1432" s="8" t="n">
        <v>43445</v>
      </c>
      <c r="B1432" s="10" t="n">
        <v>0.08039999999999999</v>
      </c>
    </row>
    <row r="1433">
      <c r="A1433" s="8" t="n">
        <v>43446</v>
      </c>
      <c r="B1433" s="10" t="n">
        <v>0.07875</v>
      </c>
    </row>
    <row r="1434">
      <c r="A1434" s="8" t="n">
        <v>43447</v>
      </c>
      <c r="B1434" s="10" t="n">
        <v>0.0759</v>
      </c>
    </row>
    <row r="1435">
      <c r="A1435" s="8" t="n">
        <v>43448</v>
      </c>
      <c r="B1435" s="10" t="n">
        <v>0.074875</v>
      </c>
    </row>
    <row r="1436">
      <c r="A1436" s="8" t="n">
        <v>43451</v>
      </c>
      <c r="B1436" s="10" t="n">
        <v>0.074875</v>
      </c>
    </row>
    <row r="1437">
      <c r="A1437" s="8" t="n">
        <v>43452</v>
      </c>
      <c r="B1437" s="10" t="n">
        <v>0.075375</v>
      </c>
    </row>
    <row r="1438">
      <c r="A1438" s="8" t="n">
        <v>43453</v>
      </c>
      <c r="B1438" s="10" t="n">
        <v>0.07625</v>
      </c>
    </row>
    <row r="1439">
      <c r="A1439" s="8" t="n">
        <v>43454</v>
      </c>
      <c r="B1439" s="10" t="n">
        <v>0.07675</v>
      </c>
    </row>
    <row r="1440">
      <c r="A1440" s="8" t="n">
        <v>43455</v>
      </c>
      <c r="B1440" s="10" t="n">
        <v>0.0805</v>
      </c>
    </row>
    <row r="1441">
      <c r="A1441" s="8" t="n">
        <v>43458</v>
      </c>
      <c r="B1441" s="10" t="n">
        <v>0.08160000000000001</v>
      </c>
    </row>
    <row r="1442">
      <c r="A1442" s="8" t="n">
        <v>43460</v>
      </c>
      <c r="B1442" s="10" t="n">
        <v>0.08199999999999999</v>
      </c>
    </row>
    <row r="1443">
      <c r="A1443" s="8" t="n">
        <v>43461</v>
      </c>
      <c r="B1443" s="10" t="n">
        <v>0.0824</v>
      </c>
    </row>
    <row r="1444">
      <c r="A1444" s="8" t="n">
        <v>43462</v>
      </c>
      <c r="B1444" s="10" t="n">
        <v>0.08182499999999999</v>
      </c>
    </row>
    <row r="1445">
      <c r="A1445" s="8" t="n">
        <v>43465</v>
      </c>
      <c r="B1445" s="10" t="n">
        <v>0.08074999999999999</v>
      </c>
    </row>
    <row r="1446">
      <c r="A1446" s="8" t="n">
        <v>43466</v>
      </c>
      <c r="B1446" s="10" t="n">
        <v>0.0796</v>
      </c>
    </row>
    <row r="1447">
      <c r="A1447" s="8" t="n">
        <v>43467</v>
      </c>
      <c r="B1447" s="10" t="n">
        <v>0.0809</v>
      </c>
    </row>
    <row r="1448">
      <c r="A1448" s="8" t="n">
        <v>43468</v>
      </c>
      <c r="B1448" s="10" t="n">
        <v>0.0823</v>
      </c>
    </row>
    <row r="1449">
      <c r="A1449" s="8" t="n">
        <v>43469</v>
      </c>
      <c r="B1449" s="10" t="n">
        <v>0.08175</v>
      </c>
    </row>
    <row r="1450">
      <c r="A1450" s="8" t="n">
        <v>43472</v>
      </c>
      <c r="B1450" s="10" t="n">
        <v>0.0815</v>
      </c>
    </row>
    <row r="1451">
      <c r="A1451" s="8" t="n">
        <v>43473</v>
      </c>
      <c r="B1451" s="10" t="n">
        <v>0.08262499999999999</v>
      </c>
    </row>
    <row r="1452">
      <c r="A1452" s="8" t="n">
        <v>43474</v>
      </c>
      <c r="B1452" s="10" t="n">
        <v>0.0839</v>
      </c>
    </row>
    <row r="1453">
      <c r="A1453" s="8" t="n">
        <v>43475</v>
      </c>
      <c r="B1453" s="10" t="n">
        <v>0.08380000000000001</v>
      </c>
    </row>
    <row r="1454">
      <c r="A1454" s="8" t="n">
        <v>43476</v>
      </c>
      <c r="B1454" s="10" t="n">
        <v>0.08275</v>
      </c>
    </row>
    <row r="1455">
      <c r="A1455" s="8" t="n">
        <v>43479</v>
      </c>
      <c r="B1455" s="10" t="n">
        <v>0.081125</v>
      </c>
    </row>
    <row r="1456">
      <c r="A1456" s="8" t="n">
        <v>43480</v>
      </c>
      <c r="B1456" s="10" t="n">
        <v>0.08102499999999999</v>
      </c>
    </row>
    <row r="1457">
      <c r="A1457" s="8" t="n">
        <v>43481</v>
      </c>
      <c r="B1457" s="10" t="n">
        <v>0.080375</v>
      </c>
    </row>
    <row r="1458">
      <c r="A1458" s="8" t="n">
        <v>43482</v>
      </c>
      <c r="B1458" s="10" t="n">
        <v>0.07945000000000001</v>
      </c>
    </row>
    <row r="1459">
      <c r="A1459" s="8" t="n">
        <v>43483</v>
      </c>
      <c r="B1459" s="10" t="n">
        <v>0.07820000000000001</v>
      </c>
    </row>
    <row r="1460">
      <c r="A1460" s="8" t="n">
        <v>43486</v>
      </c>
      <c r="B1460" s="10" t="n">
        <v>0.0774</v>
      </c>
    </row>
    <row r="1461">
      <c r="A1461" s="8" t="n">
        <v>43487</v>
      </c>
      <c r="B1461" s="10" t="n">
        <v>0.07615</v>
      </c>
    </row>
    <row r="1462">
      <c r="A1462" s="8" t="n">
        <v>43488</v>
      </c>
      <c r="B1462" s="10" t="n">
        <v>0.074125</v>
      </c>
    </row>
    <row r="1463">
      <c r="A1463" s="8" t="n">
        <v>43489</v>
      </c>
      <c r="B1463" s="10" t="n">
        <v>0.0725</v>
      </c>
    </row>
    <row r="1464">
      <c r="A1464" s="8" t="n">
        <v>43490</v>
      </c>
      <c r="B1464" s="10" t="n">
        <v>0.07190000000000001</v>
      </c>
    </row>
    <row r="1465">
      <c r="A1465" s="8" t="n">
        <v>43493</v>
      </c>
      <c r="B1465" s="10" t="n">
        <v>0.0721</v>
      </c>
    </row>
    <row r="1466">
      <c r="A1466" s="8" t="n">
        <v>43494</v>
      </c>
      <c r="B1466" s="10" t="n">
        <v>0.07145</v>
      </c>
    </row>
    <row r="1467">
      <c r="A1467" s="8" t="n">
        <v>43495</v>
      </c>
      <c r="B1467" s="10" t="n">
        <v>0.071575</v>
      </c>
    </row>
    <row r="1468">
      <c r="A1468" s="8" t="n">
        <v>43496</v>
      </c>
      <c r="B1468" s="10" t="n">
        <v>0.07155</v>
      </c>
    </row>
    <row r="1469">
      <c r="A1469" s="8" t="n">
        <v>43497</v>
      </c>
      <c r="B1469" s="10" t="n">
        <v>0.07012500000000001</v>
      </c>
    </row>
    <row r="1470">
      <c r="A1470" s="8" t="n">
        <v>43500</v>
      </c>
      <c r="B1470" s="10" t="n">
        <v>0.07177500000000001</v>
      </c>
    </row>
    <row r="1471">
      <c r="A1471" s="8" t="n">
        <v>43501</v>
      </c>
      <c r="B1471" s="10" t="n">
        <v>0.071825</v>
      </c>
    </row>
    <row r="1472">
      <c r="A1472" s="8" t="n">
        <v>43502</v>
      </c>
      <c r="B1472" s="10" t="n">
        <v>0.07202499999999999</v>
      </c>
    </row>
    <row r="1473">
      <c r="A1473" s="8" t="n">
        <v>43503</v>
      </c>
      <c r="B1473" s="10" t="n">
        <v>0.07240000000000001</v>
      </c>
    </row>
    <row r="1474">
      <c r="A1474" s="8" t="n">
        <v>43504</v>
      </c>
      <c r="B1474" s="10" t="n">
        <v>0.0709</v>
      </c>
    </row>
    <row r="1475">
      <c r="A1475" s="8" t="n">
        <v>43507</v>
      </c>
      <c r="B1475" s="10" t="n">
        <v>0.0721</v>
      </c>
    </row>
    <row r="1476">
      <c r="A1476" s="8" t="n">
        <v>43508</v>
      </c>
      <c r="B1476" s="10" t="n">
        <v>0.073175</v>
      </c>
    </row>
    <row r="1477">
      <c r="A1477" s="8" t="n">
        <v>43509</v>
      </c>
      <c r="B1477" s="10" t="n">
        <v>0.07715</v>
      </c>
    </row>
    <row r="1478">
      <c r="A1478" s="8" t="n">
        <v>43510</v>
      </c>
      <c r="B1478" s="10" t="n">
        <v>0.08065</v>
      </c>
    </row>
    <row r="1479">
      <c r="A1479" s="8" t="n">
        <v>43511</v>
      </c>
      <c r="B1479" s="10" t="n">
        <v>0.08470000000000001</v>
      </c>
    </row>
    <row r="1480">
      <c r="A1480" s="8" t="n">
        <v>43514</v>
      </c>
      <c r="B1480" s="10" t="n">
        <v>0.08445</v>
      </c>
    </row>
    <row r="1481">
      <c r="A1481" s="8" t="n">
        <v>43516</v>
      </c>
      <c r="B1481" s="10" t="n">
        <v>0.08755</v>
      </c>
    </row>
    <row r="1482">
      <c r="A1482" s="8" t="n">
        <v>43517</v>
      </c>
      <c r="B1482" s="10" t="n">
        <v>0.08835000000000001</v>
      </c>
    </row>
    <row r="1483">
      <c r="A1483" s="8" t="n">
        <v>43518</v>
      </c>
      <c r="B1483" s="10" t="n">
        <v>0.08779999999999999</v>
      </c>
    </row>
    <row r="1484">
      <c r="A1484" s="8" t="n">
        <v>43521</v>
      </c>
      <c r="B1484" s="10" t="n">
        <v>0.08762499999999999</v>
      </c>
    </row>
    <row r="1485">
      <c r="A1485" s="8" t="n">
        <v>43522</v>
      </c>
      <c r="B1485" s="10" t="n">
        <v>0.08805</v>
      </c>
    </row>
    <row r="1486">
      <c r="A1486" s="8" t="n">
        <v>43523</v>
      </c>
      <c r="B1486" s="10" t="n">
        <v>0.08755</v>
      </c>
    </row>
    <row r="1487">
      <c r="A1487" s="8" t="n">
        <v>43524</v>
      </c>
      <c r="B1487" s="10" t="n">
        <v>0.0849</v>
      </c>
    </row>
    <row r="1488">
      <c r="A1488" s="8" t="n">
        <v>43525</v>
      </c>
      <c r="B1488" s="10" t="n">
        <v>0.08285000000000001</v>
      </c>
    </row>
    <row r="1489">
      <c r="A1489" s="8" t="n">
        <v>43529</v>
      </c>
      <c r="B1489" s="10" t="n">
        <v>0.08070000000000001</v>
      </c>
    </row>
    <row r="1490">
      <c r="A1490" s="8" t="n">
        <v>43530</v>
      </c>
      <c r="B1490" s="10" t="n">
        <v>0.07995000000000001</v>
      </c>
    </row>
    <row r="1491">
      <c r="A1491" s="8" t="n">
        <v>43531</v>
      </c>
      <c r="B1491" s="10" t="n">
        <v>0.08055</v>
      </c>
    </row>
    <row r="1492">
      <c r="A1492" s="8" t="n">
        <v>43532</v>
      </c>
      <c r="B1492" s="10" t="n">
        <v>0.08005000000000001</v>
      </c>
    </row>
    <row r="1493">
      <c r="A1493" s="8" t="n">
        <v>43535</v>
      </c>
      <c r="B1493" s="10" t="n">
        <v>0.07980000000000001</v>
      </c>
    </row>
    <row r="1494">
      <c r="A1494" s="8" t="n">
        <v>43536</v>
      </c>
      <c r="B1494" s="10" t="n">
        <v>0.0794</v>
      </c>
    </row>
    <row r="1495">
      <c r="A1495" s="8" t="n">
        <v>43537</v>
      </c>
      <c r="B1495" s="10" t="n">
        <v>0.07915</v>
      </c>
    </row>
    <row r="1496">
      <c r="A1496" s="8" t="n">
        <v>43538</v>
      </c>
      <c r="B1496" s="10" t="n">
        <v>0.0791</v>
      </c>
    </row>
    <row r="1497">
      <c r="A1497" s="8" t="n">
        <v>43539</v>
      </c>
      <c r="B1497" s="10" t="n">
        <v>0.0788</v>
      </c>
    </row>
    <row r="1498">
      <c r="A1498" s="8" t="n">
        <v>43542</v>
      </c>
      <c r="B1498" s="10" t="n">
        <v>0.0791</v>
      </c>
    </row>
    <row r="1499">
      <c r="A1499" s="8" t="n">
        <v>43543</v>
      </c>
      <c r="B1499" s="10" t="n">
        <v>0.0788</v>
      </c>
    </row>
    <row r="1500">
      <c r="A1500" s="8" t="n">
        <v>43544</v>
      </c>
      <c r="B1500" s="10" t="n">
        <v>0.07965</v>
      </c>
    </row>
    <row r="1501">
      <c r="A1501" s="8" t="n">
        <v>43546</v>
      </c>
      <c r="B1501" s="10" t="n">
        <v>0.07885</v>
      </c>
    </row>
    <row r="1502">
      <c r="A1502" s="8" t="n">
        <v>43549</v>
      </c>
      <c r="B1502" s="10" t="n">
        <v>0.079225</v>
      </c>
    </row>
    <row r="1503">
      <c r="A1503" s="8" t="n">
        <v>43550</v>
      </c>
      <c r="B1503" s="10" t="n">
        <v>0.079475</v>
      </c>
    </row>
    <row r="1504">
      <c r="A1504" s="8" t="n">
        <v>43551</v>
      </c>
      <c r="B1504" s="10" t="n">
        <v>0.07865</v>
      </c>
    </row>
    <row r="1505">
      <c r="A1505" s="8" t="n">
        <v>43552</v>
      </c>
      <c r="B1505" s="10" t="n">
        <v>0.0786</v>
      </c>
    </row>
    <row r="1506">
      <c r="A1506" s="8" t="n">
        <v>43553</v>
      </c>
      <c r="B1506" s="10" t="n">
        <v>0.0779</v>
      </c>
    </row>
    <row r="1507">
      <c r="A1507" s="8" t="n">
        <v>43557</v>
      </c>
      <c r="B1507" s="10" t="n">
        <v>0.07820000000000001</v>
      </c>
    </row>
    <row r="1508">
      <c r="A1508" s="8" t="n">
        <v>43558</v>
      </c>
      <c r="B1508" s="10" t="n">
        <v>0.07855000000000001</v>
      </c>
    </row>
    <row r="1509">
      <c r="A1509" s="8" t="n">
        <v>43559</v>
      </c>
      <c r="B1509" s="10" t="n">
        <v>0.07844999999999999</v>
      </c>
    </row>
    <row r="1510">
      <c r="A1510" s="8" t="n">
        <v>43560</v>
      </c>
      <c r="B1510" s="10" t="n">
        <v>0.078525</v>
      </c>
    </row>
    <row r="1511">
      <c r="A1511" s="8" t="n">
        <v>43563</v>
      </c>
      <c r="B1511" s="10" t="n">
        <v>0.079425</v>
      </c>
    </row>
    <row r="1512">
      <c r="A1512" s="8" t="n">
        <v>43564</v>
      </c>
      <c r="B1512" s="10" t="n">
        <v>0.079475</v>
      </c>
    </row>
    <row r="1513">
      <c r="A1513" s="8" t="n">
        <v>43565</v>
      </c>
      <c r="B1513" s="10" t="n">
        <v>0.0794</v>
      </c>
    </row>
    <row r="1514">
      <c r="A1514" s="8" t="n">
        <v>43566</v>
      </c>
      <c r="B1514" s="10" t="n">
        <v>0.07917500000000001</v>
      </c>
    </row>
    <row r="1515">
      <c r="A1515" s="8" t="n">
        <v>43567</v>
      </c>
      <c r="B1515" s="10" t="n">
        <v>0.079</v>
      </c>
    </row>
    <row r="1516">
      <c r="A1516" s="8" t="n">
        <v>43570</v>
      </c>
      <c r="B1516" s="10" t="n">
        <v>0.079125</v>
      </c>
    </row>
    <row r="1517">
      <c r="A1517" s="8" t="n">
        <v>43571</v>
      </c>
      <c r="B1517" s="10" t="n">
        <v>0.079875</v>
      </c>
    </row>
    <row r="1518">
      <c r="A1518" s="8" t="n">
        <v>43573</v>
      </c>
      <c r="B1518" s="10" t="n">
        <v>0.07875</v>
      </c>
    </row>
    <row r="1519">
      <c r="A1519" s="8" t="n">
        <v>43577</v>
      </c>
      <c r="B1519" s="10" t="n">
        <v>0.07980000000000001</v>
      </c>
    </row>
    <row r="1520">
      <c r="A1520" s="8" t="n">
        <v>43578</v>
      </c>
      <c r="B1520" s="10" t="n">
        <v>0.07769999999999999</v>
      </c>
    </row>
    <row r="1521">
      <c r="A1521" s="8" t="n">
        <v>43579</v>
      </c>
      <c r="B1521" s="10" t="n">
        <v>0.0776</v>
      </c>
    </row>
    <row r="1522">
      <c r="A1522" s="8" t="n">
        <v>43580</v>
      </c>
      <c r="B1522" s="10" t="n">
        <v>0.07679999999999999</v>
      </c>
    </row>
    <row r="1523">
      <c r="A1523" s="8" t="n">
        <v>43581</v>
      </c>
      <c r="B1523" s="10" t="n">
        <v>0.07592500000000001</v>
      </c>
    </row>
    <row r="1524">
      <c r="A1524" s="8" t="n">
        <v>43585</v>
      </c>
      <c r="B1524" s="10" t="n">
        <v>0.07425</v>
      </c>
    </row>
    <row r="1525">
      <c r="A1525" s="8" t="n">
        <v>43587</v>
      </c>
      <c r="B1525" s="10" t="n">
        <v>0.0745</v>
      </c>
    </row>
    <row r="1526">
      <c r="A1526" s="8" t="n">
        <v>43588</v>
      </c>
      <c r="B1526" s="10" t="n">
        <v>0.0742</v>
      </c>
    </row>
    <row r="1527">
      <c r="A1527" s="8" t="n">
        <v>43591</v>
      </c>
      <c r="B1527" s="10" t="n">
        <v>0.07554999999999999</v>
      </c>
    </row>
    <row r="1528">
      <c r="A1528" s="8" t="n">
        <v>43592</v>
      </c>
      <c r="B1528" s="10" t="n">
        <v>0.075325</v>
      </c>
    </row>
    <row r="1529">
      <c r="A1529" s="8" t="n">
        <v>43593</v>
      </c>
      <c r="B1529" s="10" t="n">
        <v>0.07582499999999999</v>
      </c>
    </row>
    <row r="1530">
      <c r="A1530" s="8" t="n">
        <v>43594</v>
      </c>
      <c r="B1530" s="10" t="n">
        <v>0.0766</v>
      </c>
    </row>
    <row r="1531">
      <c r="A1531" s="8" t="n">
        <v>43595</v>
      </c>
      <c r="B1531" s="10" t="n">
        <v>0.07629999999999999</v>
      </c>
    </row>
    <row r="1532">
      <c r="A1532" s="8" t="n">
        <v>43598</v>
      </c>
      <c r="B1532" s="10" t="n">
        <v>0.07769999999999999</v>
      </c>
    </row>
    <row r="1533">
      <c r="A1533" s="8" t="n">
        <v>43599</v>
      </c>
      <c r="B1533" s="10" t="n">
        <v>0.07690000000000001</v>
      </c>
    </row>
    <row r="1534">
      <c r="A1534" s="8" t="n">
        <v>43600</v>
      </c>
      <c r="B1534" s="10" t="n">
        <v>0.0764</v>
      </c>
    </row>
    <row r="1535">
      <c r="A1535" s="8" t="n">
        <v>43601</v>
      </c>
      <c r="B1535" s="10" t="n">
        <v>0.07644999999999999</v>
      </c>
    </row>
    <row r="1536">
      <c r="A1536" s="8" t="n">
        <v>43602</v>
      </c>
      <c r="B1536" s="10" t="n">
        <v>0.07525</v>
      </c>
    </row>
    <row r="1537">
      <c r="A1537" s="8" t="n">
        <v>43605</v>
      </c>
      <c r="B1537" s="10" t="n">
        <v>0.06895</v>
      </c>
    </row>
    <row r="1538">
      <c r="A1538" s="8" t="n">
        <v>43606</v>
      </c>
      <c r="B1538" s="10" t="n">
        <v>0.067425</v>
      </c>
    </row>
    <row r="1539">
      <c r="A1539" s="8" t="n">
        <v>43607</v>
      </c>
      <c r="B1539" s="10" t="n">
        <v>0.065925</v>
      </c>
    </row>
    <row r="1540">
      <c r="A1540" s="8" t="n">
        <v>43608</v>
      </c>
      <c r="B1540" s="10" t="n">
        <v>0.06245</v>
      </c>
    </row>
    <row r="1541">
      <c r="A1541" s="8" t="n">
        <v>43609</v>
      </c>
      <c r="B1541" s="10" t="n">
        <v>0.062025</v>
      </c>
    </row>
    <row r="1542">
      <c r="A1542" s="8" t="n">
        <v>43612</v>
      </c>
      <c r="B1542" s="10" t="n">
        <v>0.059425</v>
      </c>
    </row>
    <row r="1543">
      <c r="A1543" s="8" t="n">
        <v>43613</v>
      </c>
      <c r="B1543" s="10" t="n">
        <v>0.05855</v>
      </c>
    </row>
    <row r="1544">
      <c r="A1544" s="8" t="n">
        <v>43614</v>
      </c>
      <c r="B1544" s="10" t="n">
        <v>0.05735000000000001</v>
      </c>
    </row>
    <row r="1545">
      <c r="A1545" s="8" t="n">
        <v>43615</v>
      </c>
      <c r="B1545" s="10" t="n">
        <v>0.0578</v>
      </c>
    </row>
    <row r="1546">
      <c r="A1546" s="8" t="n">
        <v>43616</v>
      </c>
      <c r="B1546" s="10" t="n">
        <v>0.0574</v>
      </c>
    </row>
    <row r="1547">
      <c r="A1547" s="8" t="n">
        <v>43619</v>
      </c>
      <c r="B1547" s="10" t="n">
        <v>0.05745</v>
      </c>
    </row>
    <row r="1548">
      <c r="A1548" s="8" t="n">
        <v>43620</v>
      </c>
      <c r="B1548" s="10" t="n">
        <v>0.05690000000000001</v>
      </c>
    </row>
    <row r="1549">
      <c r="A1549" s="8" t="n">
        <v>43622</v>
      </c>
      <c r="B1549" s="10" t="n">
        <v>0.05690000000000001</v>
      </c>
    </row>
    <row r="1550">
      <c r="A1550" s="8" t="n">
        <v>43623</v>
      </c>
      <c r="B1550" s="10" t="n">
        <v>0.05644999999999999</v>
      </c>
    </row>
    <row r="1551">
      <c r="A1551" s="8" t="n">
        <v>43626</v>
      </c>
      <c r="B1551" s="10" t="n">
        <v>0.05627500000000001</v>
      </c>
    </row>
    <row r="1552">
      <c r="A1552" s="8" t="n">
        <v>43627</v>
      </c>
      <c r="B1552" s="10" t="n">
        <v>0.05492499999999999</v>
      </c>
    </row>
    <row r="1553">
      <c r="A1553" s="8" t="n">
        <v>43628</v>
      </c>
      <c r="B1553" s="10" t="n">
        <v>0.05325</v>
      </c>
    </row>
    <row r="1554">
      <c r="A1554" s="8" t="n">
        <v>43629</v>
      </c>
      <c r="B1554" s="10" t="n">
        <v>0.0536</v>
      </c>
    </row>
    <row r="1555">
      <c r="A1555" s="8" t="n">
        <v>43630</v>
      </c>
      <c r="B1555" s="10" t="n">
        <v>0.0536</v>
      </c>
    </row>
    <row r="1556">
      <c r="A1556" s="8" t="n">
        <v>43633</v>
      </c>
      <c r="B1556" s="10" t="n">
        <v>0.053625</v>
      </c>
    </row>
    <row r="1557">
      <c r="A1557" s="8" t="n">
        <v>43634</v>
      </c>
      <c r="B1557" s="10" t="n">
        <v>0.053275</v>
      </c>
    </row>
    <row r="1558">
      <c r="A1558" s="8" t="n">
        <v>43635</v>
      </c>
      <c r="B1558" s="10" t="n">
        <v>0.0542</v>
      </c>
    </row>
    <row r="1559">
      <c r="A1559" s="8" t="n">
        <v>43636</v>
      </c>
      <c r="B1559" s="10" t="n">
        <v>0.05372499999999999</v>
      </c>
    </row>
    <row r="1560">
      <c r="A1560" s="8" t="n">
        <v>43637</v>
      </c>
      <c r="B1560" s="10" t="n">
        <v>0.053925</v>
      </c>
    </row>
    <row r="1561">
      <c r="A1561" s="8" t="n">
        <v>43640</v>
      </c>
      <c r="B1561" s="10" t="n">
        <v>0.05445000000000001</v>
      </c>
    </row>
    <row r="1562">
      <c r="A1562" s="8" t="n">
        <v>43641</v>
      </c>
      <c r="B1562" s="10" t="n">
        <v>0.054675</v>
      </c>
    </row>
    <row r="1563">
      <c r="A1563" s="8" t="n">
        <v>43642</v>
      </c>
      <c r="B1563" s="10" t="n">
        <v>0.05445000000000001</v>
      </c>
    </row>
    <row r="1564">
      <c r="A1564" s="8" t="n">
        <v>43643</v>
      </c>
      <c r="B1564" s="10" t="n">
        <v>0.05435</v>
      </c>
    </row>
    <row r="1565">
      <c r="A1565" s="8" t="n">
        <v>43644</v>
      </c>
      <c r="B1565" s="10" t="n">
        <v>0.05395</v>
      </c>
    </row>
    <row r="1566">
      <c r="A1566" s="8" t="n">
        <v>43647</v>
      </c>
      <c r="B1566" s="10" t="n">
        <v>0.05305</v>
      </c>
    </row>
    <row r="1567">
      <c r="A1567" s="8" t="n">
        <v>43648</v>
      </c>
      <c r="B1567" s="10" t="n">
        <v>0.05275000000000001</v>
      </c>
    </row>
    <row r="1568">
      <c r="A1568" s="8" t="n">
        <v>43649</v>
      </c>
      <c r="B1568" s="10" t="n">
        <v>0.0528</v>
      </c>
    </row>
    <row r="1569">
      <c r="A1569" s="8" t="n">
        <v>43650</v>
      </c>
      <c r="B1569" s="10" t="n">
        <v>0.05305</v>
      </c>
    </row>
    <row r="1570">
      <c r="A1570" s="8" t="n">
        <v>43651</v>
      </c>
      <c r="B1570" s="10" t="n">
        <v>0.05325</v>
      </c>
    </row>
    <row r="1571">
      <c r="A1571" s="8" t="n">
        <v>43654</v>
      </c>
      <c r="B1571" s="10" t="n">
        <v>0.05315</v>
      </c>
    </row>
    <row r="1572">
      <c r="A1572" s="8" t="n">
        <v>43655</v>
      </c>
      <c r="B1572" s="10" t="n">
        <v>0.05305</v>
      </c>
    </row>
    <row r="1573">
      <c r="A1573" s="8" t="n">
        <v>43656</v>
      </c>
      <c r="B1573" s="10" t="n">
        <v>0.0535</v>
      </c>
    </row>
    <row r="1574">
      <c r="A1574" s="8" t="n">
        <v>43657</v>
      </c>
      <c r="B1574" s="10" t="n">
        <v>0.0534</v>
      </c>
    </row>
    <row r="1575">
      <c r="A1575" s="8" t="n">
        <v>43658</v>
      </c>
      <c r="B1575" s="10" t="n">
        <v>0.0532</v>
      </c>
    </row>
    <row r="1576">
      <c r="A1576" s="8" t="n">
        <v>43661</v>
      </c>
      <c r="B1576" s="10" t="n">
        <v>0.05285</v>
      </c>
    </row>
    <row r="1577">
      <c r="A1577" s="8" t="n">
        <v>43662</v>
      </c>
      <c r="B1577" s="10" t="n">
        <v>0.05275000000000001</v>
      </c>
    </row>
    <row r="1578">
      <c r="A1578" s="8" t="n">
        <v>43663</v>
      </c>
      <c r="B1578" s="10" t="n">
        <v>0.05309999999999999</v>
      </c>
    </row>
    <row r="1579">
      <c r="A1579" s="8" t="n">
        <v>43664</v>
      </c>
      <c r="B1579" s="10" t="n">
        <v>0.0532</v>
      </c>
    </row>
    <row r="1580">
      <c r="A1580" s="8" t="n">
        <v>43665</v>
      </c>
      <c r="B1580" s="10" t="n">
        <v>0.0532</v>
      </c>
    </row>
    <row r="1581">
      <c r="A1581" s="8" t="n">
        <v>43668</v>
      </c>
      <c r="B1581" s="10" t="n">
        <v>0.05345</v>
      </c>
    </row>
    <row r="1582">
      <c r="A1582" s="8" t="n">
        <v>43669</v>
      </c>
      <c r="B1582" s="10" t="n">
        <v>0.0524</v>
      </c>
    </row>
    <row r="1583">
      <c r="A1583" s="8" t="n">
        <v>43670</v>
      </c>
      <c r="B1583" s="10" t="n">
        <v>0.05235</v>
      </c>
    </row>
    <row r="1584">
      <c r="A1584" s="8" t="n">
        <v>43671</v>
      </c>
      <c r="B1584" s="10" t="n">
        <v>0.05255</v>
      </c>
    </row>
    <row r="1585">
      <c r="A1585" s="8" t="n">
        <v>43672</v>
      </c>
      <c r="B1585" s="10" t="n">
        <v>0.052075</v>
      </c>
    </row>
    <row r="1586">
      <c r="A1586" s="8" t="n">
        <v>43675</v>
      </c>
      <c r="B1586" s="10" t="n">
        <v>0.05230000000000001</v>
      </c>
    </row>
    <row r="1587">
      <c r="A1587" s="8" t="n">
        <v>43676</v>
      </c>
      <c r="B1587" s="10" t="n">
        <v>0.051825</v>
      </c>
    </row>
    <row r="1588">
      <c r="A1588" s="8" t="n">
        <v>43677</v>
      </c>
      <c r="B1588" s="10" t="n">
        <v>0.051875</v>
      </c>
    </row>
    <row r="1589">
      <c r="A1589" s="8" t="n">
        <v>43678</v>
      </c>
      <c r="B1589" s="10" t="n">
        <v>0.05285</v>
      </c>
    </row>
    <row r="1590">
      <c r="A1590" s="8" t="n">
        <v>43679</v>
      </c>
      <c r="B1590" s="10" t="n">
        <v>0.056375</v>
      </c>
    </row>
    <row r="1591">
      <c r="A1591" s="8" t="n">
        <v>43682</v>
      </c>
      <c r="B1591" s="10" t="n">
        <v>0.062975</v>
      </c>
    </row>
    <row r="1592">
      <c r="A1592" s="8" t="n">
        <v>43683</v>
      </c>
      <c r="B1592" s="10" t="n">
        <v>0.063525</v>
      </c>
    </row>
    <row r="1593">
      <c r="A1593" s="8" t="n">
        <v>43684</v>
      </c>
      <c r="B1593" s="10" t="n">
        <v>0.06195000000000001</v>
      </c>
    </row>
    <row r="1594">
      <c r="A1594" s="8" t="n">
        <v>43685</v>
      </c>
      <c r="B1594" s="10" t="n">
        <v>0.0616</v>
      </c>
    </row>
    <row r="1595">
      <c r="A1595" s="8" t="n">
        <v>43686</v>
      </c>
      <c r="B1595" s="10" t="n">
        <v>0.0601</v>
      </c>
    </row>
    <row r="1596">
      <c r="A1596" s="8" t="n">
        <v>43690</v>
      </c>
      <c r="B1596" s="10" t="n">
        <v>0.062225</v>
      </c>
    </row>
    <row r="1597">
      <c r="A1597" s="8" t="n">
        <v>43691</v>
      </c>
      <c r="B1597" s="10" t="n">
        <v>0.061825</v>
      </c>
    </row>
    <row r="1598">
      <c r="A1598" s="8" t="n">
        <v>43693</v>
      </c>
      <c r="B1598" s="10" t="n">
        <v>0.061775</v>
      </c>
    </row>
    <row r="1599">
      <c r="A1599" s="8" t="n">
        <v>43696</v>
      </c>
      <c r="B1599" s="10" t="n">
        <v>0.061125</v>
      </c>
    </row>
    <row r="1600">
      <c r="A1600" s="8" t="n">
        <v>43697</v>
      </c>
      <c r="B1600" s="10" t="n">
        <v>0.06185</v>
      </c>
    </row>
    <row r="1601">
      <c r="A1601" s="8" t="n">
        <v>43698</v>
      </c>
      <c r="B1601" s="10" t="n">
        <v>0.061725</v>
      </c>
    </row>
    <row r="1602">
      <c r="A1602" s="8" t="n">
        <v>43699</v>
      </c>
      <c r="B1602" s="10" t="n">
        <v>0.061875</v>
      </c>
    </row>
    <row r="1603">
      <c r="A1603" s="8" t="n">
        <v>43700</v>
      </c>
      <c r="B1603" s="10" t="n">
        <v>0.0626</v>
      </c>
    </row>
    <row r="1604">
      <c r="A1604" s="8" t="n">
        <v>43703</v>
      </c>
      <c r="B1604" s="10" t="n">
        <v>0.062875</v>
      </c>
    </row>
    <row r="1605">
      <c r="A1605" s="8" t="n">
        <v>43704</v>
      </c>
      <c r="B1605" s="10" t="n">
        <v>0.06179999999999999</v>
      </c>
    </row>
    <row r="1606">
      <c r="A1606" s="8" t="n">
        <v>43705</v>
      </c>
      <c r="B1606" s="10" t="n">
        <v>0.06105000000000001</v>
      </c>
    </row>
    <row r="1607">
      <c r="A1607" s="8" t="n">
        <v>43706</v>
      </c>
      <c r="B1607" s="10" t="n">
        <v>0.0614</v>
      </c>
    </row>
    <row r="1608">
      <c r="A1608" s="8" t="n">
        <v>43707</v>
      </c>
      <c r="B1608" s="10" t="n">
        <v>0.060325</v>
      </c>
    </row>
    <row r="1609">
      <c r="A1609" s="8" t="n">
        <v>43711</v>
      </c>
      <c r="B1609" s="10" t="n">
        <v>0.0629</v>
      </c>
    </row>
    <row r="1610">
      <c r="A1610" s="8" t="n">
        <v>43712</v>
      </c>
      <c r="B1610" s="10" t="n">
        <v>0.06269999999999999</v>
      </c>
    </row>
    <row r="1611">
      <c r="A1611" s="8" t="n">
        <v>43713</v>
      </c>
      <c r="B1611" s="10" t="n">
        <v>0.061775</v>
      </c>
    </row>
    <row r="1612">
      <c r="A1612" s="8" t="n">
        <v>43714</v>
      </c>
      <c r="B1612" s="10" t="n">
        <v>0.0602</v>
      </c>
    </row>
    <row r="1613">
      <c r="A1613" s="8" t="n">
        <v>43717</v>
      </c>
      <c r="B1613" s="10" t="n">
        <v>0.0594</v>
      </c>
    </row>
    <row r="1614">
      <c r="A1614" s="8" t="n">
        <v>43719</v>
      </c>
      <c r="B1614" s="10" t="n">
        <v>0.059375</v>
      </c>
    </row>
    <row r="1615">
      <c r="A1615" s="8" t="n">
        <v>43720</v>
      </c>
      <c r="B1615" s="10" t="n">
        <v>0.05925</v>
      </c>
    </row>
    <row r="1616">
      <c r="A1616" s="8" t="n">
        <v>43721</v>
      </c>
      <c r="B1616" s="10" t="n">
        <v>0.0595</v>
      </c>
    </row>
    <row r="1617">
      <c r="A1617" s="8" t="n">
        <v>43724</v>
      </c>
      <c r="B1617" s="10" t="n">
        <v>0.061275</v>
      </c>
    </row>
    <row r="1618">
      <c r="A1618" s="8" t="n">
        <v>43725</v>
      </c>
      <c r="B1618" s="10" t="n">
        <v>0.062275</v>
      </c>
    </row>
    <row r="1619">
      <c r="A1619" s="8" t="n">
        <v>43726</v>
      </c>
      <c r="B1619" s="10" t="n">
        <v>0.06179999999999999</v>
      </c>
    </row>
    <row r="1620">
      <c r="A1620" s="8" t="n">
        <v>43727</v>
      </c>
      <c r="B1620" s="10" t="n">
        <v>0.06185</v>
      </c>
    </row>
    <row r="1621">
      <c r="A1621" s="8" t="n">
        <v>43728</v>
      </c>
      <c r="B1621" s="10" t="n">
        <v>0.0619</v>
      </c>
    </row>
    <row r="1622">
      <c r="A1622" s="8" t="n">
        <v>43731</v>
      </c>
      <c r="B1622" s="10" t="n">
        <v>0.06215</v>
      </c>
    </row>
    <row r="1623">
      <c r="A1623" s="8" t="n">
        <v>43732</v>
      </c>
      <c r="B1623" s="10" t="n">
        <v>0.06215</v>
      </c>
    </row>
    <row r="1624">
      <c r="A1624" s="8" t="n">
        <v>43733</v>
      </c>
      <c r="B1624" s="10" t="n">
        <v>0.06185</v>
      </c>
    </row>
    <row r="1625">
      <c r="A1625" s="8" t="n">
        <v>43734</v>
      </c>
      <c r="B1625" s="10" t="n">
        <v>0.06145</v>
      </c>
    </row>
    <row r="1626">
      <c r="A1626" s="8" t="n">
        <v>43735</v>
      </c>
      <c r="B1626" s="10" t="n">
        <v>0.060675</v>
      </c>
    </row>
    <row r="1627">
      <c r="A1627" s="8" t="n">
        <v>43738</v>
      </c>
      <c r="B1627" s="10" t="n">
        <v>0.060675</v>
      </c>
    </row>
    <row r="1628">
      <c r="A1628" s="8" t="n">
        <v>43739</v>
      </c>
      <c r="B1628" s="10" t="n">
        <v>0.060575</v>
      </c>
    </row>
    <row r="1629">
      <c r="A1629" s="8" t="n">
        <v>43741</v>
      </c>
      <c r="B1629" s="10" t="n">
        <v>0.06167500000000001</v>
      </c>
    </row>
    <row r="1630">
      <c r="A1630" s="8" t="n">
        <v>43742</v>
      </c>
      <c r="B1630" s="10" t="n">
        <v>0.061</v>
      </c>
    </row>
    <row r="1631">
      <c r="A1631" s="8" t="n">
        <v>43745</v>
      </c>
      <c r="B1631" s="10" t="n">
        <v>0.0617</v>
      </c>
    </row>
    <row r="1632">
      <c r="A1632" s="8" t="n">
        <v>43747</v>
      </c>
      <c r="B1632" s="10" t="n">
        <v>0.061475</v>
      </c>
    </row>
    <row r="1633">
      <c r="A1633" s="8" t="n">
        <v>43748</v>
      </c>
      <c r="B1633" s="10" t="n">
        <v>0.06175</v>
      </c>
    </row>
    <row r="1634">
      <c r="A1634" s="8" t="n">
        <v>43749</v>
      </c>
      <c r="B1634" s="10" t="n">
        <v>0.06087500000000001</v>
      </c>
    </row>
    <row r="1635">
      <c r="A1635" s="8" t="n">
        <v>43752</v>
      </c>
      <c r="B1635" s="10" t="n">
        <v>0.0592</v>
      </c>
    </row>
    <row r="1636">
      <c r="A1636" s="8" t="n">
        <v>43753</v>
      </c>
      <c r="B1636" s="10" t="n">
        <v>0.05934999999999999</v>
      </c>
    </row>
    <row r="1637">
      <c r="A1637" s="8" t="n">
        <v>43754</v>
      </c>
      <c r="B1637" s="10" t="n">
        <v>0.059325</v>
      </c>
    </row>
    <row r="1638">
      <c r="A1638" s="8" t="n">
        <v>43755</v>
      </c>
      <c r="B1638" s="10" t="n">
        <v>0.058825</v>
      </c>
    </row>
    <row r="1639">
      <c r="A1639" s="8" t="n">
        <v>43756</v>
      </c>
      <c r="B1639" s="10" t="n">
        <v>0.0584</v>
      </c>
    </row>
    <row r="1640">
      <c r="A1640" s="8" t="n">
        <v>43760</v>
      </c>
      <c r="B1640" s="10" t="n">
        <v>0.05769999999999999</v>
      </c>
    </row>
    <row r="1641">
      <c r="A1641" s="8" t="n">
        <v>43761</v>
      </c>
      <c r="B1641" s="10" t="n">
        <v>0.05695</v>
      </c>
    </row>
    <row r="1642">
      <c r="A1642" s="8" t="n">
        <v>43762</v>
      </c>
      <c r="B1642" s="10" t="n">
        <v>0.055725</v>
      </c>
    </row>
    <row r="1643">
      <c r="A1643" s="8" t="n">
        <v>43763</v>
      </c>
      <c r="B1643" s="10" t="n">
        <v>0.055725</v>
      </c>
    </row>
    <row r="1644">
      <c r="A1644" s="8" t="n">
        <v>43767</v>
      </c>
      <c r="B1644" s="10" t="n">
        <v>0.054525</v>
      </c>
    </row>
    <row r="1645">
      <c r="A1645" s="8" t="n">
        <v>43768</v>
      </c>
      <c r="B1645" s="10" t="n">
        <v>0.0541</v>
      </c>
    </row>
    <row r="1646">
      <c r="A1646" s="8" t="n">
        <v>43769</v>
      </c>
      <c r="B1646" s="10" t="n">
        <v>0.05474999999999999</v>
      </c>
    </row>
    <row r="1647">
      <c r="A1647" s="8" t="n">
        <v>43770</v>
      </c>
      <c r="B1647" s="10" t="n">
        <v>0.054375</v>
      </c>
    </row>
    <row r="1648">
      <c r="A1648" s="8" t="n">
        <v>43773</v>
      </c>
      <c r="B1648" s="10" t="n">
        <v>0.05355000000000001</v>
      </c>
    </row>
    <row r="1649">
      <c r="A1649" s="8" t="n">
        <v>43774</v>
      </c>
      <c r="B1649" s="10" t="n">
        <v>0.0537</v>
      </c>
    </row>
    <row r="1650">
      <c r="A1650" s="8" t="n">
        <v>43775</v>
      </c>
      <c r="B1650" s="10" t="n">
        <v>0.0538</v>
      </c>
    </row>
    <row r="1651">
      <c r="A1651" s="8" t="n">
        <v>43776</v>
      </c>
      <c r="B1651" s="10" t="n">
        <v>0.053325</v>
      </c>
    </row>
    <row r="1652">
      <c r="A1652" s="8" t="n">
        <v>43777</v>
      </c>
      <c r="B1652" s="10" t="n">
        <v>0.053775</v>
      </c>
    </row>
    <row r="1653">
      <c r="A1653" s="8" t="n">
        <v>43780</v>
      </c>
      <c r="B1653" s="10" t="n">
        <v>0.05415</v>
      </c>
    </row>
    <row r="1654">
      <c r="A1654" s="8" t="n">
        <v>43782</v>
      </c>
      <c r="B1654" s="10" t="n">
        <v>0.0546</v>
      </c>
    </row>
    <row r="1655">
      <c r="A1655" s="8" t="n">
        <v>43783</v>
      </c>
      <c r="B1655" s="10" t="n">
        <v>0.05495</v>
      </c>
    </row>
    <row r="1656">
      <c r="A1656" s="8" t="n">
        <v>43784</v>
      </c>
      <c r="B1656" s="10" t="n">
        <v>0.05465</v>
      </c>
    </row>
    <row r="1657">
      <c r="A1657" s="8" t="n">
        <v>43787</v>
      </c>
      <c r="B1657" s="10" t="n">
        <v>0.054175</v>
      </c>
    </row>
    <row r="1658">
      <c r="A1658" s="8" t="n">
        <v>43788</v>
      </c>
      <c r="B1658" s="10" t="n">
        <v>0.054275</v>
      </c>
    </row>
    <row r="1659">
      <c r="A1659" s="8" t="n">
        <v>43789</v>
      </c>
      <c r="B1659" s="10" t="n">
        <v>0.054175</v>
      </c>
    </row>
    <row r="1660">
      <c r="A1660" s="8" t="n">
        <v>43790</v>
      </c>
      <c r="B1660" s="10" t="n">
        <v>0.0541</v>
      </c>
    </row>
    <row r="1661">
      <c r="A1661" s="8" t="n">
        <v>43791</v>
      </c>
      <c r="B1661" s="10" t="n">
        <v>0.0535</v>
      </c>
    </row>
    <row r="1662">
      <c r="A1662" s="8" t="n">
        <v>43794</v>
      </c>
      <c r="B1662" s="10" t="n">
        <v>0.0534</v>
      </c>
    </row>
    <row r="1663">
      <c r="A1663" s="8" t="n">
        <v>43795</v>
      </c>
      <c r="B1663" s="10" t="n">
        <v>0.05292500000000001</v>
      </c>
    </row>
    <row r="1664">
      <c r="A1664" s="8" t="n">
        <v>43796</v>
      </c>
      <c r="B1664" s="10" t="n">
        <v>0.05275000000000001</v>
      </c>
    </row>
    <row r="1665">
      <c r="A1665" s="8" t="n">
        <v>43797</v>
      </c>
      <c r="B1665" s="10" t="n">
        <v>0.05230000000000001</v>
      </c>
    </row>
    <row r="1666">
      <c r="A1666" s="8" t="n">
        <v>43798</v>
      </c>
      <c r="B1666" s="10" t="n">
        <v>0.05225</v>
      </c>
    </row>
    <row r="1667">
      <c r="A1667" s="8" t="n">
        <v>43801</v>
      </c>
      <c r="B1667" s="10" t="n">
        <v>0.05235</v>
      </c>
    </row>
    <row r="1668">
      <c r="A1668" s="8" t="n">
        <v>43802</v>
      </c>
      <c r="B1668" s="10" t="n">
        <v>0.052</v>
      </c>
    </row>
    <row r="1669">
      <c r="A1669" s="8" t="n">
        <v>43803</v>
      </c>
      <c r="B1669" s="10" t="n">
        <v>0.05205</v>
      </c>
    </row>
    <row r="1670">
      <c r="A1670" s="8" t="n">
        <v>43804</v>
      </c>
      <c r="B1670" s="10" t="n">
        <v>0.05195</v>
      </c>
    </row>
    <row r="1671">
      <c r="A1671" s="8" t="n">
        <v>43805</v>
      </c>
      <c r="B1671" s="10" t="n">
        <v>0.052</v>
      </c>
    </row>
    <row r="1672">
      <c r="A1672" s="8" t="n">
        <v>43808</v>
      </c>
      <c r="B1672" s="10" t="n">
        <v>0.0521</v>
      </c>
    </row>
    <row r="1673">
      <c r="A1673" s="8" t="n">
        <v>43809</v>
      </c>
      <c r="B1673" s="10" t="n">
        <v>0.05247499999999999</v>
      </c>
    </row>
    <row r="1674">
      <c r="A1674" s="8" t="n">
        <v>43810</v>
      </c>
      <c r="B1674" s="10" t="n">
        <v>0.0527</v>
      </c>
    </row>
    <row r="1675">
      <c r="A1675" s="8" t="n">
        <v>43811</v>
      </c>
      <c r="B1675" s="10" t="n">
        <v>0.052975</v>
      </c>
    </row>
    <row r="1676">
      <c r="A1676" s="8" t="n">
        <v>43812</v>
      </c>
      <c r="B1676" s="10" t="n">
        <v>0.053075</v>
      </c>
    </row>
    <row r="1677">
      <c r="A1677" s="8" t="n">
        <v>43815</v>
      </c>
      <c r="B1677" s="10" t="n">
        <v>0.053525</v>
      </c>
    </row>
    <row r="1678">
      <c r="A1678" s="8" t="n">
        <v>43816</v>
      </c>
      <c r="B1678" s="10" t="n">
        <v>0.0539</v>
      </c>
    </row>
    <row r="1679">
      <c r="A1679" s="8" t="n">
        <v>43817</v>
      </c>
      <c r="B1679" s="10" t="n">
        <v>0.0536</v>
      </c>
    </row>
    <row r="1680">
      <c r="A1680" s="8" t="n">
        <v>43818</v>
      </c>
      <c r="B1680" s="10" t="n">
        <v>0.0534</v>
      </c>
    </row>
    <row r="1681">
      <c r="A1681" s="8" t="n">
        <v>43819</v>
      </c>
      <c r="B1681" s="10" t="n">
        <v>0.053275</v>
      </c>
    </row>
    <row r="1682">
      <c r="A1682" s="8" t="n">
        <v>43822</v>
      </c>
      <c r="B1682" s="10" t="n">
        <v>0.053425</v>
      </c>
    </row>
    <row r="1683">
      <c r="A1683" s="8" t="n">
        <v>43823</v>
      </c>
      <c r="B1683" s="10" t="n">
        <v>0.053325</v>
      </c>
    </row>
    <row r="1684">
      <c r="A1684" s="8" t="n">
        <v>43825</v>
      </c>
      <c r="B1684" s="10" t="n">
        <v>0.05375</v>
      </c>
    </row>
    <row r="1685">
      <c r="A1685" s="8" t="n">
        <v>43826</v>
      </c>
      <c r="B1685" s="10" t="n">
        <v>0.05325</v>
      </c>
    </row>
    <row r="1686">
      <c r="A1686" s="8" t="n">
        <v>43829</v>
      </c>
      <c r="B1686" s="10" t="n">
        <v>0.053175</v>
      </c>
    </row>
    <row r="1687">
      <c r="A1687" s="8" t="n">
        <v>43830</v>
      </c>
      <c r="B1687" s="10" t="n">
        <v>0.05255</v>
      </c>
    </row>
    <row r="1688">
      <c r="A1688" s="8" t="n">
        <v>43831</v>
      </c>
      <c r="B1688" s="10" t="n">
        <v>0.05235</v>
      </c>
    </row>
    <row r="1689">
      <c r="A1689" s="8" t="n">
        <v>43832</v>
      </c>
      <c r="B1689" s="10" t="n">
        <v>0.05305</v>
      </c>
    </row>
    <row r="1690">
      <c r="A1690" s="8" t="n">
        <v>43833</v>
      </c>
      <c r="B1690" s="10" t="n">
        <v>0.0538</v>
      </c>
    </row>
    <row r="1691">
      <c r="A1691" s="8" t="n">
        <v>43836</v>
      </c>
      <c r="B1691" s="10" t="n">
        <v>0.055125</v>
      </c>
    </row>
    <row r="1692">
      <c r="A1692" s="8" t="n">
        <v>43837</v>
      </c>
      <c r="B1692" s="10" t="n">
        <v>0.054675</v>
      </c>
    </row>
    <row r="1693">
      <c r="A1693" s="8" t="n">
        <v>43838</v>
      </c>
      <c r="B1693" s="10" t="n">
        <v>0.0553</v>
      </c>
    </row>
    <row r="1694">
      <c r="A1694" s="8" t="n">
        <v>43839</v>
      </c>
      <c r="B1694" s="10" t="n">
        <v>0.054525</v>
      </c>
    </row>
    <row r="1695">
      <c r="A1695" s="8" t="n">
        <v>43840</v>
      </c>
      <c r="B1695" s="10" t="n">
        <v>0.05425</v>
      </c>
    </row>
    <row r="1696">
      <c r="A1696" s="8" t="n">
        <v>43843</v>
      </c>
      <c r="B1696" s="10" t="n">
        <v>0.054325</v>
      </c>
    </row>
    <row r="1697">
      <c r="A1697" s="8" t="n">
        <v>43844</v>
      </c>
      <c r="B1697" s="10" t="n">
        <v>0.0544</v>
      </c>
    </row>
    <row r="1698">
      <c r="A1698" s="8" t="n">
        <v>43845</v>
      </c>
      <c r="B1698" s="10" t="n">
        <v>0.053925</v>
      </c>
    </row>
    <row r="1699">
      <c r="A1699" s="8" t="n">
        <v>43846</v>
      </c>
      <c r="B1699" s="10" t="n">
        <v>0.053175</v>
      </c>
    </row>
    <row r="1700">
      <c r="A1700" s="8" t="n">
        <v>43847</v>
      </c>
      <c r="B1700" s="10" t="n">
        <v>0.05247499999999999</v>
      </c>
    </row>
    <row r="1701">
      <c r="A1701" s="8" t="n">
        <v>43850</v>
      </c>
      <c r="B1701" s="10" t="n">
        <v>0.052575</v>
      </c>
    </row>
    <row r="1702">
      <c r="A1702" s="8" t="n">
        <v>43851</v>
      </c>
      <c r="B1702" s="10" t="n">
        <v>0.0529</v>
      </c>
    </row>
    <row r="1703">
      <c r="A1703" s="8" t="n">
        <v>43852</v>
      </c>
      <c r="B1703" s="10" t="n">
        <v>0.0528</v>
      </c>
    </row>
    <row r="1704">
      <c r="A1704" s="8" t="n">
        <v>43853</v>
      </c>
      <c r="B1704" s="10" t="n">
        <v>0.05285</v>
      </c>
    </row>
    <row r="1705">
      <c r="A1705" s="8" t="n">
        <v>43854</v>
      </c>
      <c r="B1705" s="10" t="n">
        <v>0.05255</v>
      </c>
    </row>
    <row r="1706">
      <c r="A1706" s="8" t="n">
        <v>43857</v>
      </c>
      <c r="B1706" s="10" t="n">
        <v>0.0524</v>
      </c>
    </row>
    <row r="1707">
      <c r="A1707" s="8" t="n">
        <v>43858</v>
      </c>
      <c r="B1707" s="10" t="n">
        <v>0.052225</v>
      </c>
    </row>
    <row r="1708">
      <c r="A1708" s="8" t="n">
        <v>43859</v>
      </c>
      <c r="B1708" s="10" t="n">
        <v>0.052125</v>
      </c>
    </row>
    <row r="1709">
      <c r="A1709" s="8" t="n">
        <v>43860</v>
      </c>
      <c r="B1709" s="10" t="n">
        <v>0.05335</v>
      </c>
    </row>
    <row r="1710">
      <c r="A1710" s="8" t="n">
        <v>43861</v>
      </c>
      <c r="B1710" s="10" t="n">
        <v>0.05322499999999999</v>
      </c>
    </row>
    <row r="1711">
      <c r="A1711" s="8" t="n">
        <v>43864</v>
      </c>
      <c r="B1711" s="10" t="n">
        <v>0.053675</v>
      </c>
    </row>
    <row r="1712">
      <c r="A1712" s="8" t="n">
        <v>43865</v>
      </c>
      <c r="B1712" s="10" t="n">
        <v>0.053</v>
      </c>
    </row>
    <row r="1713">
      <c r="A1713" s="8" t="n">
        <v>43866</v>
      </c>
      <c r="B1713" s="10" t="n">
        <v>0.05285</v>
      </c>
    </row>
    <row r="1714">
      <c r="A1714" s="8" t="n">
        <v>43867</v>
      </c>
      <c r="B1714" s="10" t="n">
        <v>0.052375</v>
      </c>
    </row>
    <row r="1715">
      <c r="A1715" s="8" t="n">
        <v>43868</v>
      </c>
      <c r="B1715" s="10" t="n">
        <v>0.05145</v>
      </c>
    </row>
    <row r="1716">
      <c r="A1716" s="8" t="n">
        <v>43871</v>
      </c>
      <c r="B1716" s="10" t="n">
        <v>0.0515</v>
      </c>
    </row>
    <row r="1717">
      <c r="A1717" s="8" t="n">
        <v>43872</v>
      </c>
      <c r="B1717" s="10" t="n">
        <v>0.05095</v>
      </c>
    </row>
    <row r="1718">
      <c r="A1718" s="8" t="n">
        <v>43873</v>
      </c>
      <c r="B1718" s="10" t="n">
        <v>0.051375</v>
      </c>
    </row>
    <row r="1719">
      <c r="A1719" s="8" t="n">
        <v>43874</v>
      </c>
      <c r="B1719" s="10" t="n">
        <v>0.05165</v>
      </c>
    </row>
    <row r="1720">
      <c r="A1720" s="8" t="n">
        <v>43875</v>
      </c>
      <c r="B1720" s="10" t="n">
        <v>0.05105000000000001</v>
      </c>
    </row>
    <row r="1721">
      <c r="A1721" s="8" t="n">
        <v>43878</v>
      </c>
      <c r="B1721" s="10" t="n">
        <v>0.0508</v>
      </c>
    </row>
    <row r="1722">
      <c r="A1722" s="8" t="n">
        <v>43879</v>
      </c>
      <c r="B1722" s="10" t="n">
        <v>0.05065</v>
      </c>
    </row>
    <row r="1723">
      <c r="A1723" s="8" t="n">
        <v>43881</v>
      </c>
      <c r="B1723" s="10" t="n">
        <v>0.051425</v>
      </c>
    </row>
    <row r="1724">
      <c r="A1724" s="8" t="n">
        <v>43885</v>
      </c>
      <c r="B1724" s="10" t="n">
        <v>0.05322499999999999</v>
      </c>
    </row>
    <row r="1725">
      <c r="A1725" s="8" t="n">
        <v>43886</v>
      </c>
      <c r="B1725" s="10" t="n">
        <v>0.05295</v>
      </c>
    </row>
    <row r="1726">
      <c r="A1726" s="8" t="n">
        <v>43887</v>
      </c>
      <c r="B1726" s="10" t="n">
        <v>0.0529</v>
      </c>
    </row>
    <row r="1727">
      <c r="A1727" s="8" t="n">
        <v>43888</v>
      </c>
      <c r="B1727" s="10" t="n">
        <v>0.05335</v>
      </c>
    </row>
    <row r="1728">
      <c r="A1728" s="8" t="n">
        <v>43889</v>
      </c>
      <c r="B1728" s="10" t="n">
        <v>0.05725</v>
      </c>
    </row>
    <row r="1729">
      <c r="A1729" s="8" t="n">
        <v>43892</v>
      </c>
      <c r="B1729" s="10" t="n">
        <v>0.06315</v>
      </c>
    </row>
    <row r="1730">
      <c r="A1730" s="8" t="n">
        <v>43893</v>
      </c>
      <c r="B1730" s="10" t="n">
        <v>0.06684999999999999</v>
      </c>
    </row>
    <row r="1731">
      <c r="A1731" s="8" t="n">
        <v>43894</v>
      </c>
      <c r="B1731" s="10" t="n">
        <v>0.0678</v>
      </c>
    </row>
    <row r="1732">
      <c r="A1732" s="8" t="n">
        <v>43895</v>
      </c>
      <c r="B1732" s="10" t="n">
        <v>0.06695000000000001</v>
      </c>
    </row>
    <row r="1733">
      <c r="A1733" s="8" t="n">
        <v>43896</v>
      </c>
      <c r="B1733" s="10" t="n">
        <v>0.070725</v>
      </c>
    </row>
    <row r="1734">
      <c r="A1734" s="8" t="n">
        <v>43899</v>
      </c>
      <c r="B1734" s="10" t="n">
        <v>0.07190000000000001</v>
      </c>
    </row>
    <row r="1735">
      <c r="A1735" s="8" t="n">
        <v>43901</v>
      </c>
      <c r="B1735" s="10" t="n">
        <v>0.07045</v>
      </c>
    </row>
    <row r="1736">
      <c r="A1736" s="8" t="n">
        <v>43902</v>
      </c>
      <c r="B1736" s="10" t="n">
        <v>0.073325</v>
      </c>
    </row>
    <row r="1737">
      <c r="A1737" s="8" t="n">
        <v>43903</v>
      </c>
      <c r="B1737" s="10" t="n">
        <v>0.074075</v>
      </c>
    </row>
    <row r="1738">
      <c r="A1738" s="8" t="n">
        <v>43906</v>
      </c>
      <c r="B1738" s="10" t="n">
        <v>0.07425</v>
      </c>
    </row>
    <row r="1739">
      <c r="A1739" s="8" t="n">
        <v>43907</v>
      </c>
      <c r="B1739" s="10" t="n">
        <v>0.07395</v>
      </c>
    </row>
    <row r="1740">
      <c r="A1740" s="8" t="n">
        <v>43908</v>
      </c>
      <c r="B1740" s="10" t="n">
        <v>0.07455000000000001</v>
      </c>
    </row>
    <row r="1741">
      <c r="A1741" s="8" t="n">
        <v>43909</v>
      </c>
      <c r="B1741" s="10" t="n">
        <v>0.0788</v>
      </c>
    </row>
    <row r="1742">
      <c r="A1742" s="8" t="n">
        <v>43910</v>
      </c>
      <c r="B1742" s="10" t="n">
        <v>0.07829999999999999</v>
      </c>
    </row>
    <row r="1743">
      <c r="A1743" s="8" t="n">
        <v>43913</v>
      </c>
      <c r="B1743" s="10" t="n">
        <v>0.08702500000000001</v>
      </c>
    </row>
    <row r="1744">
      <c r="A1744" s="8" t="n">
        <v>43914</v>
      </c>
      <c r="B1744" s="10" t="n">
        <v>0.08852499999999999</v>
      </c>
    </row>
    <row r="1745">
      <c r="A1745" s="8" t="n">
        <v>43916</v>
      </c>
      <c r="B1745" s="10" t="n">
        <v>0.088575</v>
      </c>
    </row>
    <row r="1746">
      <c r="A1746" s="8" t="n">
        <v>43917</v>
      </c>
      <c r="B1746" s="10" t="n">
        <v>0.089075</v>
      </c>
    </row>
    <row r="1747">
      <c r="A1747" s="8" t="n">
        <v>43920</v>
      </c>
      <c r="B1747" s="10" t="n">
        <v>0.08960000000000001</v>
      </c>
    </row>
    <row r="1748">
      <c r="A1748" s="8" t="n">
        <v>43921</v>
      </c>
      <c r="B1748" s="10" t="n">
        <v>0.08785</v>
      </c>
    </row>
    <row r="1749">
      <c r="A1749" s="8" t="n">
        <v>43924</v>
      </c>
      <c r="B1749" s="10" t="n">
        <v>0.0882</v>
      </c>
    </row>
    <row r="1750">
      <c r="A1750" s="8" t="n">
        <v>43928</v>
      </c>
      <c r="B1750" s="10" t="n">
        <v>0.08705</v>
      </c>
    </row>
    <row r="1751">
      <c r="A1751" s="8" t="n">
        <v>43929</v>
      </c>
      <c r="B1751" s="10" t="n">
        <v>0.0852</v>
      </c>
    </row>
    <row r="1752">
      <c r="A1752" s="8" t="n">
        <v>43930</v>
      </c>
      <c r="B1752" s="10" t="n">
        <v>0.08484999999999999</v>
      </c>
    </row>
    <row r="1753">
      <c r="A1753" s="8" t="n">
        <v>43934</v>
      </c>
      <c r="B1753" s="10" t="n">
        <v>0.0833</v>
      </c>
    </row>
    <row r="1754">
      <c r="A1754" s="8" t="n">
        <v>43936</v>
      </c>
      <c r="B1754" s="10" t="n">
        <v>0.08265</v>
      </c>
    </row>
    <row r="1755">
      <c r="A1755" s="8" t="n">
        <v>43937</v>
      </c>
      <c r="B1755" s="10" t="n">
        <v>0.08119999999999999</v>
      </c>
    </row>
    <row r="1756">
      <c r="A1756" s="8" t="n">
        <v>43938</v>
      </c>
      <c r="B1756" s="10" t="n">
        <v>0.080925</v>
      </c>
    </row>
    <row r="1757">
      <c r="A1757" s="8" t="n">
        <v>43941</v>
      </c>
      <c r="B1757" s="10" t="n">
        <v>0.0806</v>
      </c>
    </row>
    <row r="1758">
      <c r="A1758" s="8" t="n">
        <v>43942</v>
      </c>
      <c r="B1758" s="10" t="n">
        <v>0.080775</v>
      </c>
    </row>
    <row r="1759">
      <c r="A1759" s="8" t="n">
        <v>43943</v>
      </c>
      <c r="B1759" s="10" t="n">
        <v>0.08185000000000001</v>
      </c>
    </row>
    <row r="1760">
      <c r="A1760" s="8" t="n">
        <v>43944</v>
      </c>
      <c r="B1760" s="10" t="n">
        <v>0.08065</v>
      </c>
    </row>
    <row r="1761">
      <c r="A1761" s="8" t="n">
        <v>43945</v>
      </c>
      <c r="B1761" s="10" t="n">
        <v>0.07985</v>
      </c>
    </row>
    <row r="1762">
      <c r="A1762" s="8" t="n">
        <v>43948</v>
      </c>
      <c r="B1762" s="10" t="n">
        <v>0.0799</v>
      </c>
    </row>
    <row r="1763">
      <c r="A1763" s="8" t="n">
        <v>43949</v>
      </c>
      <c r="B1763" s="10" t="n">
        <v>0.078025</v>
      </c>
    </row>
    <row r="1764">
      <c r="A1764" s="8" t="n">
        <v>43950</v>
      </c>
      <c r="B1764" s="10" t="n">
        <v>0.07642500000000001</v>
      </c>
    </row>
    <row r="1765">
      <c r="A1765" s="8" t="n">
        <v>43951</v>
      </c>
      <c r="B1765" s="10" t="n">
        <v>0.075</v>
      </c>
    </row>
    <row r="1766">
      <c r="A1766" s="8" t="n">
        <v>43955</v>
      </c>
      <c r="B1766" s="10" t="n">
        <v>0.07752500000000001</v>
      </c>
    </row>
    <row r="1767">
      <c r="A1767" s="8" t="n">
        <v>43956</v>
      </c>
      <c r="B1767" s="10" t="n">
        <v>0.07505000000000001</v>
      </c>
    </row>
    <row r="1768">
      <c r="A1768" s="8" t="n">
        <v>43957</v>
      </c>
      <c r="B1768" s="10" t="n">
        <v>0.07375</v>
      </c>
    </row>
    <row r="1769">
      <c r="A1769" s="8" t="n">
        <v>43959</v>
      </c>
      <c r="B1769" s="10" t="n">
        <v>0.0741</v>
      </c>
    </row>
    <row r="1770">
      <c r="A1770" s="8" t="n">
        <v>43962</v>
      </c>
      <c r="B1770" s="10" t="n">
        <v>0.07345</v>
      </c>
    </row>
    <row r="1771">
      <c r="A1771" s="8" t="n">
        <v>43963</v>
      </c>
      <c r="B1771" s="10" t="n">
        <v>0.0716</v>
      </c>
    </row>
    <row r="1772">
      <c r="A1772" s="8" t="n">
        <v>43964</v>
      </c>
      <c r="B1772" s="10" t="n">
        <v>0.07025000000000001</v>
      </c>
    </row>
    <row r="1773">
      <c r="A1773" s="8" t="n">
        <v>43965</v>
      </c>
      <c r="B1773" s="10" t="n">
        <v>0.0696</v>
      </c>
    </row>
    <row r="1774">
      <c r="A1774" s="8" t="n">
        <v>43966</v>
      </c>
      <c r="B1774" s="10" t="n">
        <v>0.0682</v>
      </c>
    </row>
    <row r="1775">
      <c r="A1775" s="8" t="n">
        <v>43969</v>
      </c>
      <c r="B1775" s="10" t="n">
        <v>0.068275</v>
      </c>
    </row>
    <row r="1776">
      <c r="A1776" s="8" t="n">
        <v>43970</v>
      </c>
      <c r="B1776" s="10" t="n">
        <v>0.06775</v>
      </c>
    </row>
    <row r="1777">
      <c r="A1777" s="8" t="n">
        <v>43971</v>
      </c>
      <c r="B1777" s="10" t="n">
        <v>0.06765</v>
      </c>
    </row>
    <row r="1778">
      <c r="A1778" s="8" t="n">
        <v>43972</v>
      </c>
      <c r="B1778" s="10" t="n">
        <v>0.06705</v>
      </c>
    </row>
    <row r="1779">
      <c r="A1779" s="8" t="n">
        <v>43973</v>
      </c>
      <c r="B1779" s="10" t="n">
        <v>0.06634999999999999</v>
      </c>
    </row>
    <row r="1780">
      <c r="A1780" s="8" t="n">
        <v>43977</v>
      </c>
      <c r="B1780" s="10" t="n">
        <v>0.066375</v>
      </c>
    </row>
    <row r="1781">
      <c r="A1781" s="8" t="n">
        <v>43978</v>
      </c>
      <c r="B1781" s="10" t="n">
        <v>0.06485</v>
      </c>
    </row>
    <row r="1782">
      <c r="A1782" s="8" t="n">
        <v>43979</v>
      </c>
      <c r="B1782" s="10" t="n">
        <v>0.06375</v>
      </c>
    </row>
    <row r="1783">
      <c r="A1783" s="8" t="n">
        <v>43980</v>
      </c>
      <c r="B1783" s="10" t="n">
        <v>0.0626</v>
      </c>
    </row>
    <row r="1784">
      <c r="A1784" s="8" t="n">
        <v>43983</v>
      </c>
      <c r="B1784" s="10" t="n">
        <v>0.061</v>
      </c>
    </row>
    <row r="1785">
      <c r="A1785" s="8" t="n">
        <v>43984</v>
      </c>
      <c r="B1785" s="10" t="n">
        <v>0.06167500000000001</v>
      </c>
    </row>
    <row r="1786">
      <c r="A1786" s="8" t="n">
        <v>43985</v>
      </c>
      <c r="B1786" s="10" t="n">
        <v>0.0614</v>
      </c>
    </row>
    <row r="1787">
      <c r="A1787" s="8" t="n">
        <v>43986</v>
      </c>
      <c r="B1787" s="10" t="n">
        <v>0.0602</v>
      </c>
    </row>
    <row r="1788">
      <c r="A1788" s="8" t="n">
        <v>43987</v>
      </c>
      <c r="B1788" s="10" t="n">
        <v>0.05875</v>
      </c>
    </row>
    <row r="1789">
      <c r="A1789" s="8" t="n">
        <v>43990</v>
      </c>
      <c r="B1789" s="10" t="n">
        <v>0.05785</v>
      </c>
    </row>
    <row r="1790">
      <c r="A1790" s="8" t="n">
        <v>43991</v>
      </c>
      <c r="B1790" s="10" t="n">
        <v>0.057675</v>
      </c>
    </row>
    <row r="1791">
      <c r="A1791" s="8" t="n">
        <v>43992</v>
      </c>
      <c r="B1791" s="10" t="n">
        <v>0.057225</v>
      </c>
    </row>
    <row r="1792">
      <c r="A1792" s="8" t="n">
        <v>43993</v>
      </c>
      <c r="B1792" s="10" t="n">
        <v>0.057725</v>
      </c>
    </row>
    <row r="1793">
      <c r="A1793" s="8" t="n">
        <v>43994</v>
      </c>
      <c r="B1793" s="10" t="n">
        <v>0.058775</v>
      </c>
    </row>
    <row r="1794">
      <c r="A1794" s="8" t="n">
        <v>43997</v>
      </c>
      <c r="B1794" s="10" t="n">
        <v>0.05934999999999999</v>
      </c>
    </row>
    <row r="1795">
      <c r="A1795" s="8" t="n">
        <v>43998</v>
      </c>
      <c r="B1795" s="10" t="n">
        <v>0.0587</v>
      </c>
    </row>
    <row r="1796">
      <c r="A1796" s="8" t="n">
        <v>43999</v>
      </c>
      <c r="B1796" s="10" t="n">
        <v>0.05997499999999999</v>
      </c>
    </row>
    <row r="1797">
      <c r="A1797" s="8" t="n">
        <v>44000</v>
      </c>
      <c r="B1797" s="10" t="n">
        <v>0.060325</v>
      </c>
    </row>
    <row r="1798">
      <c r="A1798" s="8" t="n">
        <v>44001</v>
      </c>
      <c r="B1798" s="10" t="n">
        <v>0.060075</v>
      </c>
    </row>
    <row r="1799">
      <c r="A1799" s="8" t="n">
        <v>44004</v>
      </c>
      <c r="B1799" s="10" t="n">
        <v>0.05875</v>
      </c>
    </row>
    <row r="1800">
      <c r="A1800" s="8" t="n">
        <v>44005</v>
      </c>
      <c r="B1800" s="10" t="n">
        <v>0.058675</v>
      </c>
    </row>
    <row r="1801">
      <c r="A1801" s="8" t="n">
        <v>44006</v>
      </c>
      <c r="B1801" s="10" t="n">
        <v>0.0581</v>
      </c>
    </row>
    <row r="1802">
      <c r="A1802" s="8" t="n">
        <v>44007</v>
      </c>
      <c r="B1802" s="10" t="n">
        <v>0.05735000000000001</v>
      </c>
    </row>
    <row r="1803">
      <c r="A1803" s="8" t="n">
        <v>44008</v>
      </c>
      <c r="B1803" s="10" t="n">
        <v>0.0572</v>
      </c>
    </row>
    <row r="1804">
      <c r="A1804" s="8" t="n">
        <v>44011</v>
      </c>
      <c r="B1804" s="10" t="n">
        <v>0.05615000000000001</v>
      </c>
    </row>
    <row r="1805">
      <c r="A1805" s="8" t="n">
        <v>44012</v>
      </c>
      <c r="B1805" s="10" t="n">
        <v>0.05515</v>
      </c>
    </row>
    <row r="1806">
      <c r="A1806" s="8" t="n">
        <v>44013</v>
      </c>
      <c r="B1806" s="10" t="n">
        <v>0.055</v>
      </c>
    </row>
    <row r="1807">
      <c r="A1807" s="8" t="n">
        <v>44014</v>
      </c>
      <c r="B1807" s="10" t="n">
        <v>0.05400000000000001</v>
      </c>
    </row>
    <row r="1808">
      <c r="A1808" s="8" t="n">
        <v>44015</v>
      </c>
      <c r="B1808" s="10" t="n">
        <v>0.055025</v>
      </c>
    </row>
    <row r="1809">
      <c r="A1809" s="8" t="n">
        <v>44018</v>
      </c>
      <c r="B1809" s="10" t="n">
        <v>0.05585</v>
      </c>
    </row>
    <row r="1810">
      <c r="A1810" s="8" t="n">
        <v>44019</v>
      </c>
      <c r="B1810" s="10" t="n">
        <v>0.05555</v>
      </c>
    </row>
    <row r="1811">
      <c r="A1811" s="8" t="n">
        <v>44020</v>
      </c>
      <c r="B1811" s="10" t="n">
        <v>0.0554</v>
      </c>
    </row>
    <row r="1812">
      <c r="A1812" s="8" t="n">
        <v>44021</v>
      </c>
      <c r="B1812" s="10" t="n">
        <v>0.0549</v>
      </c>
    </row>
    <row r="1813">
      <c r="A1813" s="8" t="n">
        <v>44022</v>
      </c>
      <c r="B1813" s="10" t="n">
        <v>0.0544</v>
      </c>
    </row>
    <row r="1814">
      <c r="A1814" s="8" t="n">
        <v>44025</v>
      </c>
      <c r="B1814" s="10" t="n">
        <v>0.054075</v>
      </c>
    </row>
    <row r="1815">
      <c r="A1815" s="8" t="n">
        <v>44026</v>
      </c>
      <c r="B1815" s="10" t="n">
        <v>0.05445000000000001</v>
      </c>
    </row>
    <row r="1816">
      <c r="A1816" s="8" t="n">
        <v>44027</v>
      </c>
      <c r="B1816" s="10" t="n">
        <v>0.05445000000000001</v>
      </c>
    </row>
    <row r="1817">
      <c r="A1817" s="8" t="n">
        <v>44028</v>
      </c>
      <c r="B1817" s="10" t="n">
        <v>0.0544</v>
      </c>
    </row>
    <row r="1818">
      <c r="A1818" s="8" t="n">
        <v>44029</v>
      </c>
      <c r="B1818" s="10" t="n">
        <v>0.053575</v>
      </c>
    </row>
    <row r="1819">
      <c r="A1819" s="8" t="n">
        <v>44032</v>
      </c>
      <c r="B1819" s="10" t="n">
        <v>0.053875</v>
      </c>
    </row>
    <row r="1820">
      <c r="A1820" s="8" t="n">
        <v>44033</v>
      </c>
      <c r="B1820" s="10" t="n">
        <v>0.05400000000000001</v>
      </c>
    </row>
    <row r="1821">
      <c r="A1821" s="8" t="n">
        <v>44034</v>
      </c>
      <c r="B1821" s="10" t="n">
        <v>0.0541</v>
      </c>
    </row>
    <row r="1822">
      <c r="A1822" s="8" t="n">
        <v>44035</v>
      </c>
      <c r="B1822" s="10" t="n">
        <v>0.05395</v>
      </c>
    </row>
    <row r="1823">
      <c r="A1823" s="8" t="n">
        <v>44036</v>
      </c>
      <c r="B1823" s="10" t="n">
        <v>0.0544</v>
      </c>
    </row>
    <row r="1824">
      <c r="A1824" s="8" t="n">
        <v>44039</v>
      </c>
      <c r="B1824" s="10" t="n">
        <v>0.05395</v>
      </c>
    </row>
    <row r="1825">
      <c r="A1825" s="8" t="n">
        <v>44040</v>
      </c>
      <c r="B1825" s="10" t="n">
        <v>0.05400000000000001</v>
      </c>
    </row>
    <row r="1826">
      <c r="A1826" s="8" t="n">
        <v>44041</v>
      </c>
      <c r="B1826" s="10" t="n">
        <v>0.05465</v>
      </c>
    </row>
    <row r="1827">
      <c r="A1827" s="8" t="n">
        <v>44042</v>
      </c>
      <c r="B1827" s="10" t="n">
        <v>0.0547</v>
      </c>
    </row>
    <row r="1828">
      <c r="A1828" s="8" t="n">
        <v>44043</v>
      </c>
      <c r="B1828" s="10" t="n">
        <v>0.05545</v>
      </c>
    </row>
    <row r="1829">
      <c r="A1829" s="8" t="n">
        <v>44046</v>
      </c>
      <c r="B1829" s="10" t="n">
        <v>0.05599999999999999</v>
      </c>
    </row>
    <row r="1830">
      <c r="A1830" s="8" t="n">
        <v>44047</v>
      </c>
      <c r="B1830" s="10" t="n">
        <v>0.061</v>
      </c>
    </row>
    <row r="1831">
      <c r="A1831" s="8" t="n">
        <v>44048</v>
      </c>
      <c r="B1831" s="10" t="n">
        <v>0.05997499999999999</v>
      </c>
    </row>
    <row r="1832">
      <c r="A1832" s="8" t="n">
        <v>44049</v>
      </c>
      <c r="B1832" s="10" t="n">
        <v>0.05995</v>
      </c>
    </row>
    <row r="1833">
      <c r="A1833" s="8" t="n">
        <v>44050</v>
      </c>
      <c r="B1833" s="10" t="n">
        <v>0.06045</v>
      </c>
    </row>
    <row r="1834">
      <c r="A1834" s="8" t="n">
        <v>44053</v>
      </c>
      <c r="B1834" s="10" t="n">
        <v>0.0595</v>
      </c>
    </row>
    <row r="1835">
      <c r="A1835" s="8" t="n">
        <v>44054</v>
      </c>
      <c r="B1835" s="10" t="n">
        <v>0.05945</v>
      </c>
    </row>
    <row r="1836">
      <c r="A1836" s="8" t="n">
        <v>44055</v>
      </c>
      <c r="B1836" s="10" t="n">
        <v>0.0594</v>
      </c>
    </row>
    <row r="1837">
      <c r="A1837" s="8" t="n">
        <v>44056</v>
      </c>
      <c r="B1837" s="10" t="n">
        <v>0.05952499999999999</v>
      </c>
    </row>
    <row r="1838">
      <c r="A1838" s="8" t="n">
        <v>44057</v>
      </c>
      <c r="B1838" s="10" t="n">
        <v>0.059075</v>
      </c>
    </row>
    <row r="1839">
      <c r="A1839" s="8" t="n">
        <v>44060</v>
      </c>
      <c r="B1839" s="10" t="n">
        <v>0.05855</v>
      </c>
    </row>
    <row r="1840">
      <c r="A1840" s="8" t="n">
        <v>44061</v>
      </c>
      <c r="B1840" s="10" t="n">
        <v>0.05915</v>
      </c>
    </row>
    <row r="1841">
      <c r="A1841" s="8" t="n">
        <v>44062</v>
      </c>
      <c r="B1841" s="10" t="n">
        <v>0.059375</v>
      </c>
    </row>
    <row r="1842">
      <c r="A1842" s="8" t="n">
        <v>44063</v>
      </c>
      <c r="B1842" s="10" t="n">
        <v>0.0582</v>
      </c>
    </row>
    <row r="1843">
      <c r="A1843" s="8" t="n">
        <v>44064</v>
      </c>
      <c r="B1843" s="10" t="n">
        <v>0.05934999999999999</v>
      </c>
    </row>
    <row r="1844">
      <c r="A1844" s="8" t="n">
        <v>44067</v>
      </c>
      <c r="B1844" s="10" t="n">
        <v>0.059375</v>
      </c>
    </row>
    <row r="1845">
      <c r="A1845" s="8" t="n">
        <v>44068</v>
      </c>
      <c r="B1845" s="10" t="n">
        <v>0.05975</v>
      </c>
    </row>
    <row r="1846">
      <c r="A1846" s="8" t="n">
        <v>44069</v>
      </c>
      <c r="B1846" s="10" t="n">
        <v>0.05925</v>
      </c>
    </row>
    <row r="1847">
      <c r="A1847" s="8" t="n">
        <v>44070</v>
      </c>
      <c r="B1847" s="10" t="n">
        <v>0.05975</v>
      </c>
    </row>
    <row r="1848">
      <c r="A1848" s="8" t="n">
        <v>44071</v>
      </c>
      <c r="B1848" s="10" t="n">
        <v>0.06055</v>
      </c>
    </row>
    <row r="1849">
      <c r="A1849" s="8" t="n">
        <v>44074</v>
      </c>
      <c r="B1849" s="10" t="n">
        <v>0.06134999999999999</v>
      </c>
    </row>
    <row r="1850">
      <c r="A1850" s="8" t="n">
        <v>44075</v>
      </c>
      <c r="B1850" s="10" t="n">
        <v>0.06365</v>
      </c>
    </row>
    <row r="1851">
      <c r="A1851" s="8" t="n">
        <v>44076</v>
      </c>
      <c r="B1851" s="10" t="n">
        <v>0.06610000000000001</v>
      </c>
    </row>
    <row r="1852">
      <c r="A1852" s="8" t="n">
        <v>44077</v>
      </c>
      <c r="B1852" s="10" t="n">
        <v>0.065375</v>
      </c>
    </row>
    <row r="1853">
      <c r="A1853" s="8" t="n">
        <v>44078</v>
      </c>
      <c r="B1853" s="10" t="n">
        <v>0.06535000000000001</v>
      </c>
    </row>
    <row r="1854">
      <c r="A1854" s="8" t="n">
        <v>44081</v>
      </c>
      <c r="B1854" s="10" t="n">
        <v>0.06432500000000001</v>
      </c>
    </row>
    <row r="1855">
      <c r="A1855" s="8" t="n">
        <v>44082</v>
      </c>
      <c r="B1855" s="10" t="n">
        <v>0.06480000000000001</v>
      </c>
    </row>
    <row r="1856">
      <c r="A1856" s="8" t="n">
        <v>44083</v>
      </c>
      <c r="B1856" s="10" t="n">
        <v>0.065375</v>
      </c>
    </row>
    <row r="1857">
      <c r="A1857" s="8" t="n">
        <v>44084</v>
      </c>
      <c r="B1857" s="10" t="n">
        <v>0.06535000000000001</v>
      </c>
    </row>
    <row r="1858">
      <c r="A1858" s="8" t="n">
        <v>44085</v>
      </c>
      <c r="B1858" s="10" t="n">
        <v>0.06482499999999999</v>
      </c>
    </row>
    <row r="1859">
      <c r="A1859" s="8" t="n">
        <v>44088</v>
      </c>
      <c r="B1859" s="10" t="n">
        <v>0.06434999999999999</v>
      </c>
    </row>
    <row r="1860">
      <c r="A1860" s="8" t="n">
        <v>44089</v>
      </c>
      <c r="B1860" s="10" t="n">
        <v>0.063875</v>
      </c>
    </row>
    <row r="1861">
      <c r="A1861" s="8" t="n">
        <v>44090</v>
      </c>
      <c r="B1861" s="10" t="n">
        <v>0.06394999999999999</v>
      </c>
    </row>
    <row r="1862">
      <c r="A1862" s="8" t="n">
        <v>44091</v>
      </c>
      <c r="B1862" s="10" t="n">
        <v>0.064</v>
      </c>
    </row>
    <row r="1863">
      <c r="A1863" s="8" t="n">
        <v>44092</v>
      </c>
      <c r="B1863" s="10" t="n">
        <v>0.0635</v>
      </c>
    </row>
    <row r="1864">
      <c r="A1864" s="8" t="n">
        <v>44095</v>
      </c>
      <c r="B1864" s="10" t="n">
        <v>0.062775</v>
      </c>
    </row>
    <row r="1865">
      <c r="A1865" s="8" t="n">
        <v>44096</v>
      </c>
      <c r="B1865" s="10" t="n">
        <v>0.06394999999999999</v>
      </c>
    </row>
    <row r="1866">
      <c r="A1866" s="8" t="n">
        <v>44097</v>
      </c>
      <c r="B1866" s="10" t="n">
        <v>0.063675</v>
      </c>
    </row>
    <row r="1867">
      <c r="A1867" s="8" t="n">
        <v>44098</v>
      </c>
      <c r="B1867" s="10" t="n">
        <v>0.06469999999999999</v>
      </c>
    </row>
    <row r="1868">
      <c r="A1868" s="8" t="n">
        <v>44099</v>
      </c>
      <c r="B1868" s="10" t="n">
        <v>0.06532499999999999</v>
      </c>
    </row>
    <row r="1869">
      <c r="A1869" s="8" t="n">
        <v>44102</v>
      </c>
      <c r="B1869" s="10" t="n">
        <v>0.065125</v>
      </c>
    </row>
    <row r="1870">
      <c r="A1870" s="8" t="n">
        <v>44103</v>
      </c>
      <c r="B1870" s="10" t="n">
        <v>0.06469999999999999</v>
      </c>
    </row>
    <row r="1871">
      <c r="A1871" s="8" t="n">
        <v>44104</v>
      </c>
      <c r="B1871" s="10" t="n">
        <v>0.06475</v>
      </c>
    </row>
    <row r="1872">
      <c r="A1872" s="8" t="n">
        <v>44105</v>
      </c>
      <c r="B1872" s="10" t="n">
        <v>0.06495000000000001</v>
      </c>
    </row>
    <row r="1873">
      <c r="A1873" s="8" t="n">
        <v>44109</v>
      </c>
      <c r="B1873" s="10" t="n">
        <v>0.064925</v>
      </c>
    </row>
    <row r="1874">
      <c r="A1874" s="8" t="n">
        <v>44110</v>
      </c>
      <c r="B1874" s="10" t="n">
        <v>0.06544999999999999</v>
      </c>
    </row>
    <row r="1875">
      <c r="A1875" s="8" t="n">
        <v>44111</v>
      </c>
      <c r="B1875" s="10" t="n">
        <v>0.06547500000000001</v>
      </c>
    </row>
    <row r="1876">
      <c r="A1876" s="8" t="n">
        <v>44112</v>
      </c>
      <c r="B1876" s="10" t="n">
        <v>0.06559999999999999</v>
      </c>
    </row>
    <row r="1877">
      <c r="A1877" s="8" t="n">
        <v>44113</v>
      </c>
      <c r="B1877" s="10" t="n">
        <v>0.0654</v>
      </c>
    </row>
    <row r="1878">
      <c r="A1878" s="8" t="n">
        <v>44116</v>
      </c>
      <c r="B1878" s="10" t="n">
        <v>0.0654</v>
      </c>
    </row>
    <row r="1879">
      <c r="A1879" s="8" t="n">
        <v>44117</v>
      </c>
      <c r="B1879" s="10" t="n">
        <v>0.0658</v>
      </c>
    </row>
    <row r="1880">
      <c r="A1880" s="8" t="n">
        <v>44118</v>
      </c>
      <c r="B1880" s="10" t="n">
        <v>0.06565</v>
      </c>
    </row>
    <row r="1881">
      <c r="A1881" s="8" t="n">
        <v>44119</v>
      </c>
      <c r="B1881" s="10" t="n">
        <v>0.0655</v>
      </c>
    </row>
    <row r="1882">
      <c r="A1882" s="8" t="n">
        <v>44120</v>
      </c>
      <c r="B1882" s="10" t="n">
        <v>0.06519999999999999</v>
      </c>
    </row>
    <row r="1883">
      <c r="A1883" s="8" t="n">
        <v>44123</v>
      </c>
      <c r="B1883" s="10" t="n">
        <v>0.06365</v>
      </c>
    </row>
    <row r="1884">
      <c r="A1884" s="8" t="n">
        <v>44124</v>
      </c>
      <c r="B1884" s="10" t="n">
        <v>0.06245</v>
      </c>
    </row>
    <row r="1885">
      <c r="A1885" s="8" t="n">
        <v>44125</v>
      </c>
      <c r="B1885" s="10" t="n">
        <v>0.06215</v>
      </c>
    </row>
    <row r="1886">
      <c r="A1886" s="8" t="n">
        <v>44126</v>
      </c>
      <c r="B1886" s="10" t="n">
        <v>0.0625</v>
      </c>
    </row>
    <row r="1887">
      <c r="A1887" s="8" t="n">
        <v>44127</v>
      </c>
      <c r="B1887" s="10" t="n">
        <v>0.063175</v>
      </c>
    </row>
    <row r="1888">
      <c r="A1888" s="8" t="n">
        <v>44130</v>
      </c>
      <c r="B1888" s="10" t="n">
        <v>0.063975</v>
      </c>
    </row>
    <row r="1889">
      <c r="A1889" s="8" t="n">
        <v>44131</v>
      </c>
      <c r="B1889" s="10" t="n">
        <v>0.06394999999999999</v>
      </c>
    </row>
    <row r="1890">
      <c r="A1890" s="8" t="n">
        <v>44132</v>
      </c>
      <c r="B1890" s="10" t="n">
        <v>0.06485</v>
      </c>
    </row>
    <row r="1891">
      <c r="A1891" s="8" t="n">
        <v>44133</v>
      </c>
      <c r="B1891" s="10" t="n">
        <v>0.06515</v>
      </c>
    </row>
    <row r="1892">
      <c r="A1892" s="8" t="n">
        <v>44137</v>
      </c>
      <c r="B1892" s="10" t="n">
        <v>0.06755</v>
      </c>
    </row>
    <row r="1893">
      <c r="A1893" s="8" t="n">
        <v>44138</v>
      </c>
      <c r="B1893" s="10" t="n">
        <v>0.06747499999999999</v>
      </c>
    </row>
    <row r="1894">
      <c r="A1894" s="8" t="n">
        <v>44139</v>
      </c>
      <c r="B1894" s="10" t="n">
        <v>0.06594999999999999</v>
      </c>
    </row>
    <row r="1895">
      <c r="A1895" s="8" t="n">
        <v>44140</v>
      </c>
      <c r="B1895" s="10" t="n">
        <v>0.0608</v>
      </c>
    </row>
    <row r="1896">
      <c r="A1896" s="8" t="n">
        <v>44141</v>
      </c>
      <c r="B1896" s="10" t="n">
        <v>0.0596</v>
      </c>
    </row>
    <row r="1897">
      <c r="A1897" s="8" t="n">
        <v>44144</v>
      </c>
      <c r="B1897" s="10" t="n">
        <v>0.05980000000000001</v>
      </c>
    </row>
    <row r="1898">
      <c r="A1898" s="8" t="n">
        <v>44145</v>
      </c>
      <c r="B1898" s="10" t="n">
        <v>0.05934999999999999</v>
      </c>
    </row>
    <row r="1899">
      <c r="A1899" s="8" t="n">
        <v>44146</v>
      </c>
      <c r="B1899" s="10" t="n">
        <v>0.05952499999999999</v>
      </c>
    </row>
    <row r="1900">
      <c r="A1900" s="8" t="n">
        <v>44147</v>
      </c>
      <c r="B1900" s="10" t="n">
        <v>0.06045</v>
      </c>
    </row>
    <row r="1901">
      <c r="A1901" s="8" t="n">
        <v>44148</v>
      </c>
      <c r="B1901" s="10" t="n">
        <v>0.0609</v>
      </c>
    </row>
    <row r="1902">
      <c r="A1902" s="8" t="n">
        <v>44152</v>
      </c>
      <c r="B1902" s="10" t="n">
        <v>0.06059999999999999</v>
      </c>
    </row>
    <row r="1903">
      <c r="A1903" s="8" t="n">
        <v>44153</v>
      </c>
      <c r="B1903" s="10" t="n">
        <v>0.0599</v>
      </c>
    </row>
    <row r="1904">
      <c r="A1904" s="8" t="n">
        <v>44154</v>
      </c>
      <c r="B1904" s="10" t="n">
        <v>0.05995</v>
      </c>
    </row>
    <row r="1905">
      <c r="A1905" s="8" t="n">
        <v>44155</v>
      </c>
      <c r="B1905" s="10" t="n">
        <v>0.05985</v>
      </c>
    </row>
    <row r="1906">
      <c r="A1906" s="8" t="n">
        <v>44158</v>
      </c>
      <c r="B1906" s="10" t="n">
        <v>0.058</v>
      </c>
    </row>
    <row r="1907">
      <c r="A1907" s="8" t="n">
        <v>44159</v>
      </c>
      <c r="B1907" s="10" t="n">
        <v>0.05985</v>
      </c>
    </row>
    <row r="1908">
      <c r="A1908" s="8" t="n">
        <v>44160</v>
      </c>
      <c r="B1908" s="10" t="n">
        <v>0.060075</v>
      </c>
    </row>
    <row r="1909">
      <c r="A1909" s="8" t="n">
        <v>44161</v>
      </c>
      <c r="B1909" s="10" t="n">
        <v>0.0603</v>
      </c>
    </row>
    <row r="1910">
      <c r="A1910" s="8" t="n">
        <v>44162</v>
      </c>
      <c r="B1910" s="10" t="n">
        <v>0.06</v>
      </c>
    </row>
    <row r="1911">
      <c r="A1911" s="8" t="n">
        <v>44166</v>
      </c>
      <c r="B1911" s="10" t="n">
        <v>0.06</v>
      </c>
    </row>
    <row r="1912">
      <c r="A1912" s="8" t="n">
        <v>44167</v>
      </c>
      <c r="B1912" s="10" t="n">
        <v>0.0603</v>
      </c>
    </row>
    <row r="1913">
      <c r="A1913" s="8" t="n">
        <v>44168</v>
      </c>
      <c r="B1913" s="10" t="n">
        <v>0.0602</v>
      </c>
    </row>
    <row r="1914">
      <c r="A1914" s="8" t="n">
        <v>44169</v>
      </c>
      <c r="B1914" s="10" t="n">
        <v>0.05995</v>
      </c>
    </row>
    <row r="1915">
      <c r="A1915" s="8" t="n">
        <v>44172</v>
      </c>
      <c r="B1915" s="10" t="n">
        <v>0.0604</v>
      </c>
    </row>
    <row r="1916">
      <c r="A1916" s="8" t="n">
        <v>44173</v>
      </c>
      <c r="B1916" s="10" t="n">
        <v>0.06087500000000001</v>
      </c>
    </row>
    <row r="1917">
      <c r="A1917" s="8" t="n">
        <v>44174</v>
      </c>
      <c r="B1917" s="10" t="n">
        <v>0.06035</v>
      </c>
    </row>
    <row r="1918">
      <c r="A1918" s="8" t="n">
        <v>44175</v>
      </c>
      <c r="B1918" s="10" t="n">
        <v>0.0596</v>
      </c>
    </row>
    <row r="1919">
      <c r="A1919" s="8" t="n">
        <v>44176</v>
      </c>
      <c r="B1919" s="10" t="n">
        <v>0.0588</v>
      </c>
    </row>
    <row r="1920">
      <c r="A1920" s="8" t="n">
        <v>44179</v>
      </c>
      <c r="B1920" s="10" t="n">
        <v>0.0582</v>
      </c>
    </row>
    <row r="1921">
      <c r="A1921" s="8" t="n">
        <v>44180</v>
      </c>
      <c r="B1921" s="10" t="n">
        <v>0.0575</v>
      </c>
    </row>
    <row r="1922">
      <c r="A1922" s="8" t="n">
        <v>44181</v>
      </c>
      <c r="B1922" s="10" t="n">
        <v>0.05695</v>
      </c>
    </row>
    <row r="1923">
      <c r="A1923" s="8" t="n">
        <v>44182</v>
      </c>
      <c r="B1923" s="10" t="n">
        <v>0.05644999999999999</v>
      </c>
    </row>
    <row r="1924">
      <c r="A1924" s="8" t="n">
        <v>44183</v>
      </c>
      <c r="B1924" s="10" t="n">
        <v>0.056425</v>
      </c>
    </row>
    <row r="1925">
      <c r="A1925" s="8" t="n">
        <v>44186</v>
      </c>
      <c r="B1925" s="10" t="n">
        <v>0.0567</v>
      </c>
    </row>
    <row r="1926">
      <c r="A1926" s="8" t="n">
        <v>44187</v>
      </c>
      <c r="B1926" s="10" t="n">
        <v>0.0571</v>
      </c>
    </row>
    <row r="1927">
      <c r="A1927" s="8" t="n">
        <v>44188</v>
      </c>
      <c r="B1927" s="10" t="n">
        <v>0.05690000000000001</v>
      </c>
    </row>
    <row r="1928">
      <c r="A1928" s="8" t="n">
        <v>44189</v>
      </c>
      <c r="B1928" s="10" t="n">
        <v>0.0573</v>
      </c>
    </row>
    <row r="1929">
      <c r="A1929" s="8" t="n">
        <v>44193</v>
      </c>
      <c r="B1929" s="10" t="n">
        <v>0.0571</v>
      </c>
    </row>
    <row r="1930">
      <c r="A1930" s="8" t="n">
        <v>44194</v>
      </c>
      <c r="B1930" s="10" t="n">
        <v>0.0562</v>
      </c>
    </row>
    <row r="1931">
      <c r="A1931" s="8" t="n">
        <v>44195</v>
      </c>
      <c r="B1931" s="10" t="n">
        <v>0.0561</v>
      </c>
    </row>
    <row r="1932">
      <c r="A1932" s="8" t="n">
        <v>44196</v>
      </c>
      <c r="B1932" s="10" t="n">
        <v>0.056475</v>
      </c>
    </row>
    <row r="1933">
      <c r="A1933" s="8" t="n">
        <v>44197</v>
      </c>
      <c r="B1933" s="10" t="n">
        <v>0.056175</v>
      </c>
    </row>
    <row r="1934">
      <c r="A1934" s="8" t="n">
        <v>44200</v>
      </c>
      <c r="B1934" s="10" t="n">
        <v>0.0564</v>
      </c>
    </row>
    <row r="1935">
      <c r="A1935" s="8" t="n">
        <v>44201</v>
      </c>
      <c r="B1935" s="10" t="n">
        <v>0.05625</v>
      </c>
    </row>
    <row r="1936">
      <c r="A1936" s="8" t="n">
        <v>44202</v>
      </c>
      <c r="B1936" s="10" t="n">
        <v>0.056425</v>
      </c>
    </row>
    <row r="1937">
      <c r="A1937" s="8" t="n">
        <v>44203</v>
      </c>
      <c r="B1937" s="10" t="n">
        <v>0.05537499999999999</v>
      </c>
    </row>
    <row r="1938">
      <c r="A1938" s="8" t="n">
        <v>44204</v>
      </c>
      <c r="B1938" s="10" t="n">
        <v>0.055025</v>
      </c>
    </row>
    <row r="1939">
      <c r="A1939" s="8" t="n">
        <v>44207</v>
      </c>
      <c r="B1939" s="10" t="n">
        <v>0.05565000000000001</v>
      </c>
    </row>
    <row r="1940">
      <c r="A1940" s="8" t="n">
        <v>44208</v>
      </c>
      <c r="B1940" s="10" t="n">
        <v>0.05537499999999999</v>
      </c>
    </row>
    <row r="1941">
      <c r="A1941" s="8" t="n">
        <v>44209</v>
      </c>
      <c r="B1941" s="10" t="n">
        <v>0.05505</v>
      </c>
    </row>
    <row r="1942">
      <c r="A1942" s="8" t="n">
        <v>44210</v>
      </c>
      <c r="B1942" s="10" t="n">
        <v>0.054875</v>
      </c>
    </row>
    <row r="1943">
      <c r="A1943" s="8" t="n">
        <v>44211</v>
      </c>
      <c r="B1943" s="10" t="n">
        <v>0.05400000000000001</v>
      </c>
    </row>
    <row r="1944">
      <c r="A1944" s="8" t="n">
        <v>44214</v>
      </c>
      <c r="B1944" s="10" t="n">
        <v>0.05385</v>
      </c>
    </row>
    <row r="1945">
      <c r="A1945" s="8" t="n">
        <v>44215</v>
      </c>
      <c r="B1945" s="10" t="n">
        <v>0.052775</v>
      </c>
    </row>
    <row r="1946">
      <c r="A1946" s="8" t="n">
        <v>44216</v>
      </c>
      <c r="B1946" s="10" t="n">
        <v>0.05125</v>
      </c>
    </row>
    <row r="1947">
      <c r="A1947" s="8" t="n">
        <v>44217</v>
      </c>
      <c r="B1947" s="10" t="n">
        <v>0.0507</v>
      </c>
    </row>
    <row r="1948">
      <c r="A1948" s="8" t="n">
        <v>44218</v>
      </c>
      <c r="B1948" s="10" t="n">
        <v>0.05055</v>
      </c>
    </row>
    <row r="1949">
      <c r="A1949" s="8" t="n">
        <v>44221</v>
      </c>
      <c r="B1949" s="10" t="n">
        <v>0.0504</v>
      </c>
    </row>
    <row r="1950">
      <c r="A1950" s="8" t="n">
        <v>44223</v>
      </c>
      <c r="B1950" s="10" t="n">
        <v>0.05032499999999999</v>
      </c>
    </row>
    <row r="1951">
      <c r="A1951" s="8" t="n">
        <v>44224</v>
      </c>
      <c r="B1951" s="10" t="n">
        <v>0.051025</v>
      </c>
    </row>
    <row r="1952">
      <c r="A1952" s="8" t="n">
        <v>44225</v>
      </c>
      <c r="B1952" s="10" t="n">
        <v>0.05110000000000001</v>
      </c>
    </row>
    <row r="1953">
      <c r="A1953" s="8" t="n">
        <v>44228</v>
      </c>
      <c r="B1953" s="10" t="n">
        <v>0.05145</v>
      </c>
    </row>
    <row r="1954">
      <c r="A1954" s="8" t="n">
        <v>44229</v>
      </c>
      <c r="B1954" s="10" t="n">
        <v>0.05139999999999999</v>
      </c>
    </row>
    <row r="1955">
      <c r="A1955" s="8" t="n">
        <v>44230</v>
      </c>
      <c r="B1955" s="10" t="n">
        <v>0.0507</v>
      </c>
    </row>
    <row r="1956">
      <c r="A1956" s="8" t="n">
        <v>44231</v>
      </c>
      <c r="B1956" s="10" t="n">
        <v>0.05002500000000001</v>
      </c>
    </row>
    <row r="1957">
      <c r="A1957" s="8" t="n">
        <v>44232</v>
      </c>
      <c r="B1957" s="10" t="n">
        <v>0.04975</v>
      </c>
    </row>
    <row r="1958">
      <c r="A1958" s="8" t="n">
        <v>44235</v>
      </c>
      <c r="B1958" s="10" t="n">
        <v>0.049275</v>
      </c>
    </row>
    <row r="1959">
      <c r="A1959" s="8" t="n">
        <v>44236</v>
      </c>
      <c r="B1959" s="10" t="n">
        <v>0.048725</v>
      </c>
    </row>
    <row r="1960">
      <c r="A1960" s="8" t="n">
        <v>44237</v>
      </c>
      <c r="B1960" s="10" t="n">
        <v>0.049075</v>
      </c>
    </row>
    <row r="1961">
      <c r="A1961" s="8" t="n">
        <v>44238</v>
      </c>
      <c r="B1961" s="10" t="n">
        <v>0.04925</v>
      </c>
    </row>
    <row r="1962">
      <c r="A1962" s="8" t="n">
        <v>44239</v>
      </c>
      <c r="B1962" s="10" t="n">
        <v>0.04894999999999999</v>
      </c>
    </row>
    <row r="1963">
      <c r="A1963" s="8" t="n">
        <v>44242</v>
      </c>
      <c r="B1963" s="10" t="n">
        <v>0.04985000000000001</v>
      </c>
    </row>
    <row r="1964">
      <c r="A1964" s="8" t="n">
        <v>44243</v>
      </c>
      <c r="B1964" s="10" t="n">
        <v>0.05025</v>
      </c>
    </row>
    <row r="1965">
      <c r="A1965" s="8" t="n">
        <v>44244</v>
      </c>
      <c r="B1965" s="10" t="n">
        <v>0.05065</v>
      </c>
    </row>
    <row r="1966">
      <c r="A1966" s="8" t="n">
        <v>44245</v>
      </c>
      <c r="B1966" s="10" t="n">
        <v>0.04995</v>
      </c>
    </row>
    <row r="1967">
      <c r="A1967" s="8" t="n">
        <v>44249</v>
      </c>
      <c r="B1967" s="10" t="n">
        <v>0.05085</v>
      </c>
    </row>
    <row r="1968">
      <c r="A1968" s="8" t="n">
        <v>44250</v>
      </c>
      <c r="B1968" s="10" t="n">
        <v>0.050925</v>
      </c>
    </row>
    <row r="1969">
      <c r="A1969" s="8" t="n">
        <v>44251</v>
      </c>
      <c r="B1969" s="10" t="n">
        <v>0.05110000000000001</v>
      </c>
    </row>
    <row r="1970">
      <c r="A1970" s="8" t="n">
        <v>44252</v>
      </c>
      <c r="B1970" s="10" t="n">
        <v>0.05125</v>
      </c>
    </row>
    <row r="1971">
      <c r="A1971" s="8" t="n">
        <v>44253</v>
      </c>
      <c r="B1971" s="10" t="n">
        <v>0.054525</v>
      </c>
    </row>
    <row r="1972">
      <c r="A1972" s="8" t="n">
        <v>44256</v>
      </c>
      <c r="B1972" s="10" t="n">
        <v>0.061325</v>
      </c>
    </row>
    <row r="1973">
      <c r="A1973" s="8" t="n">
        <v>44257</v>
      </c>
      <c r="B1973" s="10" t="n">
        <v>0.06179999999999999</v>
      </c>
    </row>
    <row r="1974">
      <c r="A1974" s="8" t="n">
        <v>44258</v>
      </c>
      <c r="B1974" s="10" t="n">
        <v>0.05735000000000001</v>
      </c>
    </row>
    <row r="1975">
      <c r="A1975" s="8" t="n">
        <v>44259</v>
      </c>
      <c r="B1975" s="10" t="n">
        <v>0.0566</v>
      </c>
    </row>
    <row r="1976">
      <c r="A1976" s="8" t="n">
        <v>44260</v>
      </c>
      <c r="B1976" s="10" t="n">
        <v>0.05825</v>
      </c>
    </row>
    <row r="1977">
      <c r="A1977" s="8" t="n">
        <v>44263</v>
      </c>
      <c r="B1977" s="10" t="n">
        <v>0.06015</v>
      </c>
    </row>
    <row r="1978">
      <c r="A1978" s="8" t="n">
        <v>44264</v>
      </c>
      <c r="B1978" s="10" t="n">
        <v>0.061</v>
      </c>
    </row>
    <row r="1979">
      <c r="A1979" s="8" t="n">
        <v>44265</v>
      </c>
      <c r="B1979" s="10" t="n">
        <v>0.0602</v>
      </c>
    </row>
    <row r="1980">
      <c r="A1980" s="8" t="n">
        <v>44267</v>
      </c>
      <c r="B1980" s="10" t="n">
        <v>0.0594</v>
      </c>
    </row>
    <row r="1981">
      <c r="A1981" s="8" t="n">
        <v>44270</v>
      </c>
      <c r="B1981" s="10" t="n">
        <v>0.058775</v>
      </c>
    </row>
    <row r="1982">
      <c r="A1982" s="8" t="n">
        <v>44271</v>
      </c>
      <c r="B1982" s="10" t="n">
        <v>0.056725</v>
      </c>
    </row>
    <row r="1983">
      <c r="A1983" s="8" t="n">
        <v>44272</v>
      </c>
      <c r="B1983" s="10" t="n">
        <v>0.05735000000000001</v>
      </c>
    </row>
    <row r="1984">
      <c r="A1984" s="8" t="n">
        <v>44273</v>
      </c>
      <c r="B1984" s="10" t="n">
        <v>0.05585</v>
      </c>
    </row>
    <row r="1985">
      <c r="A1985" s="8" t="n">
        <v>44274</v>
      </c>
      <c r="B1985" s="10" t="n">
        <v>0.0548</v>
      </c>
    </row>
    <row r="1986">
      <c r="A1986" s="8" t="n">
        <v>44277</v>
      </c>
      <c r="B1986" s="10" t="n">
        <v>0.05515</v>
      </c>
    </row>
    <row r="1987">
      <c r="A1987" s="8" t="n">
        <v>44278</v>
      </c>
      <c r="B1987" s="10" t="n">
        <v>0.05474999999999999</v>
      </c>
    </row>
    <row r="1988">
      <c r="A1988" s="8" t="n">
        <v>44279</v>
      </c>
      <c r="B1988" s="10" t="n">
        <v>0.0549</v>
      </c>
    </row>
    <row r="1989">
      <c r="A1989" s="8" t="n">
        <v>44280</v>
      </c>
      <c r="B1989" s="10" t="n">
        <v>0.05625</v>
      </c>
    </row>
    <row r="1990">
      <c r="A1990" s="8" t="n">
        <v>44281</v>
      </c>
      <c r="B1990" s="10" t="n">
        <v>0.0567</v>
      </c>
    </row>
    <row r="1991">
      <c r="A1991" s="8" t="n">
        <v>44285</v>
      </c>
      <c r="B1991" s="10" t="n">
        <v>0.05855</v>
      </c>
    </row>
    <row r="1992">
      <c r="A1992" s="8" t="n">
        <v>44286</v>
      </c>
      <c r="B1992" s="10" t="n">
        <v>0.05905000000000001</v>
      </c>
    </row>
    <row r="1993">
      <c r="A1993" s="8" t="n">
        <v>44291</v>
      </c>
      <c r="B1993" s="10" t="n">
        <v>0.059</v>
      </c>
    </row>
    <row r="1994">
      <c r="A1994" s="8" t="n">
        <v>44292</v>
      </c>
      <c r="B1994" s="10" t="n">
        <v>0.0585</v>
      </c>
    </row>
    <row r="1995">
      <c r="A1995" s="8" t="n">
        <v>44293</v>
      </c>
      <c r="B1995" s="10" t="n">
        <v>0.0621</v>
      </c>
    </row>
    <row r="1996">
      <c r="A1996" s="8" t="n">
        <v>44294</v>
      </c>
      <c r="B1996" s="10" t="n">
        <v>0.0625</v>
      </c>
    </row>
    <row r="1997">
      <c r="A1997" s="8" t="n">
        <v>44295</v>
      </c>
      <c r="B1997" s="10" t="n">
        <v>0.0641</v>
      </c>
    </row>
    <row r="1998">
      <c r="A1998" s="8" t="n">
        <v>44298</v>
      </c>
      <c r="B1998" s="10" t="n">
        <v>0.06525</v>
      </c>
    </row>
    <row r="1999">
      <c r="A1999" s="8" t="n">
        <v>44301</v>
      </c>
      <c r="B1999" s="10" t="n">
        <v>0.0641</v>
      </c>
    </row>
    <row r="2000">
      <c r="A2000" s="8" t="n">
        <v>44302</v>
      </c>
      <c r="B2000" s="10" t="n">
        <v>0.0629</v>
      </c>
    </row>
    <row r="2001">
      <c r="A2001" s="8" t="n">
        <v>44305</v>
      </c>
      <c r="B2001" s="10" t="n">
        <v>0.063275</v>
      </c>
    </row>
    <row r="2002">
      <c r="A2002" s="8" t="n">
        <v>44306</v>
      </c>
      <c r="B2002" s="10" t="n">
        <v>0.0621</v>
      </c>
    </row>
    <row r="2003">
      <c r="A2003" s="8" t="n">
        <v>44308</v>
      </c>
      <c r="B2003" s="10" t="n">
        <v>0.06425</v>
      </c>
    </row>
    <row r="2004">
      <c r="A2004" s="8" t="n">
        <v>44309</v>
      </c>
      <c r="B2004" s="10" t="n">
        <v>0.06344999999999999</v>
      </c>
    </row>
    <row r="2005">
      <c r="A2005" s="8" t="n">
        <v>44312</v>
      </c>
      <c r="B2005" s="10" t="n">
        <v>0.06225</v>
      </c>
    </row>
    <row r="2006">
      <c r="A2006" s="8" t="n">
        <v>44313</v>
      </c>
      <c r="B2006" s="10" t="n">
        <v>0.06075</v>
      </c>
    </row>
    <row r="2007">
      <c r="A2007" s="8" t="n">
        <v>44314</v>
      </c>
      <c r="B2007" s="10" t="n">
        <v>0.05965</v>
      </c>
    </row>
    <row r="2008">
      <c r="A2008" s="8" t="n">
        <v>44315</v>
      </c>
      <c r="B2008" s="10" t="n">
        <v>0.059825</v>
      </c>
    </row>
    <row r="2009">
      <c r="A2009" s="8" t="n">
        <v>44316</v>
      </c>
      <c r="B2009" s="10" t="n">
        <v>0.0596</v>
      </c>
    </row>
    <row r="2010">
      <c r="A2010" s="8" t="n">
        <v>44319</v>
      </c>
      <c r="B2010" s="10" t="n">
        <v>0.060075</v>
      </c>
    </row>
    <row r="2011">
      <c r="A2011" s="8" t="n">
        <v>44320</v>
      </c>
      <c r="B2011" s="10" t="n">
        <v>0.0608</v>
      </c>
    </row>
    <row r="2012">
      <c r="A2012" s="8" t="n">
        <v>44321</v>
      </c>
      <c r="B2012" s="10" t="n">
        <v>0.06185</v>
      </c>
    </row>
    <row r="2013">
      <c r="A2013" s="8" t="n">
        <v>44322</v>
      </c>
      <c r="B2013" s="10" t="n">
        <v>0.0604</v>
      </c>
    </row>
    <row r="2014">
      <c r="A2014" s="8" t="n">
        <v>44323</v>
      </c>
      <c r="B2014" s="10" t="n">
        <v>0.057</v>
      </c>
    </row>
    <row r="2015">
      <c r="A2015" s="8" t="n">
        <v>44326</v>
      </c>
      <c r="B2015" s="10" t="n">
        <v>0.05525</v>
      </c>
    </row>
    <row r="2016">
      <c r="A2016" s="8" t="n">
        <v>44327</v>
      </c>
      <c r="B2016" s="10" t="n">
        <v>0.055025</v>
      </c>
    </row>
    <row r="2017">
      <c r="A2017" s="8" t="n">
        <v>44328</v>
      </c>
      <c r="B2017" s="10" t="n">
        <v>0.05365</v>
      </c>
    </row>
    <row r="2018">
      <c r="A2018" s="8" t="n">
        <v>44330</v>
      </c>
      <c r="B2018" s="10" t="n">
        <v>0.052775</v>
      </c>
    </row>
    <row r="2019">
      <c r="A2019" s="8" t="n">
        <v>44333</v>
      </c>
      <c r="B2019" s="10" t="n">
        <v>0.051775</v>
      </c>
    </row>
    <row r="2020">
      <c r="A2020" s="8" t="n">
        <v>44334</v>
      </c>
      <c r="B2020" s="10" t="n">
        <v>0.051725</v>
      </c>
    </row>
    <row r="2021">
      <c r="A2021" s="8" t="n">
        <v>44335</v>
      </c>
      <c r="B2021" s="10" t="n">
        <v>0.05165</v>
      </c>
    </row>
    <row r="2022">
      <c r="A2022" s="8" t="n">
        <v>44336</v>
      </c>
      <c r="B2022" s="10" t="n">
        <v>0.051925</v>
      </c>
    </row>
    <row r="2023">
      <c r="A2023" s="8" t="n">
        <v>44337</v>
      </c>
      <c r="B2023" s="10" t="n">
        <v>0.05165</v>
      </c>
    </row>
    <row r="2024">
      <c r="A2024" s="8" t="n">
        <v>44340</v>
      </c>
      <c r="B2024" s="10" t="n">
        <v>0.051325</v>
      </c>
    </row>
    <row r="2025">
      <c r="A2025" s="8" t="n">
        <v>44341</v>
      </c>
      <c r="B2025" s="10" t="n">
        <v>0.0517</v>
      </c>
    </row>
    <row r="2026">
      <c r="A2026" s="8" t="n">
        <v>44343</v>
      </c>
      <c r="B2026" s="10" t="n">
        <v>0.051375</v>
      </c>
    </row>
    <row r="2027">
      <c r="A2027" s="8" t="n">
        <v>44344</v>
      </c>
      <c r="B2027" s="10" t="n">
        <v>0.0513</v>
      </c>
    </row>
    <row r="2028">
      <c r="A2028" s="8" t="n">
        <v>44347</v>
      </c>
      <c r="B2028" s="10" t="n">
        <v>0.05125</v>
      </c>
    </row>
    <row r="2029">
      <c r="A2029" s="8" t="n">
        <v>44348</v>
      </c>
      <c r="B2029" s="10" t="n">
        <v>0.051475</v>
      </c>
    </row>
    <row r="2030">
      <c r="A2030" s="8" t="n">
        <v>44349</v>
      </c>
      <c r="B2030" s="10" t="n">
        <v>0.0537</v>
      </c>
    </row>
    <row r="2031">
      <c r="A2031" s="8" t="n">
        <v>44350</v>
      </c>
      <c r="B2031" s="10" t="n">
        <v>0.05375</v>
      </c>
    </row>
    <row r="2032">
      <c r="A2032" s="8" t="n">
        <v>44351</v>
      </c>
      <c r="B2032" s="10" t="n">
        <v>0.05315</v>
      </c>
    </row>
    <row r="2033">
      <c r="A2033" s="8" t="n">
        <v>44354</v>
      </c>
      <c r="B2033" s="10" t="n">
        <v>0.052325</v>
      </c>
    </row>
    <row r="2034">
      <c r="A2034" s="8" t="n">
        <v>44355</v>
      </c>
      <c r="B2034" s="10" t="n">
        <v>0.05139999999999999</v>
      </c>
    </row>
    <row r="2035">
      <c r="A2035" s="8" t="n">
        <v>44356</v>
      </c>
      <c r="B2035" s="10" t="n">
        <v>0.0515</v>
      </c>
    </row>
    <row r="2036">
      <c r="A2036" s="8" t="n">
        <v>44357</v>
      </c>
      <c r="B2036" s="10" t="n">
        <v>0.051425</v>
      </c>
    </row>
    <row r="2037">
      <c r="A2037" s="8" t="n">
        <v>44358</v>
      </c>
      <c r="B2037" s="10" t="n">
        <v>0.051</v>
      </c>
    </row>
    <row r="2038">
      <c r="A2038" s="8" t="n">
        <v>44361</v>
      </c>
      <c r="B2038" s="10" t="n">
        <v>0.05215</v>
      </c>
    </row>
    <row r="2039">
      <c r="A2039" s="8" t="n">
        <v>44362</v>
      </c>
      <c r="B2039" s="10" t="n">
        <v>0.05205</v>
      </c>
    </row>
    <row r="2040">
      <c r="A2040" s="8" t="n">
        <v>44363</v>
      </c>
      <c r="B2040" s="10" t="n">
        <v>0.05295</v>
      </c>
    </row>
    <row r="2041">
      <c r="A2041" s="8" t="n">
        <v>44364</v>
      </c>
      <c r="B2041" s="10" t="n">
        <v>0.05415</v>
      </c>
    </row>
    <row r="2042">
      <c r="A2042" s="8" t="n">
        <v>44365</v>
      </c>
      <c r="B2042" s="10" t="n">
        <v>0.05400000000000001</v>
      </c>
    </row>
    <row r="2043">
      <c r="A2043" s="8" t="n">
        <v>44368</v>
      </c>
      <c r="B2043" s="10" t="n">
        <v>0.055</v>
      </c>
    </row>
    <row r="2044">
      <c r="A2044" s="8" t="n">
        <v>44369</v>
      </c>
      <c r="B2044" s="10" t="n">
        <v>0.0554</v>
      </c>
    </row>
    <row r="2045">
      <c r="A2045" s="8" t="n">
        <v>44370</v>
      </c>
      <c r="B2045" s="10" t="n">
        <v>0.0557</v>
      </c>
    </row>
    <row r="2046">
      <c r="A2046" s="8" t="n">
        <v>44371</v>
      </c>
      <c r="B2046" s="10" t="n">
        <v>0.05425</v>
      </c>
    </row>
    <row r="2047">
      <c r="A2047" s="8" t="n">
        <v>44372</v>
      </c>
      <c r="B2047" s="10" t="n">
        <v>0.0532</v>
      </c>
    </row>
    <row r="2048">
      <c r="A2048" s="8" t="n">
        <v>44375</v>
      </c>
      <c r="B2048" s="10" t="n">
        <v>0.05305</v>
      </c>
    </row>
    <row r="2049">
      <c r="A2049" s="8" t="n">
        <v>44376</v>
      </c>
      <c r="B2049" s="10" t="n">
        <v>0.05245</v>
      </c>
    </row>
    <row r="2050">
      <c r="A2050" s="8" t="n">
        <v>44377</v>
      </c>
      <c r="B2050" s="10" t="n">
        <v>0.0538</v>
      </c>
    </row>
    <row r="2051">
      <c r="A2051" s="8" t="n">
        <v>44378</v>
      </c>
      <c r="B2051" s="10" t="n">
        <v>0.05400000000000001</v>
      </c>
    </row>
    <row r="2052">
      <c r="A2052" s="8" t="n">
        <v>44379</v>
      </c>
      <c r="B2052" s="10" t="n">
        <v>0.0552</v>
      </c>
    </row>
    <row r="2053">
      <c r="A2053" s="8" t="n">
        <v>44382</v>
      </c>
      <c r="B2053" s="10" t="n">
        <v>0.05309999999999999</v>
      </c>
    </row>
    <row r="2054">
      <c r="A2054" s="8" t="n">
        <v>44383</v>
      </c>
      <c r="B2054" s="10" t="n">
        <v>0.0529</v>
      </c>
    </row>
    <row r="2055">
      <c r="A2055" s="8" t="n">
        <v>44384</v>
      </c>
      <c r="B2055" s="10" t="n">
        <v>0.05335</v>
      </c>
    </row>
    <row r="2056">
      <c r="A2056" s="8" t="n">
        <v>44385</v>
      </c>
      <c r="B2056" s="10" t="n">
        <v>0.053125</v>
      </c>
    </row>
    <row r="2057">
      <c r="A2057" s="8" t="n">
        <v>44386</v>
      </c>
      <c r="B2057" s="10" t="n">
        <v>0.0525</v>
      </c>
    </row>
    <row r="2058">
      <c r="A2058" s="8" t="n">
        <v>44389</v>
      </c>
      <c r="B2058" s="10" t="n">
        <v>0.052</v>
      </c>
    </row>
    <row r="2059">
      <c r="A2059" s="8" t="n">
        <v>44390</v>
      </c>
      <c r="B2059" s="10" t="n">
        <v>0.0519</v>
      </c>
    </row>
    <row r="2060">
      <c r="A2060" s="8" t="n">
        <v>44391</v>
      </c>
      <c r="B2060" s="10" t="n">
        <v>0.0515</v>
      </c>
    </row>
    <row r="2061">
      <c r="A2061" s="8" t="n">
        <v>44392</v>
      </c>
      <c r="B2061" s="10" t="n">
        <v>0.051</v>
      </c>
    </row>
    <row r="2062">
      <c r="A2062" s="8" t="n">
        <v>44393</v>
      </c>
      <c r="B2062" s="10" t="n">
        <v>0.05095</v>
      </c>
    </row>
    <row r="2063">
      <c r="A2063" s="8" t="n">
        <v>44396</v>
      </c>
      <c r="B2063" s="10" t="n">
        <v>0.05184999999999999</v>
      </c>
    </row>
    <row r="2064">
      <c r="A2064" s="8" t="n">
        <v>44397</v>
      </c>
      <c r="B2064" s="10" t="n">
        <v>0.0518</v>
      </c>
    </row>
    <row r="2065">
      <c r="A2065" s="8" t="n">
        <v>44399</v>
      </c>
      <c r="B2065" s="10" t="n">
        <v>0.05125</v>
      </c>
    </row>
    <row r="2066">
      <c r="A2066" s="8" t="n">
        <v>44400</v>
      </c>
      <c r="B2066" s="10" t="n">
        <v>0.051</v>
      </c>
    </row>
    <row r="2067">
      <c r="A2067" s="8" t="n">
        <v>44403</v>
      </c>
      <c r="B2067" s="10" t="n">
        <v>0.0509</v>
      </c>
    </row>
    <row r="2068">
      <c r="A2068" s="8" t="n">
        <v>44404</v>
      </c>
      <c r="B2068" s="10" t="n">
        <v>0.050625</v>
      </c>
    </row>
    <row r="2069">
      <c r="A2069" s="8" t="n">
        <v>44405</v>
      </c>
      <c r="B2069" s="10" t="n">
        <v>0.0508</v>
      </c>
    </row>
    <row r="2070">
      <c r="A2070" s="8" t="n">
        <v>44406</v>
      </c>
      <c r="B2070" s="10" t="n">
        <v>0.04985000000000001</v>
      </c>
    </row>
    <row r="2071">
      <c r="A2071" s="8" t="n">
        <v>44407</v>
      </c>
      <c r="B2071" s="10" t="n">
        <v>0.049975</v>
      </c>
    </row>
    <row r="2072">
      <c r="A2072" s="8" t="n">
        <v>44410</v>
      </c>
      <c r="B2072" s="10" t="n">
        <v>0.04995</v>
      </c>
    </row>
    <row r="2073">
      <c r="A2073" s="8" t="n">
        <v>44411</v>
      </c>
      <c r="B2073" s="10" t="n">
        <v>0.0499</v>
      </c>
    </row>
    <row r="2074">
      <c r="A2074" s="8" t="n">
        <v>44412</v>
      </c>
      <c r="B2074" s="10" t="n">
        <v>0.04925</v>
      </c>
    </row>
    <row r="2075">
      <c r="A2075" s="8" t="n">
        <v>44413</v>
      </c>
      <c r="B2075" s="10" t="n">
        <v>0.0491</v>
      </c>
    </row>
    <row r="2076">
      <c r="A2076" s="8" t="n">
        <v>44414</v>
      </c>
      <c r="B2076" s="10" t="n">
        <v>0.04955</v>
      </c>
    </row>
    <row r="2077">
      <c r="A2077" s="8" t="n">
        <v>44417</v>
      </c>
      <c r="B2077" s="10" t="n">
        <v>0.04969999999999999</v>
      </c>
    </row>
    <row r="2078">
      <c r="A2078" s="8" t="n">
        <v>44418</v>
      </c>
      <c r="B2078" s="10" t="n">
        <v>0.04915</v>
      </c>
    </row>
    <row r="2079">
      <c r="A2079" s="8" t="n">
        <v>44419</v>
      </c>
      <c r="B2079" s="10" t="n">
        <v>0.0492</v>
      </c>
    </row>
    <row r="2080">
      <c r="A2080" s="8" t="n">
        <v>44420</v>
      </c>
      <c r="B2080" s="10" t="n">
        <v>0.049475</v>
      </c>
    </row>
    <row r="2081">
      <c r="A2081" s="8" t="n">
        <v>44421</v>
      </c>
      <c r="B2081" s="10" t="n">
        <v>0.048975</v>
      </c>
    </row>
    <row r="2082">
      <c r="A2082" s="8" t="n">
        <v>44425</v>
      </c>
      <c r="B2082" s="10" t="n">
        <v>0.0484</v>
      </c>
    </row>
    <row r="2083">
      <c r="A2083" s="8" t="n">
        <v>44426</v>
      </c>
      <c r="B2083" s="10" t="n">
        <v>0.04845</v>
      </c>
    </row>
    <row r="2084">
      <c r="A2084" s="8" t="n">
        <v>44428</v>
      </c>
      <c r="B2084" s="10" t="n">
        <v>0.048225</v>
      </c>
    </row>
    <row r="2085">
      <c r="A2085" s="8" t="n">
        <v>44431</v>
      </c>
      <c r="B2085" s="10" t="n">
        <v>0.0481</v>
      </c>
    </row>
    <row r="2086">
      <c r="A2086" s="8" t="n">
        <v>44432</v>
      </c>
      <c r="B2086" s="10" t="n">
        <v>0.047675</v>
      </c>
    </row>
    <row r="2087">
      <c r="A2087" s="8" t="n">
        <v>44433</v>
      </c>
      <c r="B2087" s="10" t="n">
        <v>0.0473</v>
      </c>
    </row>
    <row r="2088">
      <c r="A2088" s="8" t="n">
        <v>44434</v>
      </c>
      <c r="B2088" s="10" t="n">
        <v>0.04705</v>
      </c>
    </row>
    <row r="2089">
      <c r="A2089" s="8" t="n">
        <v>44435</v>
      </c>
      <c r="B2089" s="10" t="n">
        <v>0.047</v>
      </c>
    </row>
    <row r="2090">
      <c r="A2090" s="8" t="n">
        <v>44438</v>
      </c>
      <c r="B2090" s="10" t="n">
        <v>0.047125</v>
      </c>
    </row>
    <row r="2091">
      <c r="A2091" s="8" t="n">
        <v>44439</v>
      </c>
      <c r="B2091" s="10" t="n">
        <v>0.047775</v>
      </c>
    </row>
    <row r="2092">
      <c r="A2092" s="8" t="n">
        <v>44440</v>
      </c>
      <c r="B2092" s="10" t="n">
        <v>0.0476</v>
      </c>
    </row>
    <row r="2093">
      <c r="A2093" s="8" t="n">
        <v>44441</v>
      </c>
      <c r="B2093" s="10" t="n">
        <v>0.0472</v>
      </c>
    </row>
    <row r="2094">
      <c r="A2094" s="8" t="n">
        <v>44442</v>
      </c>
      <c r="B2094" s="10" t="n">
        <v>0.046975</v>
      </c>
    </row>
    <row r="2095">
      <c r="A2095" s="8" t="n">
        <v>44445</v>
      </c>
      <c r="B2095" s="10" t="n">
        <v>0.045775</v>
      </c>
    </row>
    <row r="2096">
      <c r="A2096" s="8" t="n">
        <v>44446</v>
      </c>
      <c r="B2096" s="10" t="n">
        <v>0.044825</v>
      </c>
    </row>
    <row r="2097">
      <c r="A2097" s="8" t="n">
        <v>44447</v>
      </c>
      <c r="B2097" s="10" t="n">
        <v>0.04515</v>
      </c>
    </row>
    <row r="2098">
      <c r="A2098" s="8" t="n">
        <v>44448</v>
      </c>
      <c r="B2098" s="10" t="n">
        <v>0.045075</v>
      </c>
    </row>
    <row r="2099">
      <c r="A2099" s="8" t="n">
        <v>44452</v>
      </c>
      <c r="B2099" s="10" t="n">
        <v>0.04525000000000001</v>
      </c>
    </row>
    <row r="2100">
      <c r="A2100" s="8" t="n">
        <v>44453</v>
      </c>
      <c r="B2100" s="10" t="n">
        <v>0.04565</v>
      </c>
    </row>
    <row r="2101">
      <c r="A2101" s="8" t="n">
        <v>44454</v>
      </c>
      <c r="B2101" s="10" t="n">
        <v>0.04417500000000001</v>
      </c>
    </row>
    <row r="2102">
      <c r="A2102" s="8" t="n">
        <v>44455</v>
      </c>
      <c r="B2102" s="10" t="n">
        <v>0.045575</v>
      </c>
    </row>
    <row r="2103">
      <c r="A2103" s="8" t="n">
        <v>44456</v>
      </c>
      <c r="B2103" s="10" t="n">
        <v>0.045525</v>
      </c>
    </row>
    <row r="2104">
      <c r="A2104" s="8" t="n">
        <v>44459</v>
      </c>
      <c r="B2104" s="10" t="n">
        <v>0.046525</v>
      </c>
    </row>
    <row r="2105">
      <c r="A2105" s="8" t="n">
        <v>44460</v>
      </c>
      <c r="B2105" s="10" t="n">
        <v>0.046475</v>
      </c>
    </row>
    <row r="2106">
      <c r="A2106" s="8" t="n">
        <v>44461</v>
      </c>
      <c r="B2106" s="10" t="n">
        <v>0.046225</v>
      </c>
    </row>
    <row r="2107">
      <c r="A2107" s="8" t="n">
        <v>44462</v>
      </c>
      <c r="B2107" s="10" t="n">
        <v>0.04585</v>
      </c>
    </row>
    <row r="2108">
      <c r="A2108" s="8" t="n">
        <v>44463</v>
      </c>
      <c r="B2108" s="10" t="n">
        <v>0.045275</v>
      </c>
    </row>
    <row r="2109">
      <c r="A2109" s="8" t="n">
        <v>44466</v>
      </c>
      <c r="B2109" s="10" t="n">
        <v>0.04515</v>
      </c>
    </row>
    <row r="2110">
      <c r="A2110" s="8" t="n">
        <v>44467</v>
      </c>
      <c r="B2110" s="10" t="n">
        <v>0.04675</v>
      </c>
    </row>
    <row r="2111">
      <c r="A2111" s="8" t="n">
        <v>44468</v>
      </c>
      <c r="B2111" s="10" t="n">
        <v>0.0474</v>
      </c>
    </row>
    <row r="2112">
      <c r="A2112" s="8" t="n">
        <v>44469</v>
      </c>
      <c r="B2112" s="10" t="n">
        <v>0.04775</v>
      </c>
    </row>
    <row r="2113">
      <c r="A2113" s="8" t="n">
        <v>44470</v>
      </c>
      <c r="B2113" s="10" t="n">
        <v>0.04625</v>
      </c>
    </row>
    <row r="2114">
      <c r="A2114" s="8" t="n">
        <v>44473</v>
      </c>
      <c r="B2114" s="10" t="n">
        <v>0.04665</v>
      </c>
    </row>
    <row r="2115">
      <c r="A2115" s="8" t="n">
        <v>44474</v>
      </c>
      <c r="B2115" s="10" t="n">
        <v>0.0472</v>
      </c>
    </row>
    <row r="2116">
      <c r="A2116" s="8" t="n">
        <v>44475</v>
      </c>
      <c r="B2116" s="10" t="n">
        <v>0.04849999999999999</v>
      </c>
    </row>
    <row r="2117">
      <c r="A2117" s="8" t="n">
        <v>44476</v>
      </c>
      <c r="B2117" s="10" t="n">
        <v>0.048</v>
      </c>
    </row>
    <row r="2118">
      <c r="A2118" s="8" t="n">
        <v>44477</v>
      </c>
      <c r="B2118" s="10" t="n">
        <v>0.048825</v>
      </c>
    </row>
    <row r="2119">
      <c r="A2119" s="8" t="n">
        <v>44480</v>
      </c>
      <c r="B2119" s="10" t="n">
        <v>0.0496</v>
      </c>
    </row>
    <row r="2120">
      <c r="A2120" s="8" t="n">
        <v>44481</v>
      </c>
      <c r="B2120" s="10" t="n">
        <v>0.050075</v>
      </c>
    </row>
    <row r="2121">
      <c r="A2121" s="8" t="n">
        <v>44482</v>
      </c>
      <c r="B2121" s="10" t="n">
        <v>0.05045</v>
      </c>
    </row>
    <row r="2122">
      <c r="A2122" s="8" t="n">
        <v>44483</v>
      </c>
      <c r="B2122" s="10" t="n">
        <v>0.04985000000000001</v>
      </c>
    </row>
    <row r="2123">
      <c r="A2123" s="8" t="n">
        <v>44487</v>
      </c>
      <c r="B2123" s="10" t="n">
        <v>0.0498</v>
      </c>
    </row>
    <row r="2124">
      <c r="A2124" s="8" t="n">
        <v>44489</v>
      </c>
      <c r="B2124" s="10" t="n">
        <v>0.0496</v>
      </c>
    </row>
    <row r="2125">
      <c r="A2125" s="8" t="n">
        <v>44490</v>
      </c>
      <c r="B2125" s="10" t="n">
        <v>0.04945</v>
      </c>
    </row>
    <row r="2126">
      <c r="A2126" s="8" t="n">
        <v>44491</v>
      </c>
      <c r="B2126" s="10" t="n">
        <v>0.0495</v>
      </c>
    </row>
    <row r="2127">
      <c r="A2127" s="8" t="n">
        <v>44494</v>
      </c>
      <c r="B2127" s="10" t="n">
        <v>0.04945</v>
      </c>
    </row>
    <row r="2128">
      <c r="A2128" s="8" t="n">
        <v>44495</v>
      </c>
      <c r="B2128" s="10" t="n">
        <v>0.0495</v>
      </c>
    </row>
    <row r="2129">
      <c r="A2129" s="8" t="n">
        <v>44496</v>
      </c>
      <c r="B2129" s="10" t="n">
        <v>0.049125</v>
      </c>
    </row>
    <row r="2130">
      <c r="A2130" s="8" t="n">
        <v>44497</v>
      </c>
      <c r="B2130" s="10" t="n">
        <v>0.048625</v>
      </c>
    </row>
    <row r="2131">
      <c r="A2131" s="8" t="n">
        <v>44498</v>
      </c>
      <c r="B2131" s="10" t="n">
        <v>0.0486</v>
      </c>
    </row>
    <row r="2132">
      <c r="A2132" s="8" t="n">
        <v>44501</v>
      </c>
      <c r="B2132" s="10" t="n">
        <v>0.0487</v>
      </c>
    </row>
    <row r="2133">
      <c r="A2133" s="8" t="n">
        <v>44502</v>
      </c>
      <c r="B2133" s="10" t="n">
        <v>0.049125</v>
      </c>
    </row>
    <row r="2134">
      <c r="A2134" s="8" t="n">
        <v>44503</v>
      </c>
      <c r="B2134" s="10" t="n">
        <v>0.04975</v>
      </c>
    </row>
    <row r="2135">
      <c r="A2135" s="8" t="n">
        <v>44508</v>
      </c>
      <c r="B2135" s="10" t="n">
        <v>0.04724999999999999</v>
      </c>
    </row>
    <row r="2136">
      <c r="A2136" s="8" t="n">
        <v>44509</v>
      </c>
      <c r="B2136" s="10" t="n">
        <v>0.0476</v>
      </c>
    </row>
    <row r="2137">
      <c r="A2137" s="8" t="n">
        <v>44510</v>
      </c>
      <c r="B2137" s="10" t="n">
        <v>0.047725</v>
      </c>
    </row>
    <row r="2138">
      <c r="A2138" s="8" t="n">
        <v>44511</v>
      </c>
      <c r="B2138" s="10" t="n">
        <v>0.04795</v>
      </c>
    </row>
    <row r="2139">
      <c r="A2139" s="8" t="n">
        <v>44512</v>
      </c>
      <c r="B2139" s="10" t="n">
        <v>0.04795</v>
      </c>
    </row>
    <row r="2140">
      <c r="A2140" s="8" t="n">
        <v>44515</v>
      </c>
      <c r="B2140" s="10" t="n">
        <v>0.04795</v>
      </c>
    </row>
    <row r="2141">
      <c r="A2141" s="8" t="n">
        <v>44516</v>
      </c>
      <c r="B2141" s="10" t="n">
        <v>0.04785</v>
      </c>
    </row>
    <row r="2142">
      <c r="A2142" s="8" t="n">
        <v>44517</v>
      </c>
      <c r="B2142" s="10" t="n">
        <v>0.04785</v>
      </c>
    </row>
    <row r="2143">
      <c r="A2143" s="8" t="n">
        <v>44518</v>
      </c>
      <c r="B2143" s="10" t="n">
        <v>0.046875</v>
      </c>
    </row>
    <row r="2144">
      <c r="A2144" s="8" t="n">
        <v>44522</v>
      </c>
      <c r="B2144" s="10" t="n">
        <v>0.04745</v>
      </c>
    </row>
    <row r="2145">
      <c r="A2145" s="8" t="n">
        <v>44523</v>
      </c>
      <c r="B2145" s="10" t="n">
        <v>0.0474</v>
      </c>
    </row>
    <row r="2146">
      <c r="A2146" s="8" t="n">
        <v>44524</v>
      </c>
      <c r="B2146" s="10" t="n">
        <v>0.04675</v>
      </c>
    </row>
    <row r="2147">
      <c r="A2147" s="8" t="n">
        <v>44525</v>
      </c>
      <c r="B2147" s="10" t="n">
        <v>0.04795</v>
      </c>
    </row>
    <row r="2148">
      <c r="A2148" s="8" t="n">
        <v>44526</v>
      </c>
      <c r="B2148" s="10" t="n">
        <v>0.0488</v>
      </c>
    </row>
    <row r="2149">
      <c r="A2149" s="8" t="n">
        <v>44529</v>
      </c>
      <c r="B2149" s="10" t="n">
        <v>0.0498</v>
      </c>
    </row>
    <row r="2150">
      <c r="A2150" s="8" t="n">
        <v>44530</v>
      </c>
      <c r="B2150" s="10" t="n">
        <v>0.049075</v>
      </c>
    </row>
    <row r="2151">
      <c r="A2151" s="8" t="n">
        <v>44531</v>
      </c>
      <c r="B2151" s="10" t="n">
        <v>0.0486</v>
      </c>
    </row>
    <row r="2152">
      <c r="A2152" s="8" t="n">
        <v>44532</v>
      </c>
      <c r="B2152" s="10" t="n">
        <v>0.0488</v>
      </c>
    </row>
    <row r="2153">
      <c r="A2153" s="8" t="n">
        <v>44533</v>
      </c>
      <c r="B2153" s="10" t="n">
        <v>0.04849999999999999</v>
      </c>
    </row>
    <row r="2154">
      <c r="A2154" s="8" t="n">
        <v>44536</v>
      </c>
      <c r="B2154" s="10" t="n">
        <v>0.04905</v>
      </c>
    </row>
    <row r="2155">
      <c r="A2155" s="8" t="n">
        <v>44537</v>
      </c>
      <c r="B2155" s="10" t="n">
        <v>0.0486</v>
      </c>
    </row>
    <row r="2156">
      <c r="A2156" s="8" t="n">
        <v>44538</v>
      </c>
      <c r="B2156" s="10" t="n">
        <v>0.0478</v>
      </c>
    </row>
    <row r="2157">
      <c r="A2157" s="8" t="n">
        <v>44539</v>
      </c>
      <c r="B2157" s="10" t="n">
        <v>0.047525</v>
      </c>
    </row>
    <row r="2158">
      <c r="A2158" s="8" t="n">
        <v>44540</v>
      </c>
      <c r="B2158" s="10" t="n">
        <v>0.04795</v>
      </c>
    </row>
    <row r="2159">
      <c r="A2159" s="8" t="n">
        <v>44543</v>
      </c>
      <c r="B2159" s="10" t="n">
        <v>0.04795</v>
      </c>
    </row>
    <row r="2160">
      <c r="A2160" s="8" t="n">
        <v>44544</v>
      </c>
      <c r="B2160" s="10" t="n">
        <v>0.047925</v>
      </c>
    </row>
    <row r="2161">
      <c r="A2161" s="8" t="n">
        <v>44545</v>
      </c>
      <c r="B2161" s="10" t="n">
        <v>0.0483</v>
      </c>
    </row>
    <row r="2162">
      <c r="A2162" s="8" t="n">
        <v>44546</v>
      </c>
      <c r="B2162" s="10" t="n">
        <v>0.0474</v>
      </c>
    </row>
    <row r="2163">
      <c r="A2163" s="8" t="n">
        <v>44547</v>
      </c>
      <c r="B2163" s="10" t="n">
        <v>0.0471</v>
      </c>
    </row>
    <row r="2164">
      <c r="A2164" s="8" t="n">
        <v>44550</v>
      </c>
      <c r="B2164" s="10" t="n">
        <v>0.04695000000000001</v>
      </c>
    </row>
    <row r="2165">
      <c r="A2165" s="8" t="n">
        <v>44551</v>
      </c>
      <c r="B2165" s="10" t="n">
        <v>0.0469</v>
      </c>
    </row>
    <row r="2166">
      <c r="A2166" s="8" t="n">
        <v>44552</v>
      </c>
      <c r="B2166" s="10" t="n">
        <v>0.046275</v>
      </c>
    </row>
    <row r="2167">
      <c r="A2167" s="8" t="n">
        <v>44553</v>
      </c>
      <c r="B2167" s="10" t="n">
        <v>0.04635</v>
      </c>
    </row>
    <row r="2168">
      <c r="A2168" s="8" t="n">
        <v>44554</v>
      </c>
      <c r="B2168" s="10" t="n">
        <v>0.04632500000000001</v>
      </c>
    </row>
    <row r="2169">
      <c r="A2169" s="8" t="n">
        <v>44557</v>
      </c>
      <c r="B2169" s="10" t="n">
        <v>0.04625</v>
      </c>
    </row>
    <row r="2170">
      <c r="A2170" s="8" t="n">
        <v>44558</v>
      </c>
      <c r="B2170" s="10" t="n">
        <v>0.0472</v>
      </c>
    </row>
    <row r="2171">
      <c r="A2171" s="8" t="n">
        <v>44559</v>
      </c>
      <c r="B2171" s="10" t="n">
        <v>0.04735</v>
      </c>
    </row>
    <row r="2172">
      <c r="A2172" s="8" t="n">
        <v>44560</v>
      </c>
      <c r="B2172" s="10" t="n">
        <v>0.04745</v>
      </c>
    </row>
    <row r="2173">
      <c r="A2173" s="8" t="n">
        <v>44561</v>
      </c>
      <c r="B2173" s="10" t="n">
        <v>0.04755</v>
      </c>
    </row>
    <row r="2174">
      <c r="A2174" s="8" t="n">
        <v>44564</v>
      </c>
      <c r="B2174" s="10" t="n">
        <v>0.04805</v>
      </c>
    </row>
    <row r="2175">
      <c r="A2175" s="8" t="n">
        <v>44565</v>
      </c>
      <c r="B2175" s="10" t="n">
        <v>0.047675</v>
      </c>
    </row>
    <row r="2176">
      <c r="A2176" s="8" t="n">
        <v>44566</v>
      </c>
      <c r="B2176" s="10" t="n">
        <v>0.04742499999999999</v>
      </c>
    </row>
    <row r="2177">
      <c r="A2177" s="8" t="n">
        <v>44567</v>
      </c>
      <c r="B2177" s="10" t="n">
        <v>0.04745</v>
      </c>
    </row>
    <row r="2178">
      <c r="A2178" s="8" t="n">
        <v>44568</v>
      </c>
      <c r="B2178" s="10" t="n">
        <v>0.04695000000000001</v>
      </c>
    </row>
    <row r="2179">
      <c r="A2179" s="8" t="n">
        <v>44571</v>
      </c>
      <c r="B2179" s="10" t="n">
        <v>0.046575</v>
      </c>
    </row>
    <row r="2180">
      <c r="A2180" s="8" t="n">
        <v>44572</v>
      </c>
      <c r="B2180" s="10" t="n">
        <v>0.04545</v>
      </c>
    </row>
    <row r="2181">
      <c r="A2181" s="8" t="n">
        <v>44573</v>
      </c>
      <c r="B2181" s="10" t="n">
        <v>0.04545</v>
      </c>
    </row>
    <row r="2182">
      <c r="A2182" s="8" t="n">
        <v>44574</v>
      </c>
      <c r="B2182" s="10" t="n">
        <v>0.04545</v>
      </c>
    </row>
    <row r="2183">
      <c r="A2183" s="8" t="n">
        <v>44575</v>
      </c>
      <c r="B2183" s="10" t="n">
        <v>0.0454</v>
      </c>
    </row>
    <row r="2184">
      <c r="A2184" s="8" t="n">
        <v>44578</v>
      </c>
      <c r="B2184" s="10" t="n">
        <v>0.0455</v>
      </c>
    </row>
    <row r="2185">
      <c r="A2185" s="8" t="n">
        <v>44579</v>
      </c>
      <c r="B2185" s="10" t="n">
        <v>0.04665</v>
      </c>
    </row>
    <row r="2186">
      <c r="A2186" s="8" t="n">
        <v>44580</v>
      </c>
      <c r="B2186" s="10" t="n">
        <v>0.0464</v>
      </c>
    </row>
    <row r="2187">
      <c r="A2187" s="8" t="n">
        <v>44581</v>
      </c>
      <c r="B2187" s="10" t="n">
        <v>0.0459</v>
      </c>
    </row>
    <row r="2188">
      <c r="A2188" s="8" t="n">
        <v>44582</v>
      </c>
      <c r="B2188" s="10" t="n">
        <v>0.0459</v>
      </c>
    </row>
    <row r="2189">
      <c r="A2189" s="8" t="n">
        <v>44585</v>
      </c>
      <c r="B2189" s="10" t="n">
        <v>0.046225</v>
      </c>
    </row>
    <row r="2190">
      <c r="A2190" s="8" t="n">
        <v>44586</v>
      </c>
      <c r="B2190" s="10" t="n">
        <v>0.04635</v>
      </c>
    </row>
    <row r="2191">
      <c r="A2191" s="8" t="n">
        <v>44588</v>
      </c>
      <c r="B2191" s="10" t="n">
        <v>0.0483</v>
      </c>
    </row>
    <row r="2192">
      <c r="A2192" s="8" t="n">
        <v>44589</v>
      </c>
      <c r="B2192" s="10" t="n">
        <v>0.04769999999999999</v>
      </c>
    </row>
    <row r="2193">
      <c r="A2193" s="8" t="n">
        <v>44592</v>
      </c>
      <c r="B2193" s="10" t="n">
        <v>0.0473</v>
      </c>
    </row>
    <row r="2194">
      <c r="A2194" s="8" t="n">
        <v>44593</v>
      </c>
      <c r="B2194" s="10" t="n">
        <v>0.04705</v>
      </c>
    </row>
    <row r="2195">
      <c r="A2195" s="8" t="n">
        <v>44594</v>
      </c>
      <c r="B2195" s="10" t="n">
        <v>0.04625</v>
      </c>
    </row>
    <row r="2196">
      <c r="A2196" s="8" t="n">
        <v>44595</v>
      </c>
      <c r="B2196" s="10" t="n">
        <v>0.04595</v>
      </c>
    </row>
    <row r="2197">
      <c r="A2197" s="8" t="n">
        <v>44596</v>
      </c>
      <c r="B2197" s="10" t="n">
        <v>0.04535</v>
      </c>
    </row>
    <row r="2198">
      <c r="A2198" s="8" t="n">
        <v>44600</v>
      </c>
      <c r="B2198" s="10" t="n">
        <v>0.045275</v>
      </c>
    </row>
    <row r="2199">
      <c r="A2199" s="8" t="n">
        <v>44601</v>
      </c>
      <c r="B2199" s="10" t="n">
        <v>0.04572499999999999</v>
      </c>
    </row>
    <row r="2200">
      <c r="A2200" s="8" t="n">
        <v>44602</v>
      </c>
      <c r="B2200" s="10" t="n">
        <v>0.04545</v>
      </c>
    </row>
    <row r="2201">
      <c r="A2201" s="8" t="n">
        <v>44603</v>
      </c>
      <c r="B2201" s="10" t="n">
        <v>0.04745</v>
      </c>
    </row>
    <row r="2202">
      <c r="A2202" s="8" t="n">
        <v>44606</v>
      </c>
      <c r="B2202" s="10" t="n">
        <v>0.048925</v>
      </c>
    </row>
    <row r="2203">
      <c r="A2203" s="8" t="n">
        <v>44607</v>
      </c>
      <c r="B2203" s="10" t="n">
        <v>0.04945</v>
      </c>
    </row>
    <row r="2204">
      <c r="A2204" s="8" t="n">
        <v>44608</v>
      </c>
      <c r="B2204" s="10" t="n">
        <v>0.0482</v>
      </c>
    </row>
    <row r="2205">
      <c r="A2205" s="8" t="n">
        <v>44609</v>
      </c>
      <c r="B2205" s="10" t="n">
        <v>0.048</v>
      </c>
    </row>
    <row r="2206">
      <c r="A2206" s="8" t="n">
        <v>44610</v>
      </c>
      <c r="B2206" s="10" t="n">
        <v>0.04769999999999999</v>
      </c>
    </row>
    <row r="2207">
      <c r="A2207" s="8" t="n">
        <v>44613</v>
      </c>
      <c r="B2207" s="10" t="n">
        <v>0.04815000000000001</v>
      </c>
    </row>
    <row r="2208">
      <c r="A2208" s="8" t="n">
        <v>44614</v>
      </c>
      <c r="B2208" s="10" t="n">
        <v>0.049</v>
      </c>
    </row>
    <row r="2209">
      <c r="A2209" s="8" t="n">
        <v>44615</v>
      </c>
      <c r="B2209" s="10" t="n">
        <v>0.0484</v>
      </c>
    </row>
    <row r="2210">
      <c r="A2210" s="8" t="n">
        <v>44616</v>
      </c>
      <c r="B2210" s="10" t="n">
        <v>0.05395</v>
      </c>
    </row>
    <row r="2211">
      <c r="A2211" s="8" t="n">
        <v>44617</v>
      </c>
      <c r="B2211" s="10" t="n">
        <v>0.05535</v>
      </c>
    </row>
    <row r="2212">
      <c r="A2212" s="8" t="n">
        <v>44620</v>
      </c>
      <c r="B2212" s="10" t="n">
        <v>0.059</v>
      </c>
    </row>
    <row r="2213">
      <c r="A2213" s="8" t="n">
        <v>44622</v>
      </c>
      <c r="B2213" s="10" t="n">
        <v>0.06179999999999999</v>
      </c>
    </row>
    <row r="2214">
      <c r="A2214" s="8" t="n">
        <v>44623</v>
      </c>
      <c r="B2214" s="10" t="n">
        <v>0.062275</v>
      </c>
    </row>
    <row r="2215">
      <c r="A2215" s="8" t="n">
        <v>44624</v>
      </c>
      <c r="B2215" s="10" t="n">
        <v>0.06315</v>
      </c>
    </row>
    <row r="2216">
      <c r="A2216" s="8" t="n">
        <v>44627</v>
      </c>
      <c r="B2216" s="10" t="n">
        <v>0.06900000000000001</v>
      </c>
    </row>
    <row r="2217">
      <c r="A2217" s="8" t="n">
        <v>44628</v>
      </c>
      <c r="B2217" s="10" t="n">
        <v>0.07139999999999999</v>
      </c>
    </row>
    <row r="2218">
      <c r="A2218" s="8" t="n">
        <v>44629</v>
      </c>
      <c r="B2218" s="10" t="n">
        <v>0.0673</v>
      </c>
    </row>
    <row r="2219">
      <c r="A2219" s="8" t="n">
        <v>44630</v>
      </c>
      <c r="B2219" s="10" t="n">
        <v>0.0622</v>
      </c>
    </row>
    <row r="2220">
      <c r="A2220" s="8" t="n">
        <v>44631</v>
      </c>
      <c r="B2220" s="10" t="n">
        <v>0.0616</v>
      </c>
    </row>
    <row r="2221">
      <c r="A2221" s="8" t="n">
        <v>44634</v>
      </c>
      <c r="B2221" s="10" t="n">
        <v>0.0646</v>
      </c>
    </row>
    <row r="2222">
      <c r="A2222" s="8" t="n">
        <v>44635</v>
      </c>
      <c r="B2222" s="10" t="n">
        <v>0.0649</v>
      </c>
    </row>
    <row r="2223">
      <c r="A2223" s="8" t="n">
        <v>44636</v>
      </c>
      <c r="B2223" s="10" t="n">
        <v>0.06315</v>
      </c>
    </row>
    <row r="2224">
      <c r="A2224" s="8" t="n">
        <v>44637</v>
      </c>
      <c r="B2224" s="10" t="n">
        <v>0.059475</v>
      </c>
    </row>
    <row r="2225">
      <c r="A2225" s="8" t="n">
        <v>44641</v>
      </c>
      <c r="B2225" s="10" t="n">
        <v>0.05975</v>
      </c>
    </row>
    <row r="2226">
      <c r="A2226" s="8" t="n">
        <v>44642</v>
      </c>
      <c r="B2226" s="10" t="n">
        <v>0.060675</v>
      </c>
    </row>
    <row r="2227">
      <c r="A2227" s="8" t="n">
        <v>44643</v>
      </c>
      <c r="B2227" s="10" t="n">
        <v>0.06015</v>
      </c>
    </row>
    <row r="2228">
      <c r="A2228" s="8" t="n">
        <v>44644</v>
      </c>
      <c r="B2228" s="10" t="n">
        <v>0.059925</v>
      </c>
    </row>
    <row r="2229">
      <c r="A2229" s="8" t="n">
        <v>44645</v>
      </c>
      <c r="B2229" s="10" t="n">
        <v>0.05975</v>
      </c>
    </row>
    <row r="2230">
      <c r="A2230" s="8" t="n">
        <v>44648</v>
      </c>
      <c r="B2230" s="10" t="n">
        <v>0.0599</v>
      </c>
    </row>
    <row r="2231">
      <c r="A2231" s="8" t="n">
        <v>44649</v>
      </c>
      <c r="B2231" s="10" t="n">
        <v>0.0594</v>
      </c>
    </row>
    <row r="2232">
      <c r="A2232" s="8" t="n">
        <v>44650</v>
      </c>
      <c r="B2232" s="10" t="n">
        <v>0.05805</v>
      </c>
    </row>
    <row r="2233">
      <c r="A2233" s="8" t="n">
        <v>44651</v>
      </c>
      <c r="B2233" s="10" t="n">
        <v>0.05752500000000001</v>
      </c>
    </row>
    <row r="2234">
      <c r="A2234" s="8" t="n">
        <v>44655</v>
      </c>
      <c r="B2234" s="10" t="n">
        <v>0.057</v>
      </c>
    </row>
    <row r="2235">
      <c r="A2235" s="8" t="n">
        <v>44656</v>
      </c>
      <c r="B2235" s="10" t="n">
        <v>0.0553</v>
      </c>
    </row>
    <row r="2236">
      <c r="A2236" s="8" t="n">
        <v>44657</v>
      </c>
      <c r="B2236" s="10" t="n">
        <v>0.055575</v>
      </c>
    </row>
    <row r="2237">
      <c r="A2237" s="8" t="n">
        <v>44658</v>
      </c>
      <c r="B2237" s="10" t="n">
        <v>0.0559</v>
      </c>
    </row>
    <row r="2238">
      <c r="A2238" s="8" t="n">
        <v>44659</v>
      </c>
      <c r="B2238" s="10" t="n">
        <v>0.056475</v>
      </c>
    </row>
    <row r="2239">
      <c r="A2239" s="8" t="n">
        <v>44662</v>
      </c>
      <c r="B2239" s="10" t="n">
        <v>0.0559</v>
      </c>
    </row>
    <row r="2240">
      <c r="A2240" s="8" t="n">
        <v>44663</v>
      </c>
      <c r="B2240" s="10" t="n">
        <v>0.05582499999999999</v>
      </c>
    </row>
    <row r="2241">
      <c r="A2241" s="8" t="n">
        <v>44664</v>
      </c>
      <c r="B2241" s="10" t="n">
        <v>0.05507500000000001</v>
      </c>
    </row>
    <row r="2242">
      <c r="A2242" s="8" t="n">
        <v>44669</v>
      </c>
      <c r="B2242" s="10" t="n">
        <v>0.055425</v>
      </c>
    </row>
    <row r="2243">
      <c r="A2243" s="8" t="n">
        <v>44670</v>
      </c>
      <c r="B2243" s="10" t="n">
        <v>0.05535</v>
      </c>
    </row>
    <row r="2244">
      <c r="A2244" s="8" t="n">
        <v>44671</v>
      </c>
      <c r="B2244" s="10" t="n">
        <v>0.05595</v>
      </c>
    </row>
    <row r="2245">
      <c r="A2245" s="8" t="n">
        <v>44672</v>
      </c>
      <c r="B2245" s="10" t="n">
        <v>0.055675</v>
      </c>
    </row>
    <row r="2246">
      <c r="A2246" s="8" t="n">
        <v>44673</v>
      </c>
      <c r="B2246" s="10" t="n">
        <v>0.055875</v>
      </c>
    </row>
    <row r="2247">
      <c r="A2247" s="8" t="n">
        <v>44676</v>
      </c>
      <c r="B2247" s="10" t="n">
        <v>0.057</v>
      </c>
    </row>
    <row r="2248">
      <c r="A2248" s="8" t="n">
        <v>44677</v>
      </c>
      <c r="B2248" s="10" t="n">
        <v>0.057375</v>
      </c>
    </row>
    <row r="2249">
      <c r="A2249" s="8" t="n">
        <v>44678</v>
      </c>
      <c r="B2249" s="10" t="n">
        <v>0.05889999999999999</v>
      </c>
    </row>
    <row r="2250">
      <c r="A2250" s="8" t="n">
        <v>44679</v>
      </c>
      <c r="B2250" s="10" t="n">
        <v>0.060525</v>
      </c>
    </row>
    <row r="2251">
      <c r="A2251" s="8" t="n">
        <v>44680</v>
      </c>
      <c r="B2251" s="10" t="n">
        <v>0.0603</v>
      </c>
    </row>
    <row r="2252">
      <c r="A2252" s="8" t="n">
        <v>44683</v>
      </c>
      <c r="B2252" s="10" t="n">
        <v>0.06035</v>
      </c>
    </row>
    <row r="2253">
      <c r="A2253" s="8" t="n">
        <v>44685</v>
      </c>
      <c r="B2253" s="10" t="n">
        <v>0.0601</v>
      </c>
    </row>
    <row r="2254">
      <c r="A2254" s="8" t="n">
        <v>44686</v>
      </c>
      <c r="B2254" s="10" t="n">
        <v>0.05797500000000001</v>
      </c>
    </row>
    <row r="2255">
      <c r="A2255" s="8" t="n">
        <v>44687</v>
      </c>
      <c r="B2255" s="10" t="n">
        <v>0.060475</v>
      </c>
    </row>
    <row r="2256">
      <c r="A2256" s="8" t="n">
        <v>44690</v>
      </c>
      <c r="B2256" s="10" t="n">
        <v>0.06570000000000001</v>
      </c>
    </row>
    <row r="2257">
      <c r="A2257" s="8" t="n">
        <v>44691</v>
      </c>
      <c r="B2257" s="10" t="n">
        <v>0.06515</v>
      </c>
    </row>
    <row r="2258">
      <c r="A2258" s="8" t="n">
        <v>44692</v>
      </c>
      <c r="B2258" s="10" t="n">
        <v>0.065</v>
      </c>
    </row>
    <row r="2259">
      <c r="A2259" s="8" t="n">
        <v>44693</v>
      </c>
      <c r="B2259" s="10" t="n">
        <v>0.06660000000000001</v>
      </c>
    </row>
    <row r="2260">
      <c r="A2260" s="8" t="n">
        <v>44694</v>
      </c>
      <c r="B2260" s="10" t="n">
        <v>0.0663</v>
      </c>
    </row>
    <row r="2261">
      <c r="A2261" s="8" t="n">
        <v>44698</v>
      </c>
      <c r="B2261" s="10" t="n">
        <v>0.06655</v>
      </c>
    </row>
    <row r="2262">
      <c r="A2262" s="8" t="n">
        <v>44699</v>
      </c>
      <c r="B2262" s="10" t="n">
        <v>0.064125</v>
      </c>
    </row>
    <row r="2263">
      <c r="A2263" s="8" t="n">
        <v>44700</v>
      </c>
      <c r="B2263" s="10" t="n">
        <v>0.0649</v>
      </c>
    </row>
    <row r="2264">
      <c r="A2264" s="8" t="n">
        <v>44701</v>
      </c>
      <c r="B2264" s="10" t="n">
        <v>0.06375</v>
      </c>
    </row>
    <row r="2265">
      <c r="A2265" s="8" t="n">
        <v>44704</v>
      </c>
      <c r="B2265" s="10" t="n">
        <v>0.06245</v>
      </c>
    </row>
    <row r="2266">
      <c r="A2266" s="8" t="n">
        <v>44705</v>
      </c>
      <c r="B2266" s="10" t="n">
        <v>0.0614</v>
      </c>
    </row>
    <row r="2267">
      <c r="A2267" s="8" t="n">
        <v>44706</v>
      </c>
      <c r="B2267" s="10" t="n">
        <v>0.05835</v>
      </c>
    </row>
    <row r="2268">
      <c r="A2268" s="8" t="n">
        <v>44707</v>
      </c>
      <c r="B2268" s="10" t="n">
        <v>0.0578</v>
      </c>
    </row>
    <row r="2269">
      <c r="A2269" s="8" t="n">
        <v>44708</v>
      </c>
      <c r="B2269" s="10" t="n">
        <v>0.0571</v>
      </c>
    </row>
    <row r="2270">
      <c r="A2270" s="8" t="n">
        <v>44711</v>
      </c>
      <c r="B2270" s="10" t="n">
        <v>0.0555</v>
      </c>
    </row>
    <row r="2271">
      <c r="A2271" s="8" t="n">
        <v>44712</v>
      </c>
      <c r="B2271" s="10" t="n">
        <v>0.0551</v>
      </c>
    </row>
    <row r="2272">
      <c r="A2272" s="8" t="n">
        <v>44713</v>
      </c>
      <c r="B2272" s="10" t="n">
        <v>0.05405</v>
      </c>
    </row>
    <row r="2273">
      <c r="A2273" s="8" t="n">
        <v>44714</v>
      </c>
      <c r="B2273" s="10" t="n">
        <v>0.05365</v>
      </c>
    </row>
    <row r="2274">
      <c r="A2274" s="8" t="n">
        <v>44715</v>
      </c>
      <c r="B2274" s="10" t="n">
        <v>0.0535</v>
      </c>
    </row>
    <row r="2275">
      <c r="A2275" s="8" t="n">
        <v>44718</v>
      </c>
      <c r="B2275" s="10" t="n">
        <v>0.05337500000000001</v>
      </c>
    </row>
    <row r="2276">
      <c r="A2276" s="8" t="n">
        <v>44719</v>
      </c>
      <c r="B2276" s="10" t="n">
        <v>0.053425</v>
      </c>
    </row>
    <row r="2277">
      <c r="A2277" s="8" t="n">
        <v>44720</v>
      </c>
      <c r="B2277" s="10" t="n">
        <v>0.05265</v>
      </c>
    </row>
    <row r="2278">
      <c r="A2278" s="8" t="n">
        <v>44721</v>
      </c>
      <c r="B2278" s="10" t="n">
        <v>0.053975</v>
      </c>
    </row>
    <row r="2279">
      <c r="A2279" s="8" t="n">
        <v>44722</v>
      </c>
      <c r="B2279" s="10" t="n">
        <v>0.05425</v>
      </c>
    </row>
    <row r="2280">
      <c r="A2280" s="8" t="n">
        <v>44725</v>
      </c>
      <c r="B2280" s="10" t="n">
        <v>0.0575</v>
      </c>
    </row>
    <row r="2281">
      <c r="A2281" s="8" t="n">
        <v>44726</v>
      </c>
      <c r="B2281" s="10" t="n">
        <v>0.0581</v>
      </c>
    </row>
    <row r="2282">
      <c r="A2282" s="8" t="n">
        <v>44727</v>
      </c>
      <c r="B2282" s="10" t="n">
        <v>0.0575</v>
      </c>
    </row>
    <row r="2283">
      <c r="A2283" s="8" t="n">
        <v>44728</v>
      </c>
      <c r="B2283" s="10" t="n">
        <v>0.05385</v>
      </c>
    </row>
    <row r="2284">
      <c r="A2284" s="8" t="n">
        <v>44729</v>
      </c>
      <c r="B2284" s="10" t="n">
        <v>0.05230000000000001</v>
      </c>
    </row>
    <row r="2285">
      <c r="A2285" s="8" t="n">
        <v>44732</v>
      </c>
      <c r="B2285" s="10" t="n">
        <v>0.052075</v>
      </c>
    </row>
    <row r="2286">
      <c r="A2286" s="8" t="n">
        <v>44733</v>
      </c>
      <c r="B2286" s="10" t="n">
        <v>0.0516</v>
      </c>
    </row>
    <row r="2287">
      <c r="A2287" s="8" t="n">
        <v>44734</v>
      </c>
      <c r="B2287" s="10" t="n">
        <v>0.0528</v>
      </c>
    </row>
    <row r="2288">
      <c r="A2288" s="8" t="n">
        <v>44735</v>
      </c>
      <c r="B2288" s="10" t="n">
        <v>0.05295</v>
      </c>
    </row>
    <row r="2289">
      <c r="A2289" s="8" t="n">
        <v>44736</v>
      </c>
      <c r="B2289" s="10" t="n">
        <v>0.0527</v>
      </c>
    </row>
    <row r="2290">
      <c r="A2290" s="8" t="n">
        <v>44739</v>
      </c>
      <c r="B2290" s="10" t="n">
        <v>0.05105000000000001</v>
      </c>
    </row>
    <row r="2291">
      <c r="A2291" s="8" t="n">
        <v>44740</v>
      </c>
      <c r="B2291" s="10" t="n">
        <v>0.0539</v>
      </c>
    </row>
    <row r="2292">
      <c r="A2292" s="8" t="n">
        <v>44741</v>
      </c>
      <c r="B2292" s="10" t="n">
        <v>0.05474999999999999</v>
      </c>
    </row>
    <row r="2293">
      <c r="A2293" s="8" t="n">
        <v>44742</v>
      </c>
      <c r="B2293" s="10" t="n">
        <v>0.05335</v>
      </c>
    </row>
    <row r="2294">
      <c r="A2294" s="8" t="n">
        <v>44743</v>
      </c>
      <c r="B2294" s="10" t="n">
        <v>0.05265</v>
      </c>
    </row>
    <row r="2295">
      <c r="A2295" s="8" t="n">
        <v>44746</v>
      </c>
      <c r="B2295" s="10" t="n">
        <v>0.05175</v>
      </c>
    </row>
    <row r="2296">
      <c r="A2296" s="8" t="n">
        <v>44747</v>
      </c>
      <c r="B2296" s="10" t="n">
        <v>0.05184999999999999</v>
      </c>
    </row>
    <row r="2297">
      <c r="A2297" s="8" t="n">
        <v>44748</v>
      </c>
      <c r="B2297" s="10" t="n">
        <v>0.05325</v>
      </c>
    </row>
    <row r="2298">
      <c r="A2298" s="8" t="n">
        <v>44749</v>
      </c>
      <c r="B2298" s="10" t="n">
        <v>0.0538</v>
      </c>
    </row>
    <row r="2299">
      <c r="A2299" s="8" t="n">
        <v>44750</v>
      </c>
      <c r="B2299" s="10" t="n">
        <v>0.05375</v>
      </c>
    </row>
    <row r="2300">
      <c r="A2300" s="8" t="n">
        <v>44753</v>
      </c>
      <c r="B2300" s="10" t="n">
        <v>0.0533</v>
      </c>
    </row>
    <row r="2301">
      <c r="A2301" s="8" t="n">
        <v>44754</v>
      </c>
      <c r="B2301" s="10" t="n">
        <v>0.05545</v>
      </c>
    </row>
    <row r="2302">
      <c r="A2302" s="8" t="n">
        <v>44755</v>
      </c>
      <c r="B2302" s="10" t="n">
        <v>0.0554</v>
      </c>
    </row>
    <row r="2303">
      <c r="A2303" s="8" t="n">
        <v>44756</v>
      </c>
      <c r="B2303" s="10" t="n">
        <v>0.05674999999999999</v>
      </c>
    </row>
    <row r="2304">
      <c r="A2304" s="8" t="n">
        <v>44757</v>
      </c>
      <c r="B2304" s="10" t="n">
        <v>0.05795</v>
      </c>
    </row>
    <row r="2305">
      <c r="A2305" s="8" t="n">
        <v>44760</v>
      </c>
      <c r="B2305" s="10" t="n">
        <v>0.057</v>
      </c>
    </row>
    <row r="2306">
      <c r="A2306" s="8" t="n">
        <v>44761</v>
      </c>
      <c r="B2306" s="10" t="n">
        <v>0.05705</v>
      </c>
    </row>
    <row r="2307">
      <c r="A2307" s="8" t="n">
        <v>44762</v>
      </c>
      <c r="B2307" s="10" t="n">
        <v>0.0553</v>
      </c>
    </row>
    <row r="2308">
      <c r="A2308" s="8" t="n">
        <v>44763</v>
      </c>
      <c r="B2308" s="10" t="n">
        <v>0.054575</v>
      </c>
    </row>
    <row r="2309">
      <c r="A2309" s="8" t="n">
        <v>44764</v>
      </c>
      <c r="B2309" s="10" t="n">
        <v>0.0535</v>
      </c>
    </row>
    <row r="2310">
      <c r="A2310" s="8" t="n">
        <v>44767</v>
      </c>
      <c r="B2310" s="10" t="n">
        <v>0.0534</v>
      </c>
    </row>
    <row r="2311">
      <c r="A2311" s="8" t="n">
        <v>44768</v>
      </c>
      <c r="B2311" s="10" t="n">
        <v>0.05247499999999999</v>
      </c>
    </row>
    <row r="2312">
      <c r="A2312" s="8" t="n">
        <v>44769</v>
      </c>
      <c r="B2312" s="10" t="n">
        <v>0.0532</v>
      </c>
    </row>
    <row r="2313">
      <c r="A2313" s="8" t="n">
        <v>44770</v>
      </c>
      <c r="B2313" s="10" t="n">
        <v>0.05215</v>
      </c>
    </row>
    <row r="2314">
      <c r="A2314" s="8" t="n">
        <v>44771</v>
      </c>
      <c r="B2314" s="10" t="n">
        <v>0.052225</v>
      </c>
    </row>
    <row r="2315">
      <c r="A2315" s="8" t="n">
        <v>44774</v>
      </c>
      <c r="B2315" s="10" t="n">
        <v>0.0522</v>
      </c>
    </row>
    <row r="2316">
      <c r="A2316" s="8" t="n">
        <v>44775</v>
      </c>
      <c r="B2316" s="10" t="n">
        <v>0.05285</v>
      </c>
    </row>
    <row r="2317">
      <c r="A2317" s="8" t="n">
        <v>44776</v>
      </c>
      <c r="B2317" s="10" t="n">
        <v>0.05285</v>
      </c>
    </row>
    <row r="2318">
      <c r="A2318" s="8" t="n">
        <v>44777</v>
      </c>
      <c r="B2318" s="10" t="n">
        <v>0.05505</v>
      </c>
    </row>
    <row r="2319">
      <c r="A2319" s="8" t="n">
        <v>44778</v>
      </c>
      <c r="B2319" s="10" t="n">
        <v>0.0547</v>
      </c>
    </row>
    <row r="2320">
      <c r="A2320" s="8" t="n">
        <v>44781</v>
      </c>
      <c r="B2320" s="10" t="n">
        <v>0.054475</v>
      </c>
    </row>
    <row r="2321">
      <c r="A2321" s="8" t="n">
        <v>44783</v>
      </c>
      <c r="B2321" s="10" t="n">
        <v>0.05415</v>
      </c>
    </row>
    <row r="2322">
      <c r="A2322" s="8" t="n">
        <v>44784</v>
      </c>
      <c r="B2322" s="10" t="n">
        <v>0.05309999999999999</v>
      </c>
    </row>
    <row r="2323">
      <c r="A2323" s="8" t="n">
        <v>44785</v>
      </c>
      <c r="B2323" s="10" t="n">
        <v>0.052825</v>
      </c>
    </row>
    <row r="2324">
      <c r="A2324" s="8" t="n">
        <v>44790</v>
      </c>
      <c r="B2324" s="10" t="n">
        <v>0.05215</v>
      </c>
    </row>
    <row r="2325">
      <c r="A2325" s="8" t="n">
        <v>44791</v>
      </c>
      <c r="B2325" s="10" t="n">
        <v>0.05205</v>
      </c>
    </row>
    <row r="2326">
      <c r="A2326" s="8" t="n">
        <v>44792</v>
      </c>
      <c r="B2326" s="10" t="n">
        <v>0.05202499999999999</v>
      </c>
    </row>
    <row r="2327">
      <c r="A2327" s="8" t="n">
        <v>44795</v>
      </c>
      <c r="B2327" s="10" t="n">
        <v>0.0524</v>
      </c>
    </row>
    <row r="2328">
      <c r="A2328" s="8" t="n">
        <v>44796</v>
      </c>
      <c r="B2328" s="10" t="n">
        <v>0.05285</v>
      </c>
    </row>
    <row r="2329">
      <c r="A2329" s="8" t="n">
        <v>44797</v>
      </c>
      <c r="B2329" s="10" t="n">
        <v>0.05202499999999999</v>
      </c>
    </row>
    <row r="2330">
      <c r="A2330" s="8" t="n">
        <v>44798</v>
      </c>
      <c r="B2330" s="10" t="n">
        <v>0.05184999999999999</v>
      </c>
    </row>
    <row r="2331">
      <c r="A2331" s="8" t="n">
        <v>44799</v>
      </c>
      <c r="B2331" s="10" t="n">
        <v>0.0515</v>
      </c>
    </row>
    <row r="2332">
      <c r="A2332" s="8" t="n">
        <v>44802</v>
      </c>
      <c r="B2332" s="10" t="n">
        <v>0.052875</v>
      </c>
    </row>
    <row r="2333">
      <c r="A2333" s="8" t="n">
        <v>44803</v>
      </c>
      <c r="B2333" s="10" t="n">
        <v>0.05285</v>
      </c>
    </row>
    <row r="2334">
      <c r="A2334" s="8" t="n">
        <v>44805</v>
      </c>
      <c r="B2334" s="10" t="n">
        <v>0.05295</v>
      </c>
    </row>
    <row r="2335">
      <c r="A2335" s="8" t="n">
        <v>44806</v>
      </c>
      <c r="B2335" s="10" t="n">
        <v>0.0528</v>
      </c>
    </row>
    <row r="2336">
      <c r="A2336" s="8" t="n">
        <v>44809</v>
      </c>
      <c r="B2336" s="10" t="n">
        <v>0.0527</v>
      </c>
    </row>
    <row r="2337">
      <c r="A2337" s="8" t="n">
        <v>44810</v>
      </c>
      <c r="B2337" s="10" t="n">
        <v>0.0526</v>
      </c>
    </row>
    <row r="2338">
      <c r="A2338" s="8" t="n">
        <v>44811</v>
      </c>
      <c r="B2338" s="10" t="n">
        <v>0.05245</v>
      </c>
    </row>
    <row r="2339">
      <c r="A2339" s="8" t="n">
        <v>44812</v>
      </c>
      <c r="B2339" s="10" t="n">
        <v>0.05235</v>
      </c>
    </row>
    <row r="2340">
      <c r="A2340" s="8" t="n">
        <v>44813</v>
      </c>
      <c r="B2340" s="10" t="n">
        <v>0.0522</v>
      </c>
    </row>
    <row r="2341">
      <c r="A2341" s="8" t="n">
        <v>44816</v>
      </c>
      <c r="B2341" s="10" t="n">
        <v>0.05175</v>
      </c>
    </row>
    <row r="2342">
      <c r="A2342" s="8" t="n">
        <v>44817</v>
      </c>
      <c r="B2342" s="10" t="n">
        <v>0.0515</v>
      </c>
    </row>
    <row r="2343">
      <c r="A2343" s="8" t="n">
        <v>44818</v>
      </c>
      <c r="B2343" s="10" t="n">
        <v>0.05225</v>
      </c>
    </row>
    <row r="2344">
      <c r="A2344" s="8" t="n">
        <v>44819</v>
      </c>
      <c r="B2344" s="10" t="n">
        <v>0.0518</v>
      </c>
    </row>
    <row r="2345">
      <c r="A2345" s="8" t="n">
        <v>44820</v>
      </c>
      <c r="B2345" s="10" t="n">
        <v>0.05275000000000001</v>
      </c>
    </row>
    <row r="2346">
      <c r="A2346" s="8" t="n">
        <v>44823</v>
      </c>
      <c r="B2346" s="10" t="n">
        <v>0.0524</v>
      </c>
    </row>
    <row r="2347">
      <c r="A2347" s="8" t="n">
        <v>44824</v>
      </c>
      <c r="B2347" s="10" t="n">
        <v>0.051925</v>
      </c>
    </row>
    <row r="2348">
      <c r="A2348" s="8" t="n">
        <v>44825</v>
      </c>
      <c r="B2348" s="10" t="n">
        <v>0.0534</v>
      </c>
    </row>
    <row r="2349">
      <c r="A2349" s="8" t="n">
        <v>44826</v>
      </c>
      <c r="B2349" s="10" t="n">
        <v>0.0593</v>
      </c>
    </row>
    <row r="2350">
      <c r="A2350" s="8" t="n">
        <v>44827</v>
      </c>
      <c r="B2350" s="10" t="n">
        <v>0.061375</v>
      </c>
    </row>
    <row r="2351">
      <c r="A2351" s="8" t="n">
        <v>44830</v>
      </c>
      <c r="B2351" s="10" t="n">
        <v>0.0655</v>
      </c>
    </row>
    <row r="2352">
      <c r="A2352" s="8" t="n">
        <v>44831</v>
      </c>
      <c r="B2352" s="10" t="n">
        <v>0.06475</v>
      </c>
    </row>
    <row r="2353">
      <c r="A2353" s="8" t="n">
        <v>44832</v>
      </c>
      <c r="B2353" s="10" t="n">
        <v>0.0684</v>
      </c>
    </row>
    <row r="2354">
      <c r="A2354" s="8" t="n">
        <v>44833</v>
      </c>
      <c r="B2354" s="10" t="n">
        <v>0.06834999999999999</v>
      </c>
    </row>
    <row r="2355">
      <c r="A2355" s="8" t="n">
        <v>44834</v>
      </c>
      <c r="B2355" s="10" t="n">
        <v>0.0668</v>
      </c>
    </row>
    <row r="2356">
      <c r="A2356" s="8" t="n">
        <v>44837</v>
      </c>
      <c r="B2356" s="10" t="n">
        <v>0.06585000000000001</v>
      </c>
    </row>
    <row r="2357">
      <c r="A2357" s="8" t="n">
        <v>44838</v>
      </c>
      <c r="B2357" s="10" t="n">
        <v>0.06344999999999999</v>
      </c>
    </row>
    <row r="2358">
      <c r="A2358" s="8" t="n">
        <v>44840</v>
      </c>
      <c r="B2358" s="10" t="n">
        <v>0.063</v>
      </c>
    </row>
    <row r="2359">
      <c r="A2359" s="8" t="n">
        <v>44841</v>
      </c>
      <c r="B2359" s="10" t="n">
        <v>0.06735000000000001</v>
      </c>
    </row>
    <row r="2360">
      <c r="A2360" s="8" t="n">
        <v>44844</v>
      </c>
      <c r="B2360" s="10" t="n">
        <v>0.0679</v>
      </c>
    </row>
    <row r="2361">
      <c r="A2361" s="8" t="n">
        <v>44845</v>
      </c>
      <c r="B2361" s="10" t="n">
        <v>0.06755</v>
      </c>
    </row>
    <row r="2362">
      <c r="A2362" s="8" t="n">
        <v>44846</v>
      </c>
      <c r="B2362" s="10" t="n">
        <v>0.06405</v>
      </c>
    </row>
    <row r="2363">
      <c r="A2363" s="8" t="n">
        <v>44847</v>
      </c>
      <c r="B2363" s="10" t="n">
        <v>0.06280000000000001</v>
      </c>
    </row>
    <row r="2364">
      <c r="A2364" s="8" t="n">
        <v>44848</v>
      </c>
      <c r="B2364" s="10" t="n">
        <v>0.06225</v>
      </c>
    </row>
    <row r="2365">
      <c r="A2365" s="8" t="n">
        <v>44851</v>
      </c>
      <c r="B2365" s="10" t="n">
        <v>0.0624</v>
      </c>
    </row>
    <row r="2366">
      <c r="A2366" s="8" t="n">
        <v>44852</v>
      </c>
      <c r="B2366" s="10" t="n">
        <v>0.0604</v>
      </c>
    </row>
    <row r="2367">
      <c r="A2367" s="8" t="n">
        <v>44853</v>
      </c>
      <c r="B2367" s="10" t="n">
        <v>0.060775</v>
      </c>
    </row>
    <row r="2368">
      <c r="A2368" s="8" t="n">
        <v>44854</v>
      </c>
      <c r="B2368" s="10" t="n">
        <v>0.06455</v>
      </c>
    </row>
    <row r="2369">
      <c r="A2369" s="8" t="n">
        <v>44855</v>
      </c>
      <c r="B2369" s="10" t="n">
        <v>0.0643</v>
      </c>
    </row>
    <row r="2370">
      <c r="A2370" s="8" t="n">
        <v>44859</v>
      </c>
      <c r="B2370" s="10" t="n">
        <v>0.064475</v>
      </c>
    </row>
    <row r="2371">
      <c r="A2371" s="8" t="n">
        <v>44861</v>
      </c>
      <c r="B2371" s="10" t="n">
        <v>0.06385</v>
      </c>
    </row>
    <row r="2372">
      <c r="A2372" s="8" t="n">
        <v>44862</v>
      </c>
      <c r="B2372" s="10" t="n">
        <v>0.0626</v>
      </c>
    </row>
    <row r="2373">
      <c r="A2373" s="8" t="n">
        <v>44865</v>
      </c>
      <c r="B2373" s="10" t="n">
        <v>0.063125</v>
      </c>
    </row>
    <row r="2374">
      <c r="A2374" s="8" t="n">
        <v>44866</v>
      </c>
      <c r="B2374" s="10" t="n">
        <v>0.06254999999999999</v>
      </c>
    </row>
    <row r="2375">
      <c r="A2375" s="8" t="n">
        <v>44867</v>
      </c>
      <c r="B2375" s="10" t="n">
        <v>0.06254999999999999</v>
      </c>
    </row>
    <row r="2376">
      <c r="A2376" s="8" t="n">
        <v>44868</v>
      </c>
      <c r="B2376" s="10" t="n">
        <v>0.06105000000000001</v>
      </c>
    </row>
    <row r="2377">
      <c r="A2377" s="8" t="n">
        <v>44869</v>
      </c>
      <c r="B2377" s="10" t="n">
        <v>0.06015</v>
      </c>
    </row>
    <row r="2378">
      <c r="A2378" s="8" t="n">
        <v>44872</v>
      </c>
      <c r="B2378" s="10" t="n">
        <v>0.060675</v>
      </c>
    </row>
    <row r="2379">
      <c r="A2379" s="8" t="n">
        <v>44874</v>
      </c>
      <c r="B2379" s="10" t="n">
        <v>0.06025</v>
      </c>
    </row>
    <row r="2380">
      <c r="A2380" s="8" t="n">
        <v>44875</v>
      </c>
      <c r="B2380" s="10" t="n">
        <v>0.06015</v>
      </c>
    </row>
    <row r="2381">
      <c r="A2381" s="8" t="n">
        <v>44876</v>
      </c>
      <c r="B2381" s="10" t="n">
        <v>0.0604</v>
      </c>
    </row>
    <row r="2382">
      <c r="A2382" s="8" t="n">
        <v>44879</v>
      </c>
      <c r="B2382" s="10" t="n">
        <v>0.06122499999999999</v>
      </c>
    </row>
    <row r="2383">
      <c r="A2383" s="8" t="n">
        <v>44880</v>
      </c>
      <c r="B2383" s="10" t="n">
        <v>0.06015</v>
      </c>
    </row>
    <row r="2384">
      <c r="A2384" s="8" t="n">
        <v>44881</v>
      </c>
      <c r="B2384" s="10" t="n">
        <v>0.0603</v>
      </c>
    </row>
    <row r="2385">
      <c r="A2385" s="8" t="n">
        <v>44882</v>
      </c>
      <c r="B2385" s="10" t="n">
        <v>0.05995</v>
      </c>
    </row>
    <row r="2386">
      <c r="A2386" s="8" t="n">
        <v>44883</v>
      </c>
      <c r="B2386" s="10" t="n">
        <v>0.0594</v>
      </c>
    </row>
    <row r="2387">
      <c r="A2387" s="8" t="n">
        <v>44886</v>
      </c>
      <c r="B2387" s="10" t="n">
        <v>0.059</v>
      </c>
    </row>
    <row r="2388">
      <c r="A2388" s="8" t="n">
        <v>44887</v>
      </c>
      <c r="B2388" s="10" t="n">
        <v>0.057175</v>
      </c>
    </row>
    <row r="2389">
      <c r="A2389" s="8" t="n">
        <v>44888</v>
      </c>
      <c r="B2389" s="10" t="n">
        <v>0.05585</v>
      </c>
    </row>
    <row r="2390">
      <c r="A2390" s="8" t="n">
        <v>44889</v>
      </c>
      <c r="B2390" s="10" t="n">
        <v>0.054725</v>
      </c>
    </row>
    <row r="2391">
      <c r="A2391" s="8" t="n">
        <v>44890</v>
      </c>
      <c r="B2391" s="10" t="n">
        <v>0.0538</v>
      </c>
    </row>
    <row r="2392">
      <c r="A2392" s="8" t="n">
        <v>44893</v>
      </c>
      <c r="B2392" s="10" t="n">
        <v>0.05325</v>
      </c>
    </row>
    <row r="2393">
      <c r="A2393" s="8" t="n">
        <v>44894</v>
      </c>
      <c r="B2393" s="10" t="n">
        <v>0.05295</v>
      </c>
    </row>
    <row r="2394">
      <c r="A2394" s="8" t="n">
        <v>44895</v>
      </c>
      <c r="B2394" s="10" t="n">
        <v>0.05245</v>
      </c>
    </row>
    <row r="2395">
      <c r="A2395" s="8" t="n">
        <v>44896</v>
      </c>
      <c r="B2395" s="10" t="n">
        <v>0.05262500000000001</v>
      </c>
    </row>
    <row r="2396">
      <c r="A2396" s="8" t="n">
        <v>44897</v>
      </c>
      <c r="B2396" s="10" t="n">
        <v>0.052825</v>
      </c>
    </row>
    <row r="2397">
      <c r="A2397" s="8" t="n">
        <v>44900</v>
      </c>
      <c r="B2397" s="10" t="n">
        <v>0.05325</v>
      </c>
    </row>
    <row r="2398">
      <c r="A2398" s="8" t="n">
        <v>44901</v>
      </c>
      <c r="B2398" s="10" t="n">
        <v>0.05505</v>
      </c>
    </row>
    <row r="2399">
      <c r="A2399" s="8" t="n">
        <v>44902</v>
      </c>
      <c r="B2399" s="10" t="n">
        <v>0.053975</v>
      </c>
    </row>
    <row r="2400">
      <c r="A2400" s="8" t="n">
        <v>44903</v>
      </c>
      <c r="B2400" s="10" t="n">
        <v>0.0537</v>
      </c>
    </row>
    <row r="2401">
      <c r="A2401" s="8" t="n">
        <v>44904</v>
      </c>
      <c r="B2401" s="10" t="n">
        <v>0.05345</v>
      </c>
    </row>
    <row r="2402">
      <c r="A2402" s="8" t="n">
        <v>44907</v>
      </c>
      <c r="B2402" s="10" t="n">
        <v>0.054375</v>
      </c>
    </row>
    <row r="2403">
      <c r="A2403" s="8" t="n">
        <v>44908</v>
      </c>
      <c r="B2403" s="10" t="n">
        <v>0.0537</v>
      </c>
    </row>
    <row r="2404">
      <c r="A2404" s="8" t="n">
        <v>44909</v>
      </c>
      <c r="B2404" s="10" t="n">
        <v>0.05255</v>
      </c>
    </row>
    <row r="2405">
      <c r="A2405" s="8" t="n">
        <v>44910</v>
      </c>
      <c r="B2405" s="10" t="n">
        <v>0.052</v>
      </c>
    </row>
    <row r="2406">
      <c r="A2406" s="8" t="n">
        <v>44911</v>
      </c>
      <c r="B2406" s="10" t="n">
        <v>0.052975</v>
      </c>
    </row>
    <row r="2407">
      <c r="A2407" s="8" t="n">
        <v>44914</v>
      </c>
      <c r="B2407" s="10" t="n">
        <v>0.0527</v>
      </c>
    </row>
    <row r="2408">
      <c r="A2408" s="8" t="n">
        <v>44915</v>
      </c>
      <c r="B2408" s="10" t="n">
        <v>0.0515</v>
      </c>
    </row>
    <row r="2409">
      <c r="A2409" s="8" t="n">
        <v>44916</v>
      </c>
      <c r="B2409" s="10" t="n">
        <v>0.05085</v>
      </c>
    </row>
    <row r="2410">
      <c r="A2410" s="8" t="n">
        <v>44917</v>
      </c>
      <c r="B2410" s="10" t="n">
        <v>0.05139999999999999</v>
      </c>
    </row>
    <row r="2411">
      <c r="A2411" s="8" t="n">
        <v>44918</v>
      </c>
      <c r="B2411" s="10" t="n">
        <v>0.05105000000000001</v>
      </c>
    </row>
    <row r="2412">
      <c r="A2412" s="8" t="n">
        <v>44921</v>
      </c>
      <c r="B2412" s="10" t="n">
        <v>0.05095</v>
      </c>
    </row>
    <row r="2413">
      <c r="A2413" s="8" t="n">
        <v>44922</v>
      </c>
      <c r="B2413" s="10" t="n">
        <v>0.05075</v>
      </c>
    </row>
    <row r="2414">
      <c r="A2414" s="8" t="n">
        <v>44923</v>
      </c>
      <c r="B2414" s="10" t="n">
        <v>0.0515</v>
      </c>
    </row>
    <row r="2415">
      <c r="A2415" s="8" t="n">
        <v>44924</v>
      </c>
      <c r="B2415" s="10" t="n">
        <v>0.0512</v>
      </c>
    </row>
    <row r="2416">
      <c r="A2416" s="8" t="n">
        <v>44925</v>
      </c>
      <c r="B2416" s="10" t="n">
        <v>0.05139999999999999</v>
      </c>
    </row>
    <row r="2417">
      <c r="A2417" s="8" t="n">
        <v>44928</v>
      </c>
      <c r="B2417" s="10" t="n">
        <v>0.0509</v>
      </c>
    </row>
    <row r="2418">
      <c r="A2418" s="8" t="n">
        <v>44929</v>
      </c>
      <c r="B2418" s="10" t="n">
        <v>0.05045</v>
      </c>
    </row>
    <row r="2419">
      <c r="A2419" s="8" t="n">
        <v>44930</v>
      </c>
      <c r="B2419" s="10" t="n">
        <v>0.05045</v>
      </c>
    </row>
    <row r="2420">
      <c r="A2420" s="8" t="n">
        <v>44931</v>
      </c>
      <c r="B2420" s="10" t="n">
        <v>0.0508</v>
      </c>
    </row>
    <row r="2421">
      <c r="A2421" s="8" t="n">
        <v>44932</v>
      </c>
      <c r="B2421" s="10" t="n">
        <v>0.04925</v>
      </c>
    </row>
    <row r="2422">
      <c r="A2422" s="8" t="n">
        <v>44935</v>
      </c>
      <c r="B2422" s="10" t="n">
        <v>0.05</v>
      </c>
    </row>
    <row r="2423">
      <c r="A2423" s="8" t="n">
        <v>44936</v>
      </c>
      <c r="B2423" s="10" t="n">
        <v>0.05184999999999999</v>
      </c>
    </row>
    <row r="2424">
      <c r="A2424" s="8" t="n">
        <v>44937</v>
      </c>
      <c r="B2424" s="10" t="n">
        <v>0.0526</v>
      </c>
    </row>
    <row r="2425">
      <c r="A2425" s="8" t="n">
        <v>44938</v>
      </c>
      <c r="B2425" s="10" t="n">
        <v>0.05265</v>
      </c>
    </row>
    <row r="2426">
      <c r="A2426" s="8" t="n">
        <v>44939</v>
      </c>
      <c r="B2426" s="10" t="n">
        <v>0.0515</v>
      </c>
    </row>
    <row r="2427">
      <c r="A2427" s="8" t="n">
        <v>44942</v>
      </c>
      <c r="B2427" s="10" t="n">
        <v>0.0515</v>
      </c>
    </row>
    <row r="2428">
      <c r="A2428" s="8" t="n">
        <v>44943</v>
      </c>
      <c r="B2428" s="10" t="n">
        <v>0.0515</v>
      </c>
    </row>
    <row r="2429">
      <c r="A2429" s="8" t="n">
        <v>44944</v>
      </c>
      <c r="B2429" s="10" t="n">
        <v>0.051375</v>
      </c>
    </row>
    <row r="2430">
      <c r="A2430" s="8" t="n">
        <v>44945</v>
      </c>
      <c r="B2430" s="10" t="n">
        <v>0.05047500000000001</v>
      </c>
    </row>
    <row r="2431">
      <c r="A2431" s="8" t="n">
        <v>44946</v>
      </c>
      <c r="B2431" s="10" t="n">
        <v>0.05005</v>
      </c>
    </row>
    <row r="2432">
      <c r="A2432" s="8" t="n">
        <v>44949</v>
      </c>
      <c r="B2432" s="10" t="n">
        <v>0.0507</v>
      </c>
    </row>
    <row r="2433">
      <c r="A2433" s="8" t="n">
        <v>44950</v>
      </c>
      <c r="B2433" s="10" t="n">
        <v>0.05095</v>
      </c>
    </row>
    <row r="2434">
      <c r="A2434" s="8" t="n">
        <v>44951</v>
      </c>
      <c r="B2434" s="10" t="n">
        <v>0.0506</v>
      </c>
    </row>
    <row r="2435">
      <c r="A2435" s="8" t="n">
        <v>44953</v>
      </c>
      <c r="B2435" s="10" t="n">
        <v>0.0505</v>
      </c>
    </row>
    <row r="2436">
      <c r="A2436" s="8" t="n">
        <v>44956</v>
      </c>
      <c r="B2436" s="10" t="n">
        <v>0.05110000000000001</v>
      </c>
    </row>
    <row r="2437">
      <c r="A2437" s="8" t="n">
        <v>44957</v>
      </c>
      <c r="B2437" s="10" t="n">
        <v>0.05265</v>
      </c>
    </row>
    <row r="2438">
      <c r="A2438" s="8" t="n">
        <v>44958</v>
      </c>
      <c r="B2438" s="10" t="n">
        <v>0.05295</v>
      </c>
    </row>
    <row r="2439">
      <c r="A2439" s="8" t="n">
        <v>44959</v>
      </c>
      <c r="B2439" s="10" t="n">
        <v>0.0526</v>
      </c>
    </row>
    <row r="2440">
      <c r="A2440" s="8" t="n">
        <v>44960</v>
      </c>
      <c r="B2440" s="10" t="n">
        <v>0.05255</v>
      </c>
    </row>
    <row r="2441">
      <c r="A2441" s="8" t="n">
        <v>44963</v>
      </c>
      <c r="B2441" s="10" t="n">
        <v>0.05385</v>
      </c>
    </row>
    <row r="2442">
      <c r="A2442" s="8" t="n">
        <v>44964</v>
      </c>
      <c r="B2442" s="10" t="n">
        <v>0.05415</v>
      </c>
    </row>
    <row r="2443">
      <c r="A2443" s="8" t="n">
        <v>44965</v>
      </c>
      <c r="B2443" s="10" t="n">
        <v>0.05309999999999999</v>
      </c>
    </row>
    <row r="2444">
      <c r="A2444" s="8" t="n">
        <v>44966</v>
      </c>
      <c r="B2444" s="10" t="n">
        <v>0.0524</v>
      </c>
    </row>
    <row r="2445">
      <c r="A2445" s="8" t="n">
        <v>44967</v>
      </c>
      <c r="B2445" s="10" t="n">
        <v>0.0513</v>
      </c>
    </row>
    <row r="2446">
      <c r="A2446" s="8" t="n">
        <v>44970</v>
      </c>
      <c r="B2446" s="10" t="n">
        <v>0.05235</v>
      </c>
    </row>
    <row r="2447">
      <c r="A2447" s="8" t="n">
        <v>44971</v>
      </c>
      <c r="B2447" s="10" t="n">
        <v>0.05230000000000001</v>
      </c>
    </row>
    <row r="2448">
      <c r="A2448" s="8" t="n">
        <v>44972</v>
      </c>
      <c r="B2448" s="10" t="n">
        <v>0.05195</v>
      </c>
    </row>
    <row r="2449">
      <c r="A2449" s="8" t="n">
        <v>44973</v>
      </c>
      <c r="B2449" s="10" t="n">
        <v>0.05165</v>
      </c>
    </row>
    <row r="2450">
      <c r="A2450" s="8" t="n">
        <v>44974</v>
      </c>
      <c r="B2450" s="10" t="n">
        <v>0.05175</v>
      </c>
    </row>
    <row r="2451">
      <c r="A2451" s="8" t="n">
        <v>44977</v>
      </c>
      <c r="B2451" s="10" t="n">
        <v>0.0515</v>
      </c>
    </row>
    <row r="2452">
      <c r="A2452" s="8" t="n">
        <v>44978</v>
      </c>
      <c r="B2452" s="10" t="n">
        <v>0.0508</v>
      </c>
    </row>
    <row r="2453">
      <c r="A2453" s="8" t="n">
        <v>44979</v>
      </c>
      <c r="B2453" s="10" t="n">
        <v>0.0509</v>
      </c>
    </row>
    <row r="2454">
      <c r="A2454" s="8" t="n">
        <v>44980</v>
      </c>
      <c r="B2454" s="10" t="n">
        <v>0.04985000000000001</v>
      </c>
    </row>
    <row r="2455">
      <c r="A2455" s="8" t="n">
        <v>44981</v>
      </c>
      <c r="B2455" s="10" t="n">
        <v>0.04935</v>
      </c>
    </row>
    <row r="2456">
      <c r="A2456" s="8" t="n">
        <v>44984</v>
      </c>
      <c r="B2456" s="10" t="n">
        <v>0.04995</v>
      </c>
    </row>
    <row r="2457">
      <c r="A2457" s="8" t="n">
        <v>44985</v>
      </c>
      <c r="B2457" s="10" t="n">
        <v>0.0496</v>
      </c>
    </row>
    <row r="2458">
      <c r="A2458" s="8" t="n">
        <v>44986</v>
      </c>
      <c r="B2458" s="10" t="n">
        <v>0.0495</v>
      </c>
    </row>
    <row r="2459">
      <c r="A2459" s="8" t="n">
        <v>44987</v>
      </c>
      <c r="B2459" s="10" t="n">
        <v>0.0499</v>
      </c>
    </row>
    <row r="2460">
      <c r="A2460" s="8" t="n">
        <v>44988</v>
      </c>
      <c r="B2460" s="10" t="n">
        <v>0.04995</v>
      </c>
    </row>
    <row r="2461">
      <c r="A2461" s="8" t="n">
        <v>44991</v>
      </c>
      <c r="B2461" s="10" t="n">
        <v>0.05</v>
      </c>
    </row>
    <row r="2462">
      <c r="A2462" s="8" t="n">
        <v>44993</v>
      </c>
      <c r="B2462" s="10" t="n">
        <v>0.05045</v>
      </c>
    </row>
    <row r="2463">
      <c r="A2463" s="8" t="n">
        <v>44994</v>
      </c>
      <c r="B2463" s="10" t="n">
        <v>0.0501</v>
      </c>
    </row>
    <row r="2464">
      <c r="A2464" s="8" t="n">
        <v>44995</v>
      </c>
      <c r="B2464" s="10" t="n">
        <v>0.05045</v>
      </c>
    </row>
    <row r="2465">
      <c r="A2465" s="8" t="n">
        <v>44998</v>
      </c>
      <c r="B2465" s="10" t="n">
        <v>0.05025</v>
      </c>
    </row>
    <row r="2466">
      <c r="A2466" s="8" t="n">
        <v>44999</v>
      </c>
      <c r="B2466" s="10" t="n">
        <v>0.05145</v>
      </c>
    </row>
    <row r="2467">
      <c r="A2467" s="8" t="n">
        <v>45000</v>
      </c>
      <c r="B2467" s="10" t="n">
        <v>0.0505</v>
      </c>
    </row>
    <row r="2468">
      <c r="A2468" s="8" t="n">
        <v>45001</v>
      </c>
      <c r="B2468" s="10" t="n">
        <v>0.0544</v>
      </c>
    </row>
    <row r="2469">
      <c r="A2469" s="8" t="n">
        <v>45002</v>
      </c>
      <c r="B2469" s="10" t="n">
        <v>0.05175</v>
      </c>
    </row>
    <row r="2470">
      <c r="A2470" s="8" t="n">
        <v>45005</v>
      </c>
      <c r="B2470" s="10" t="n">
        <v>0.05285</v>
      </c>
    </row>
    <row r="2471">
      <c r="A2471" s="8" t="n">
        <v>45006</v>
      </c>
      <c r="B2471" s="10" t="n">
        <v>0.0527</v>
      </c>
    </row>
    <row r="2472">
      <c r="A2472" s="8" t="n">
        <v>45008</v>
      </c>
      <c r="B2472" s="10" t="n">
        <v>0.05135</v>
      </c>
    </row>
    <row r="2473">
      <c r="A2473" s="8" t="n">
        <v>45009</v>
      </c>
      <c r="B2473" s="10" t="n">
        <v>0.05139999999999999</v>
      </c>
    </row>
    <row r="2474">
      <c r="A2474" s="8" t="n">
        <v>45012</v>
      </c>
      <c r="B2474" s="10" t="n">
        <v>0.05195</v>
      </c>
    </row>
    <row r="2475">
      <c r="A2475" s="8" t="n">
        <v>45013</v>
      </c>
      <c r="B2475" s="10" t="n">
        <v>0.051</v>
      </c>
    </row>
    <row r="2476">
      <c r="A2476" s="8" t="n">
        <v>45014</v>
      </c>
      <c r="B2476" s="10" t="n">
        <v>0.0513</v>
      </c>
    </row>
    <row r="2477">
      <c r="A2477" s="8" t="n">
        <v>45016</v>
      </c>
      <c r="B2477" s="10" t="n">
        <v>0.05095</v>
      </c>
    </row>
    <row r="2478">
      <c r="A2478" s="8" t="n">
        <v>45019</v>
      </c>
      <c r="B2478" s="10" t="n">
        <v>0.051275</v>
      </c>
    </row>
    <row r="2479">
      <c r="A2479" s="8" t="n">
        <v>45021</v>
      </c>
      <c r="B2479" s="10" t="n">
        <v>0.0501</v>
      </c>
    </row>
    <row r="2480">
      <c r="A2480" s="8" t="n">
        <v>45022</v>
      </c>
      <c r="B2480" s="10" t="n">
        <v>0.04825</v>
      </c>
    </row>
    <row r="2481">
      <c r="A2481" s="8" t="n">
        <v>45026</v>
      </c>
      <c r="B2481" s="10" t="n">
        <v>0.048425</v>
      </c>
    </row>
    <row r="2482">
      <c r="A2482" s="8" t="n">
        <v>45027</v>
      </c>
      <c r="B2482" s="10" t="n">
        <v>0.046725</v>
      </c>
    </row>
    <row r="2483">
      <c r="A2483" s="8" t="n">
        <v>45028</v>
      </c>
      <c r="B2483" s="10" t="n">
        <v>0.0462</v>
      </c>
    </row>
    <row r="2484">
      <c r="A2484" s="8" t="n">
        <v>45029</v>
      </c>
      <c r="B2484" s="10" t="n">
        <v>0.04617499999999999</v>
      </c>
    </row>
    <row r="2485">
      <c r="A2485" s="8" t="n">
        <v>45033</v>
      </c>
      <c r="B2485" s="10" t="n">
        <v>0.0458</v>
      </c>
    </row>
    <row r="2486">
      <c r="A2486" s="8" t="n">
        <v>45034</v>
      </c>
      <c r="B2486" s="10" t="n">
        <v>0.04645</v>
      </c>
    </row>
    <row r="2487">
      <c r="A2487" s="8" t="n">
        <v>45035</v>
      </c>
      <c r="B2487" s="10" t="n">
        <v>0.04595</v>
      </c>
    </row>
    <row r="2488">
      <c r="A2488" s="8" t="n">
        <v>45036</v>
      </c>
      <c r="B2488" s="10" t="n">
        <v>0.04595</v>
      </c>
    </row>
    <row r="2489">
      <c r="A2489" s="8" t="n">
        <v>45037</v>
      </c>
      <c r="B2489" s="10" t="n">
        <v>0.0458</v>
      </c>
    </row>
    <row r="2490">
      <c r="A2490" s="8" t="n">
        <v>45040</v>
      </c>
      <c r="B2490" s="10" t="n">
        <v>0.0453</v>
      </c>
    </row>
    <row r="2491">
      <c r="A2491" s="8" t="n">
        <v>45041</v>
      </c>
      <c r="B2491" s="10" t="n">
        <v>0.045</v>
      </c>
    </row>
    <row r="2492">
      <c r="A2492" s="8" t="n">
        <v>45042</v>
      </c>
      <c r="B2492" s="10" t="n">
        <v>0.04525000000000001</v>
      </c>
    </row>
    <row r="2493">
      <c r="A2493" s="8" t="n">
        <v>45043</v>
      </c>
      <c r="B2493" s="10" t="n">
        <v>0.04555</v>
      </c>
    </row>
    <row r="2494">
      <c r="A2494" s="8" t="n">
        <v>45044</v>
      </c>
      <c r="B2494" s="10" t="n">
        <v>0.04545</v>
      </c>
    </row>
    <row r="2495">
      <c r="A2495" s="8" t="n">
        <v>45048</v>
      </c>
      <c r="B2495" s="10" t="n">
        <v>0.045675</v>
      </c>
    </row>
    <row r="2496">
      <c r="A2496" s="8" t="n">
        <v>45049</v>
      </c>
      <c r="B2496" s="10" t="n">
        <v>0.04480000000000001</v>
      </c>
    </row>
    <row r="2497">
      <c r="A2497" s="8" t="n">
        <v>45050</v>
      </c>
      <c r="B2497" s="10" t="n">
        <v>0.0426</v>
      </c>
    </row>
    <row r="2498">
      <c r="A2498" s="8" t="n">
        <v>45054</v>
      </c>
      <c r="B2498" s="10" t="n">
        <v>0.04405000000000001</v>
      </c>
    </row>
    <row r="2499">
      <c r="A2499" s="8" t="n">
        <v>45055</v>
      </c>
      <c r="B2499" s="10" t="n">
        <v>0.044</v>
      </c>
    </row>
    <row r="2500">
      <c r="A2500" s="8" t="n">
        <v>45056</v>
      </c>
      <c r="B2500" s="10" t="n">
        <v>0.044</v>
      </c>
    </row>
    <row r="2501">
      <c r="A2501" s="8" t="n">
        <v>45057</v>
      </c>
      <c r="B2501" s="10" t="n">
        <v>0.044</v>
      </c>
    </row>
    <row r="2502">
      <c r="A2502" s="8" t="n">
        <v>45058</v>
      </c>
      <c r="B2502" s="10" t="n">
        <v>0.04445</v>
      </c>
    </row>
    <row r="2503">
      <c r="A2503" s="8" t="n">
        <v>45061</v>
      </c>
      <c r="B2503" s="10" t="n">
        <v>0.04475</v>
      </c>
    </row>
    <row r="2504">
      <c r="A2504" s="8" t="n">
        <v>45062</v>
      </c>
      <c r="B2504" s="10" t="n">
        <v>0.04235000000000001</v>
      </c>
    </row>
    <row r="2505">
      <c r="A2505" s="8" t="n">
        <v>45063</v>
      </c>
      <c r="B2505" s="10" t="n">
        <v>0.04372499999999999</v>
      </c>
    </row>
    <row r="2506">
      <c r="A2506" s="8" t="n">
        <v>45064</v>
      </c>
      <c r="B2506" s="10" t="n">
        <v>0.044125</v>
      </c>
    </row>
    <row r="2507">
      <c r="A2507" s="8" t="n">
        <v>45065</v>
      </c>
      <c r="B2507" s="10" t="n">
        <v>0.04445</v>
      </c>
    </row>
    <row r="2508">
      <c r="A2508" s="8" t="n">
        <v>45068</v>
      </c>
      <c r="B2508" s="10" t="n">
        <v>0.04485</v>
      </c>
    </row>
    <row r="2509">
      <c r="A2509" s="8" t="n">
        <v>45069</v>
      </c>
      <c r="B2509" s="10" t="n">
        <v>0.04434999999999999</v>
      </c>
    </row>
    <row r="2510">
      <c r="A2510" s="8" t="n">
        <v>45070</v>
      </c>
      <c r="B2510" s="10" t="n">
        <v>0.0431</v>
      </c>
    </row>
    <row r="2511">
      <c r="A2511" s="8" t="n">
        <v>45071</v>
      </c>
      <c r="B2511" s="10" t="n">
        <v>0.04264999999999999</v>
      </c>
    </row>
    <row r="2512">
      <c r="A2512" s="8" t="n">
        <v>45072</v>
      </c>
      <c r="B2512" s="10" t="n">
        <v>0.0413</v>
      </c>
    </row>
    <row r="2513">
      <c r="A2513" s="8" t="n">
        <v>45075</v>
      </c>
      <c r="B2513" s="10" t="n">
        <v>0.04099999999999999</v>
      </c>
    </row>
    <row r="2514">
      <c r="A2514" s="8" t="n">
        <v>45076</v>
      </c>
      <c r="B2514" s="10" t="n">
        <v>0.0405</v>
      </c>
    </row>
    <row r="2515">
      <c r="A2515" s="8" t="n">
        <v>45077</v>
      </c>
      <c r="B2515" s="10" t="n">
        <v>0.04085</v>
      </c>
    </row>
    <row r="2516">
      <c r="A2516" s="8" t="n">
        <v>45078</v>
      </c>
      <c r="B2516" s="10" t="n">
        <v>0.040975</v>
      </c>
    </row>
    <row r="2517">
      <c r="A2517" s="8" t="n">
        <v>45079</v>
      </c>
      <c r="B2517" s="10" t="n">
        <v>0.04095</v>
      </c>
    </row>
    <row r="2518">
      <c r="A2518" s="8" t="n">
        <v>45082</v>
      </c>
      <c r="B2518" s="10" t="n">
        <v>0.0409</v>
      </c>
    </row>
    <row r="2519">
      <c r="A2519" s="8" t="n">
        <v>45083</v>
      </c>
      <c r="B2519" s="10" t="n">
        <v>0.039725</v>
      </c>
    </row>
    <row r="2520">
      <c r="A2520" s="8" t="n">
        <v>45084</v>
      </c>
      <c r="B2520" s="10" t="n">
        <v>0.03945</v>
      </c>
    </row>
    <row r="2521">
      <c r="A2521" s="8" t="n">
        <v>45085</v>
      </c>
      <c r="B2521" s="10" t="n">
        <v>0.039225</v>
      </c>
    </row>
    <row r="2522">
      <c r="A2522" s="8" t="n">
        <v>45086</v>
      </c>
      <c r="B2522" s="10" t="n">
        <v>0.038025</v>
      </c>
    </row>
    <row r="2523">
      <c r="A2523" s="8" t="n">
        <v>45089</v>
      </c>
      <c r="B2523" s="10" t="n">
        <v>0.0379</v>
      </c>
    </row>
    <row r="2524">
      <c r="A2524" s="8" t="n">
        <v>45090</v>
      </c>
      <c r="B2524" s="10" t="n">
        <v>0.0375</v>
      </c>
    </row>
    <row r="2525">
      <c r="A2525" s="8" t="n">
        <v>45091</v>
      </c>
      <c r="B2525" s="10" t="n">
        <v>0.037925</v>
      </c>
    </row>
    <row r="2526">
      <c r="A2526" s="8" t="n">
        <v>45092</v>
      </c>
      <c r="B2526" s="10" t="n">
        <v>0.0379</v>
      </c>
    </row>
    <row r="2527">
      <c r="A2527" s="8" t="n">
        <v>45093</v>
      </c>
      <c r="B2527" s="10" t="n">
        <v>0.03845000000000001</v>
      </c>
    </row>
    <row r="2528">
      <c r="A2528" s="8" t="n">
        <v>45096</v>
      </c>
      <c r="B2528" s="10" t="n">
        <v>0.038025</v>
      </c>
    </row>
    <row r="2529">
      <c r="A2529" s="8" t="n">
        <v>45097</v>
      </c>
      <c r="B2529" s="10" t="n">
        <v>0.037575</v>
      </c>
    </row>
    <row r="2530">
      <c r="A2530" s="8" t="n">
        <v>45098</v>
      </c>
      <c r="B2530" s="10" t="n">
        <v>0.0375</v>
      </c>
    </row>
    <row r="2531">
      <c r="A2531" s="8" t="n">
        <v>45099</v>
      </c>
      <c r="B2531" s="10" t="n">
        <v>0.03700000000000001</v>
      </c>
    </row>
    <row r="2532">
      <c r="A2532" s="8" t="n">
        <v>45100</v>
      </c>
      <c r="B2532" s="10" t="n">
        <v>0.035725</v>
      </c>
    </row>
    <row r="2533">
      <c r="A2533" s="8" t="n">
        <v>45103</v>
      </c>
      <c r="B2533" s="10" t="n">
        <v>0.035975</v>
      </c>
    </row>
    <row r="2534">
      <c r="A2534" s="8" t="n">
        <v>45104</v>
      </c>
      <c r="B2534" s="10" t="n">
        <v>0.03515</v>
      </c>
    </row>
    <row r="2535">
      <c r="A2535" s="8" t="n">
        <v>45105</v>
      </c>
      <c r="B2535" s="10" t="n">
        <v>0.03585</v>
      </c>
    </row>
    <row r="2536">
      <c r="A2536" s="8" t="n">
        <v>45107</v>
      </c>
      <c r="B2536" s="10" t="n">
        <v>0.035975</v>
      </c>
    </row>
    <row r="2537">
      <c r="A2537" s="8" t="n">
        <v>45110</v>
      </c>
      <c r="B2537" s="10" t="n">
        <v>0.035675</v>
      </c>
    </row>
    <row r="2538">
      <c r="A2538" s="8" t="n">
        <v>45111</v>
      </c>
      <c r="B2538" s="10" t="n">
        <v>0.03595</v>
      </c>
    </row>
    <row r="2539">
      <c r="A2539" s="8" t="n">
        <v>45112</v>
      </c>
      <c r="B2539" s="10" t="n">
        <v>0.036225</v>
      </c>
    </row>
    <row r="2540">
      <c r="A2540" s="8" t="n">
        <v>45113</v>
      </c>
      <c r="B2540" s="10" t="n">
        <v>0.037725</v>
      </c>
    </row>
    <row r="2541">
      <c r="A2541" s="8" t="n">
        <v>45114</v>
      </c>
      <c r="B2541" s="10" t="n">
        <v>0.038575</v>
      </c>
    </row>
    <row r="2542">
      <c r="A2542" s="8" t="n">
        <v>45117</v>
      </c>
      <c r="B2542" s="10" t="n">
        <v>0.038225</v>
      </c>
    </row>
    <row r="2543">
      <c r="A2543" s="8" t="n">
        <v>45118</v>
      </c>
      <c r="B2543" s="10" t="n">
        <v>0.036925</v>
      </c>
    </row>
    <row r="2544">
      <c r="A2544" s="8" t="n">
        <v>45119</v>
      </c>
      <c r="B2544" s="10" t="n">
        <v>0.036775</v>
      </c>
    </row>
    <row r="2545">
      <c r="A2545" s="8" t="n">
        <v>45120</v>
      </c>
      <c r="B2545" s="10" t="n">
        <v>0.03705</v>
      </c>
    </row>
    <row r="2546">
      <c r="A2546" s="8" t="n">
        <v>45121</v>
      </c>
      <c r="B2546" s="10" t="n">
        <v>0.03685</v>
      </c>
    </row>
    <row r="2547">
      <c r="A2547" s="8" t="n">
        <v>45124</v>
      </c>
      <c r="B2547" s="10" t="n">
        <v>0.036675</v>
      </c>
    </row>
    <row r="2548">
      <c r="A2548" s="8" t="n">
        <v>45125</v>
      </c>
      <c r="B2548" s="10" t="n">
        <v>0.037475</v>
      </c>
    </row>
    <row r="2549">
      <c r="A2549" s="8" t="n">
        <v>45126</v>
      </c>
      <c r="B2549" s="10" t="n">
        <v>0.0374</v>
      </c>
    </row>
    <row r="2550">
      <c r="A2550" s="8" t="n">
        <v>45127</v>
      </c>
      <c r="B2550" s="10" t="n">
        <v>0.036725</v>
      </c>
    </row>
    <row r="2551">
      <c r="A2551" s="8" t="n">
        <v>45128</v>
      </c>
      <c r="B2551" s="10" t="n">
        <v>0.03655</v>
      </c>
    </row>
    <row r="2552">
      <c r="A2552" s="8" t="n">
        <v>45131</v>
      </c>
      <c r="B2552" s="10" t="n">
        <v>0.0365</v>
      </c>
    </row>
    <row r="2553">
      <c r="A2553" s="8" t="n">
        <v>45132</v>
      </c>
      <c r="B2553" s="10" t="n">
        <v>0.037875</v>
      </c>
    </row>
    <row r="2554">
      <c r="A2554" s="8" t="n">
        <v>45133</v>
      </c>
      <c r="B2554" s="10" t="n">
        <v>0.0375</v>
      </c>
    </row>
    <row r="2555">
      <c r="A2555" s="8" t="n">
        <v>45134</v>
      </c>
      <c r="B2555" s="10" t="n">
        <v>0.036775</v>
      </c>
    </row>
    <row r="2556">
      <c r="A2556" s="8" t="n">
        <v>45135</v>
      </c>
      <c r="B2556" s="10" t="n">
        <v>0.038325</v>
      </c>
    </row>
    <row r="2557">
      <c r="A2557" s="8" t="n">
        <v>45138</v>
      </c>
      <c r="B2557" s="10" t="n">
        <v>0.037625</v>
      </c>
    </row>
    <row r="2558">
      <c r="A2558" s="8" t="n">
        <v>45139</v>
      </c>
      <c r="B2558" s="10" t="n">
        <v>0.03705</v>
      </c>
    </row>
    <row r="2559">
      <c r="A2559" s="8" t="n">
        <v>45140</v>
      </c>
      <c r="B2559" s="10" t="n">
        <v>0.037925</v>
      </c>
    </row>
    <row r="2560">
      <c r="A2560" s="8" t="n">
        <v>45141</v>
      </c>
      <c r="B2560" s="10" t="n">
        <v>0.039875</v>
      </c>
    </row>
    <row r="2561">
      <c r="A2561" s="8" t="n">
        <v>45142</v>
      </c>
      <c r="B2561" s="10" t="n">
        <v>0.0401</v>
      </c>
    </row>
    <row r="2562">
      <c r="A2562" s="8" t="n">
        <v>45145</v>
      </c>
      <c r="B2562" s="10" t="n">
        <v>0.0392</v>
      </c>
    </row>
    <row r="2563">
      <c r="A2563" s="8" t="n">
        <v>45146</v>
      </c>
      <c r="B2563" s="10" t="n">
        <v>0.038975</v>
      </c>
    </row>
    <row r="2564">
      <c r="A2564" s="8" t="n">
        <v>45147</v>
      </c>
      <c r="B2564" s="10" t="n">
        <v>0.03945</v>
      </c>
    </row>
    <row r="2565">
      <c r="A2565" s="8" t="n">
        <v>45148</v>
      </c>
      <c r="B2565" s="10" t="n">
        <v>0.0392</v>
      </c>
    </row>
    <row r="2566">
      <c r="A2566" s="8" t="n">
        <v>45149</v>
      </c>
      <c r="B2566" s="10" t="n">
        <v>0.03885</v>
      </c>
    </row>
    <row r="2567">
      <c r="A2567" s="8" t="n">
        <v>45152</v>
      </c>
      <c r="B2567" s="10" t="n">
        <v>0.04165</v>
      </c>
    </row>
    <row r="2568">
      <c r="A2568" s="8" t="n">
        <v>45155</v>
      </c>
      <c r="B2568" s="10" t="n">
        <v>0.04365</v>
      </c>
    </row>
    <row r="2569">
      <c r="A2569" s="8" t="n">
        <v>45156</v>
      </c>
      <c r="B2569" s="10" t="n">
        <v>0.04245</v>
      </c>
    </row>
    <row r="2570">
      <c r="A2570" s="8" t="n">
        <v>45159</v>
      </c>
      <c r="B2570" s="10" t="n">
        <v>0.0409</v>
      </c>
    </row>
    <row r="2571">
      <c r="A2571" s="8" t="n">
        <v>45160</v>
      </c>
      <c r="B2571" s="10" t="n">
        <v>0.039</v>
      </c>
    </row>
    <row r="2572">
      <c r="A2572" s="8" t="n">
        <v>45161</v>
      </c>
      <c r="B2572" s="10" t="n">
        <v>0.0383</v>
      </c>
    </row>
    <row r="2573">
      <c r="A2573" s="8" t="n">
        <v>45162</v>
      </c>
      <c r="B2573" s="10" t="n">
        <v>0.0379</v>
      </c>
    </row>
    <row r="2574">
      <c r="A2574" s="8" t="n">
        <v>45163</v>
      </c>
      <c r="B2574" s="10" t="n">
        <v>0.0383</v>
      </c>
    </row>
    <row r="2575">
      <c r="A2575" s="8" t="n">
        <v>45166</v>
      </c>
      <c r="B2575" s="10" t="n">
        <v>0.0377</v>
      </c>
    </row>
    <row r="2576">
      <c r="A2576" s="8" t="n">
        <v>45167</v>
      </c>
      <c r="B2576" s="10" t="n">
        <v>0.03675</v>
      </c>
    </row>
    <row r="2577">
      <c r="A2577" s="8" t="n">
        <v>45168</v>
      </c>
      <c r="B2577" s="10" t="n">
        <v>0.03625</v>
      </c>
    </row>
    <row r="2578">
      <c r="A2578" s="8" t="n">
        <v>45169</v>
      </c>
      <c r="B2578" s="10" t="n">
        <v>0.035925</v>
      </c>
    </row>
    <row r="2579">
      <c r="A2579" s="8" t="n">
        <v>45170</v>
      </c>
      <c r="B2579" s="10" t="n">
        <v>0.035725</v>
      </c>
    </row>
    <row r="2580">
      <c r="A2580" s="8" t="n">
        <v>45173</v>
      </c>
      <c r="B2580" s="10" t="n">
        <v>0.0354</v>
      </c>
    </row>
    <row r="2581">
      <c r="A2581" s="8" t="n">
        <v>45174</v>
      </c>
      <c r="B2581" s="10" t="n">
        <v>0.03565</v>
      </c>
    </row>
    <row r="2582">
      <c r="A2582" s="8" t="n">
        <v>45175</v>
      </c>
      <c r="B2582" s="10" t="n">
        <v>0.0374</v>
      </c>
    </row>
    <row r="2583">
      <c r="A2583" s="8" t="n">
        <v>45176</v>
      </c>
      <c r="B2583" s="10" t="n">
        <v>0.03745</v>
      </c>
    </row>
    <row r="2584">
      <c r="A2584" s="8" t="n">
        <v>45177</v>
      </c>
      <c r="B2584" s="10" t="n">
        <v>0.037175</v>
      </c>
    </row>
    <row r="2585">
      <c r="A2585" s="8" t="n">
        <v>45180</v>
      </c>
      <c r="B2585" s="10" t="n">
        <v>0.03695</v>
      </c>
    </row>
    <row r="2586">
      <c r="A2586" s="8" t="n">
        <v>45181</v>
      </c>
      <c r="B2586" s="10" t="n">
        <v>0.036925</v>
      </c>
    </row>
    <row r="2587">
      <c r="A2587" s="8" t="n">
        <v>45182</v>
      </c>
      <c r="B2587" s="10" t="n">
        <v>0.03655</v>
      </c>
    </row>
    <row r="2588">
      <c r="A2588" s="8" t="n">
        <v>45183</v>
      </c>
      <c r="B2588" s="10" t="n">
        <v>0.0361</v>
      </c>
    </row>
    <row r="2589">
      <c r="A2589" s="8" t="n">
        <v>45184</v>
      </c>
      <c r="B2589" s="10" t="n">
        <v>0.036275</v>
      </c>
    </row>
    <row r="2590">
      <c r="A2590" s="8" t="n">
        <v>45187</v>
      </c>
      <c r="B2590" s="10" t="n">
        <v>0.037475</v>
      </c>
    </row>
    <row r="2591">
      <c r="A2591" s="8" t="n">
        <v>45189</v>
      </c>
      <c r="B2591" s="10" t="n">
        <v>0.03755</v>
      </c>
    </row>
    <row r="2592">
      <c r="A2592" s="8" t="n">
        <v>45190</v>
      </c>
      <c r="B2592" s="10" t="n">
        <v>0.03705</v>
      </c>
    </row>
    <row r="2593">
      <c r="A2593" s="8" t="n">
        <v>45191</v>
      </c>
      <c r="B2593" s="10" t="n">
        <v>0.03705</v>
      </c>
    </row>
    <row r="2594">
      <c r="A2594" s="8" t="n">
        <v>45194</v>
      </c>
      <c r="B2594" s="10" t="n">
        <v>0.03705</v>
      </c>
    </row>
    <row r="2595">
      <c r="A2595" s="8" t="n">
        <v>45195</v>
      </c>
      <c r="B2595" s="10" t="n">
        <v>0.0371</v>
      </c>
    </row>
    <row r="2596">
      <c r="A2596" s="8" t="n">
        <v>45196</v>
      </c>
      <c r="B2596" s="10" t="n">
        <v>0.036925</v>
      </c>
    </row>
    <row r="2597">
      <c r="A2597" s="8" t="n">
        <v>45197</v>
      </c>
      <c r="B2597" s="10" t="n">
        <v>0.03695</v>
      </c>
    </row>
    <row r="2598">
      <c r="A2598" s="8" t="n">
        <v>45198</v>
      </c>
      <c r="B2598" s="10" t="n">
        <v>0.0366</v>
      </c>
    </row>
    <row r="2599">
      <c r="A2599" s="8" t="n">
        <v>45202</v>
      </c>
      <c r="B2599" s="10" t="n">
        <v>0.037225</v>
      </c>
    </row>
    <row r="2600">
      <c r="A2600" s="8" t="n">
        <v>45203</v>
      </c>
      <c r="B2600" s="10" t="n">
        <v>0.0371</v>
      </c>
    </row>
    <row r="2601">
      <c r="A2601" s="8" t="n">
        <v>45204</v>
      </c>
      <c r="B2601" s="10" t="n">
        <v>0.0369</v>
      </c>
    </row>
    <row r="2602">
      <c r="A2602" s="8" t="n">
        <v>45205</v>
      </c>
      <c r="B2602" s="10" t="n">
        <v>0.0364</v>
      </c>
    </row>
    <row r="2603">
      <c r="A2603" s="8" t="n">
        <v>45208</v>
      </c>
      <c r="B2603" s="10" t="n">
        <v>0.036575</v>
      </c>
    </row>
    <row r="2604">
      <c r="A2604" s="8" t="n">
        <v>45209</v>
      </c>
      <c r="B2604" s="10" t="n">
        <v>0.03645</v>
      </c>
    </row>
    <row r="2605">
      <c r="A2605" s="8" t="n">
        <v>45210</v>
      </c>
      <c r="B2605" s="10" t="n">
        <v>0.036075</v>
      </c>
    </row>
    <row r="2606">
      <c r="A2606" s="8" t="n">
        <v>45211</v>
      </c>
      <c r="B2606" s="10" t="n">
        <v>0.03515</v>
      </c>
    </row>
    <row r="2607">
      <c r="A2607" s="8" t="n">
        <v>45212</v>
      </c>
      <c r="B2607" s="10" t="n">
        <v>0.034475</v>
      </c>
    </row>
    <row r="2608">
      <c r="A2608" s="8" t="n">
        <v>45215</v>
      </c>
      <c r="B2608" s="10" t="n">
        <v>0.03445</v>
      </c>
    </row>
    <row r="2609">
      <c r="A2609" s="8" t="n">
        <v>45216</v>
      </c>
      <c r="B2609" s="10" t="n">
        <v>0.03385</v>
      </c>
    </row>
    <row r="2610">
      <c r="A2610" s="8" t="n">
        <v>45217</v>
      </c>
      <c r="B2610" s="10" t="n">
        <v>0.033775</v>
      </c>
    </row>
    <row r="2611">
      <c r="A2611" s="8" t="n">
        <v>45218</v>
      </c>
      <c r="B2611" s="10" t="n">
        <v>0.03315</v>
      </c>
    </row>
    <row r="2612">
      <c r="A2612" s="8" t="n">
        <v>45219</v>
      </c>
      <c r="B2612" s="10" t="n">
        <v>0.032775</v>
      </c>
    </row>
    <row r="2613">
      <c r="A2613" s="8" t="n">
        <v>45222</v>
      </c>
      <c r="B2613" s="10" t="n">
        <v>0.0326</v>
      </c>
    </row>
    <row r="2614">
      <c r="A2614" s="8" t="n">
        <v>45224</v>
      </c>
      <c r="B2614" s="10" t="n">
        <v>0.0326</v>
      </c>
    </row>
    <row r="2615">
      <c r="A2615" s="8" t="n">
        <v>45225</v>
      </c>
      <c r="B2615" s="10" t="n">
        <v>0.0339</v>
      </c>
    </row>
    <row r="2616">
      <c r="A2616" s="8" t="n">
        <v>45226</v>
      </c>
      <c r="B2616" s="10" t="n">
        <v>0.033775</v>
      </c>
    </row>
    <row r="2617">
      <c r="A2617" s="8" t="n">
        <v>45229</v>
      </c>
      <c r="B2617" s="10" t="n">
        <v>0.03305</v>
      </c>
    </row>
    <row r="2618">
      <c r="A2618" s="8" t="n">
        <v>45230</v>
      </c>
      <c r="B2618" s="10" t="n">
        <v>0.0325</v>
      </c>
    </row>
    <row r="2619">
      <c r="A2619" s="8" t="n">
        <v>45231</v>
      </c>
      <c r="B2619" s="10" t="n">
        <v>0.0327</v>
      </c>
    </row>
    <row r="2620">
      <c r="A2620" s="8" t="n">
        <v>45232</v>
      </c>
      <c r="B2620" s="10" t="n">
        <v>0.03245</v>
      </c>
    </row>
    <row r="2621">
      <c r="A2621" s="8" t="n">
        <v>45233</v>
      </c>
      <c r="B2621" s="10" t="n">
        <v>0.03215</v>
      </c>
    </row>
    <row r="2622">
      <c r="A2622" s="8" t="n">
        <v>45236</v>
      </c>
      <c r="B2622" s="10" t="n">
        <v>0.0329</v>
      </c>
    </row>
    <row r="2623">
      <c r="A2623" s="8" t="n">
        <v>45237</v>
      </c>
      <c r="B2623" s="10" t="n">
        <v>0.03185</v>
      </c>
    </row>
    <row r="2624">
      <c r="A2624" s="8" t="n">
        <v>45238</v>
      </c>
      <c r="B2624" s="10" t="n">
        <v>0.031475</v>
      </c>
    </row>
    <row r="2625">
      <c r="A2625" s="8" t="n">
        <v>45239</v>
      </c>
      <c r="B2625" s="10" t="n">
        <v>0.03135</v>
      </c>
    </row>
    <row r="2626">
      <c r="A2626" s="8" t="n">
        <v>45240</v>
      </c>
      <c r="B2626" s="10" t="n">
        <v>0.03375</v>
      </c>
    </row>
    <row r="2627">
      <c r="A2627" s="8" t="n">
        <v>45243</v>
      </c>
      <c r="B2627" s="10" t="n">
        <v>0.0327</v>
      </c>
    </row>
    <row r="2628">
      <c r="A2628" s="8" t="n">
        <v>45245</v>
      </c>
      <c r="B2628" s="10" t="n">
        <v>0.03275</v>
      </c>
    </row>
    <row r="2629">
      <c r="A2629" s="8" t="n">
        <v>45246</v>
      </c>
      <c r="B2629" s="10" t="n">
        <v>0.032125</v>
      </c>
    </row>
    <row r="2630">
      <c r="A2630" s="8" t="n">
        <v>45247</v>
      </c>
      <c r="B2630" s="10" t="n">
        <v>0.03045</v>
      </c>
    </row>
    <row r="2631">
      <c r="A2631" s="8" t="n">
        <v>45250</v>
      </c>
      <c r="B2631" s="10" t="n">
        <v>0.03015</v>
      </c>
    </row>
    <row r="2632">
      <c r="A2632" s="8" t="n">
        <v>45251</v>
      </c>
      <c r="B2632" s="10" t="n">
        <v>0.03045</v>
      </c>
    </row>
    <row r="2633">
      <c r="A2633" s="8" t="n">
        <v>45252</v>
      </c>
      <c r="B2633" s="10" t="n">
        <v>0.031</v>
      </c>
    </row>
    <row r="2634">
      <c r="A2634" s="8" t="n">
        <v>45253</v>
      </c>
      <c r="B2634" s="10" t="n">
        <v>0.030575</v>
      </c>
    </row>
    <row r="2635">
      <c r="A2635" s="8" t="n">
        <v>45254</v>
      </c>
      <c r="B2635" s="10" t="n">
        <v>0.0304</v>
      </c>
    </row>
    <row r="2636">
      <c r="A2636" s="8" t="n">
        <v>45258</v>
      </c>
      <c r="B2636" s="10" t="n">
        <v>0.03015</v>
      </c>
    </row>
    <row r="2637">
      <c r="A2637" s="8" t="n">
        <v>45259</v>
      </c>
      <c r="B2637" s="10" t="n">
        <v>0.029925</v>
      </c>
    </row>
    <row r="2638">
      <c r="A2638" s="8" t="n">
        <v>45260</v>
      </c>
      <c r="B2638" s="10" t="n">
        <v>0.02985</v>
      </c>
    </row>
    <row r="2639">
      <c r="A2639" s="8" t="n">
        <v>45261</v>
      </c>
      <c r="B2639" s="10" t="n">
        <v>0.029625</v>
      </c>
    </row>
    <row r="2640">
      <c r="A2640" s="8" t="n">
        <v>45264</v>
      </c>
      <c r="B2640" s="10" t="n">
        <v>0.02965</v>
      </c>
    </row>
    <row r="2641">
      <c r="A2641" s="8" t="n">
        <v>45265</v>
      </c>
      <c r="B2641" s="10" t="n">
        <v>0.029625</v>
      </c>
    </row>
    <row r="2642">
      <c r="A2642" s="8" t="n">
        <v>45266</v>
      </c>
      <c r="B2642" s="10" t="n">
        <v>0.02975</v>
      </c>
    </row>
    <row r="2643">
      <c r="A2643" s="8" t="n">
        <v>45267</v>
      </c>
      <c r="B2643" s="10" t="n">
        <v>0.02975</v>
      </c>
    </row>
    <row r="2644">
      <c r="A2644" s="8" t="n">
        <v>45268</v>
      </c>
      <c r="B2644" s="10" t="n">
        <v>0.029875</v>
      </c>
    </row>
    <row r="2645">
      <c r="A2645" s="8" t="n">
        <v>45271</v>
      </c>
      <c r="B2645" s="10" t="n">
        <v>0.02945</v>
      </c>
    </row>
    <row r="2646">
      <c r="A2646" s="8" t="n">
        <v>45272</v>
      </c>
      <c r="B2646" s="10" t="n">
        <v>0.0291</v>
      </c>
    </row>
    <row r="2647">
      <c r="A2647" s="8" t="n">
        <v>45273</v>
      </c>
      <c r="B2647" s="10" t="n">
        <v>0.02925</v>
      </c>
    </row>
    <row r="2648">
      <c r="A2648" s="8" t="n">
        <v>45274</v>
      </c>
      <c r="B2648" s="10" t="n">
        <v>0.029125</v>
      </c>
    </row>
    <row r="2649">
      <c r="A2649" s="8" t="n">
        <v>45275</v>
      </c>
      <c r="B2649" s="10" t="n">
        <v>0.02995</v>
      </c>
    </row>
    <row r="2650">
      <c r="A2650" s="8" t="n">
        <v>45278</v>
      </c>
      <c r="B2650" s="10" t="n">
        <v>0.0312</v>
      </c>
    </row>
    <row r="2651">
      <c r="A2651" s="8" t="n">
        <v>45279</v>
      </c>
      <c r="B2651" s="10" t="n">
        <v>0.0308</v>
      </c>
    </row>
    <row r="2652">
      <c r="A2652" s="8" t="n">
        <v>45280</v>
      </c>
      <c r="B2652" s="10" t="n">
        <v>0.03045</v>
      </c>
    </row>
    <row r="2653">
      <c r="A2653" s="8" t="n">
        <v>45281</v>
      </c>
      <c r="B2653" s="10" t="n">
        <v>0.03025</v>
      </c>
    </row>
    <row r="2654">
      <c r="A2654" s="8" t="n">
        <v>45282</v>
      </c>
      <c r="B2654" s="10" t="n">
        <v>0.03045</v>
      </c>
    </row>
    <row r="2655">
      <c r="A2655" s="8" t="n">
        <v>45286</v>
      </c>
      <c r="B2655" s="10" t="n">
        <v>0.0301</v>
      </c>
    </row>
    <row r="2656">
      <c r="A2656" s="8" t="n">
        <v>45287</v>
      </c>
      <c r="B2656" s="10" t="n">
        <v>0.02995</v>
      </c>
    </row>
    <row r="2657">
      <c r="A2657" s="8" t="n">
        <v>45288</v>
      </c>
      <c r="B2657" s="10" t="n">
        <v>0.02945</v>
      </c>
    </row>
    <row r="2658">
      <c r="A2658" s="8" t="n">
        <v>45289</v>
      </c>
      <c r="B2658" s="10" t="n">
        <v>0.029725</v>
      </c>
    </row>
    <row r="2659">
      <c r="A2659" s="8" t="n">
        <v>45292</v>
      </c>
      <c r="B2659" s="10" t="n">
        <v>0.029275</v>
      </c>
    </row>
    <row r="2660">
      <c r="A2660" s="8" t="n">
        <v>45293</v>
      </c>
      <c r="B2660" s="10" t="n">
        <v>0.029075</v>
      </c>
    </row>
    <row r="2661">
      <c r="A2661" s="8" t="n">
        <v>45294</v>
      </c>
      <c r="B2661" s="10" t="n">
        <v>0.02845</v>
      </c>
    </row>
    <row r="2662">
      <c r="A2662" s="8" t="n">
        <v>45295</v>
      </c>
      <c r="B2662" s="10" t="n">
        <v>0.0281</v>
      </c>
    </row>
    <row r="2663">
      <c r="A2663" s="8" t="n">
        <v>45296</v>
      </c>
      <c r="B2663" s="10" t="n">
        <v>0.028275</v>
      </c>
    </row>
    <row r="2664">
      <c r="A2664" s="8" t="n">
        <v>45299</v>
      </c>
      <c r="B2664" s="10" t="n">
        <v>0.02825</v>
      </c>
    </row>
    <row r="2665">
      <c r="A2665" s="8" t="n">
        <v>45300</v>
      </c>
      <c r="B2665" s="10" t="n">
        <v>0.0282</v>
      </c>
    </row>
    <row r="2666">
      <c r="A2666" s="8" t="n">
        <v>45301</v>
      </c>
      <c r="B2666" s="10" t="n">
        <v>0.0283</v>
      </c>
    </row>
    <row r="2667">
      <c r="A2667" s="8" t="n">
        <v>45302</v>
      </c>
      <c r="B2667" s="10" t="n">
        <v>0.0287</v>
      </c>
    </row>
    <row r="2668">
      <c r="A2668" s="8" t="n">
        <v>45303</v>
      </c>
      <c r="B2668" s="10" t="n">
        <v>0.0286</v>
      </c>
    </row>
    <row r="2669">
      <c r="A2669" s="8" t="n">
        <v>45306</v>
      </c>
      <c r="B2669" s="10" t="n">
        <v>0.02965</v>
      </c>
    </row>
    <row r="2670">
      <c r="A2670" s="8" t="n">
        <v>45307</v>
      </c>
      <c r="B2670" s="10" t="n">
        <v>0.02955</v>
      </c>
    </row>
    <row r="2671">
      <c r="A2671" s="8" t="n">
        <v>45308</v>
      </c>
      <c r="B2671" s="10" t="n">
        <v>0.029275</v>
      </c>
    </row>
    <row r="2672">
      <c r="A2672" s="8" t="n">
        <v>45309</v>
      </c>
      <c r="B2672" s="10" t="n">
        <v>0.0286</v>
      </c>
    </row>
    <row r="2673">
      <c r="A2673" s="8" t="n">
        <v>45310</v>
      </c>
      <c r="B2673" s="10" t="n">
        <v>0.02845</v>
      </c>
    </row>
    <row r="2674">
      <c r="A2674" s="8" t="n">
        <v>45314</v>
      </c>
      <c r="B2674" s="10" t="n">
        <v>0.02855</v>
      </c>
    </row>
    <row r="2675">
      <c r="A2675" s="8" t="n">
        <v>45315</v>
      </c>
      <c r="B2675" s="10" t="n">
        <v>0.028175</v>
      </c>
    </row>
    <row r="2676">
      <c r="A2676" s="8" t="n">
        <v>45316</v>
      </c>
      <c r="B2676" s="10" t="n">
        <v>0.027675</v>
      </c>
    </row>
    <row r="2677">
      <c r="A2677" s="8" t="n">
        <v>45320</v>
      </c>
      <c r="B2677" s="10" t="n">
        <v>0.02745</v>
      </c>
    </row>
    <row r="2678">
      <c r="A2678" s="8" t="n">
        <v>45321</v>
      </c>
      <c r="B2678" s="10" t="n">
        <v>0.026375</v>
      </c>
    </row>
    <row r="2679">
      <c r="A2679" s="8" t="n">
        <v>45322</v>
      </c>
      <c r="B2679" s="10" t="n">
        <v>0.025975</v>
      </c>
    </row>
    <row r="2680">
      <c r="A2680" s="8" t="n">
        <v>45323</v>
      </c>
      <c r="B2680" s="10" t="n">
        <v>0.026</v>
      </c>
    </row>
    <row r="2681">
      <c r="A2681" s="8" t="n">
        <v>45324</v>
      </c>
      <c r="B2681" s="10" t="n">
        <v>0.02595</v>
      </c>
    </row>
    <row r="2682">
      <c r="A2682" s="8" t="n">
        <v>45327</v>
      </c>
      <c r="B2682" s="10" t="n">
        <v>0.02635</v>
      </c>
    </row>
    <row r="2683">
      <c r="A2683" s="8" t="n">
        <v>45328</v>
      </c>
      <c r="B2683" s="10" t="n">
        <v>0.02565</v>
      </c>
    </row>
    <row r="2684">
      <c r="A2684" s="8" t="n">
        <v>45329</v>
      </c>
      <c r="B2684" s="10" t="n">
        <v>0.0256</v>
      </c>
    </row>
    <row r="2685">
      <c r="A2685" s="8" t="n">
        <v>45330</v>
      </c>
      <c r="B2685" s="10" t="n">
        <v>0.025725</v>
      </c>
    </row>
    <row r="2686">
      <c r="A2686" s="8" t="n">
        <v>45331</v>
      </c>
      <c r="B2686" s="10" t="n">
        <v>0.025025</v>
      </c>
    </row>
    <row r="2687">
      <c r="A2687" s="8" t="n">
        <v>45334</v>
      </c>
      <c r="B2687" s="10" t="n">
        <v>0.0248</v>
      </c>
    </row>
    <row r="2688">
      <c r="A2688" s="8" t="n">
        <v>45335</v>
      </c>
      <c r="B2688" s="10" t="n">
        <v>0.023675</v>
      </c>
    </row>
    <row r="2689">
      <c r="A2689" s="8" t="n">
        <v>45336</v>
      </c>
      <c r="B2689" s="10" t="n">
        <v>0.02355</v>
      </c>
    </row>
    <row r="2690">
      <c r="A2690" s="8" t="n">
        <v>45337</v>
      </c>
      <c r="B2690" s="10" t="n">
        <v>0.023275</v>
      </c>
    </row>
    <row r="2691">
      <c r="A2691" s="8" t="n">
        <v>45338</v>
      </c>
      <c r="B2691" s="10" t="n">
        <v>0.02305</v>
      </c>
    </row>
    <row r="2692">
      <c r="A2692" s="8" t="n">
        <v>45342</v>
      </c>
      <c r="B2692" s="10" t="n">
        <v>0.02285</v>
      </c>
    </row>
    <row r="2693">
      <c r="A2693" s="8" t="n">
        <v>45343</v>
      </c>
      <c r="B2693" s="10" t="n">
        <v>0.0231</v>
      </c>
    </row>
    <row r="2694">
      <c r="A2694" s="8" t="n">
        <v>45344</v>
      </c>
      <c r="B2694" s="10" t="n">
        <v>0.02315</v>
      </c>
    </row>
    <row r="2695">
      <c r="A2695" s="8" t="n">
        <v>45345</v>
      </c>
      <c r="B2695" s="10" t="n">
        <v>0.02335</v>
      </c>
    </row>
    <row r="2696">
      <c r="A2696" s="8" t="n">
        <v>45348</v>
      </c>
      <c r="B2696" s="10" t="n">
        <v>0.0231</v>
      </c>
    </row>
    <row r="2697">
      <c r="A2697" s="8" t="n">
        <v>45349</v>
      </c>
      <c r="B2697" s="10" t="n">
        <v>0.0235</v>
      </c>
    </row>
    <row r="2698">
      <c r="A2698" s="8" t="n">
        <v>45350</v>
      </c>
      <c r="B2698" s="10" t="n">
        <v>0.024025</v>
      </c>
    </row>
    <row r="2699">
      <c r="A2699" s="8" t="n">
        <v>45351</v>
      </c>
      <c r="B2699" s="10" t="n">
        <v>0.023825</v>
      </c>
    </row>
    <row r="2700">
      <c r="A2700" s="8" t="n">
        <v>45352</v>
      </c>
      <c r="B2700" s="10" t="n">
        <v>0.02395</v>
      </c>
    </row>
    <row r="2701">
      <c r="A2701" s="8" t="n">
        <v>45355</v>
      </c>
      <c r="B2701" s="10" t="n">
        <v>0.023825</v>
      </c>
    </row>
    <row r="2702">
      <c r="A2702" s="8" t="n">
        <v>45356</v>
      </c>
      <c r="B2702" s="10" t="n">
        <v>0.02395</v>
      </c>
    </row>
    <row r="2703">
      <c r="A2703" s="8" t="n">
        <v>45357</v>
      </c>
      <c r="B2703" s="10" t="n">
        <v>0.02395</v>
      </c>
    </row>
    <row r="2704">
      <c r="A2704" s="8" t="n">
        <v>45358</v>
      </c>
      <c r="B2704" s="10" t="n">
        <v>0.0247</v>
      </c>
    </row>
    <row r="2705">
      <c r="A2705" s="8" t="n">
        <v>45362</v>
      </c>
      <c r="B2705" s="10" t="n">
        <v>0.0247</v>
      </c>
    </row>
    <row r="2706">
      <c r="A2706" s="8" t="n">
        <v>45363</v>
      </c>
      <c r="B2706" s="10" t="n">
        <v>0.02495</v>
      </c>
    </row>
    <row r="2707">
      <c r="A2707" s="8" t="n">
        <v>45364</v>
      </c>
      <c r="B2707" s="10" t="n">
        <v>0.02495</v>
      </c>
    </row>
    <row r="2708">
      <c r="A2708" s="8" t="n">
        <v>45365</v>
      </c>
      <c r="B2708" s="10" t="n">
        <v>0.02495</v>
      </c>
    </row>
    <row r="2709">
      <c r="A2709" s="8" t="n">
        <v>45366</v>
      </c>
      <c r="B2709" s="10" t="n">
        <v>0.024975</v>
      </c>
    </row>
    <row r="2710">
      <c r="A2710" s="8" t="n">
        <v>45369</v>
      </c>
      <c r="B2710" s="10" t="n">
        <v>0.02475</v>
      </c>
    </row>
    <row r="2711">
      <c r="A2711" s="8" t="n">
        <v>45370</v>
      </c>
      <c r="B2711" s="10" t="n">
        <v>0.024725</v>
      </c>
    </row>
    <row r="2712">
      <c r="A2712" s="8" t="n">
        <v>45371</v>
      </c>
      <c r="B2712" s="10" t="n">
        <v>0.02495</v>
      </c>
    </row>
    <row r="2713">
      <c r="A2713" s="8" t="n">
        <v>45372</v>
      </c>
      <c r="B2713" s="10" t="n">
        <v>0.0253</v>
      </c>
    </row>
    <row r="2714">
      <c r="A2714" s="8" t="n">
        <v>45373</v>
      </c>
      <c r="B2714" s="10" t="n">
        <v>0.02735</v>
      </c>
    </row>
    <row r="2715">
      <c r="A2715" s="8" t="n">
        <v>45377</v>
      </c>
      <c r="B2715" s="10" t="n">
        <v>0.0292</v>
      </c>
    </row>
    <row r="2716">
      <c r="A2716" s="8" t="n">
        <v>45378</v>
      </c>
      <c r="B2716" s="10" t="n">
        <v>0.02765</v>
      </c>
    </row>
    <row r="2717">
      <c r="A2717" s="8" t="n">
        <v>45379</v>
      </c>
      <c r="B2717" s="10" t="n">
        <v>0.0268</v>
      </c>
    </row>
    <row r="2718">
      <c r="A2718" s="8" t="n">
        <v>45384</v>
      </c>
      <c r="B2718" s="10" t="n">
        <v>0.02675</v>
      </c>
    </row>
    <row r="2719">
      <c r="A2719" s="8" t="n">
        <v>45385</v>
      </c>
      <c r="B2719" s="10" t="n">
        <v>0.02835</v>
      </c>
    </row>
    <row r="2720">
      <c r="A2720" s="8" t="n">
        <v>45386</v>
      </c>
      <c r="B2720" s="10" t="n">
        <v>0.02875</v>
      </c>
    </row>
    <row r="2721">
      <c r="A2721" s="8" t="n">
        <v>45387</v>
      </c>
      <c r="B2721" s="10" t="n">
        <v>0.0287</v>
      </c>
    </row>
    <row r="2722">
      <c r="A2722" s="8" t="n">
        <v>45390</v>
      </c>
      <c r="B2722" s="10" t="n">
        <v>0.0278</v>
      </c>
    </row>
    <row r="2723">
      <c r="A2723" s="8" t="n">
        <v>45392</v>
      </c>
      <c r="B2723" s="10" t="n">
        <v>0.0275</v>
      </c>
    </row>
    <row r="2724">
      <c r="A2724" s="8" t="n">
        <v>45394</v>
      </c>
      <c r="B2724" s="10" t="n">
        <v>0.02765</v>
      </c>
    </row>
    <row r="2725">
      <c r="A2725" s="8" t="n">
        <v>45397</v>
      </c>
      <c r="B2725" s="10" t="n">
        <v>0.0283</v>
      </c>
    </row>
    <row r="2726">
      <c r="A2726" s="8" t="n">
        <v>45398</v>
      </c>
      <c r="B2726" s="10" t="n">
        <v>0.0307</v>
      </c>
    </row>
    <row r="2727">
      <c r="A2727" s="8" t="n">
        <v>45400</v>
      </c>
      <c r="B2727" s="10" t="n">
        <v>0.03045</v>
      </c>
    </row>
    <row r="2728">
      <c r="A2728" s="8" t="n">
        <v>45401</v>
      </c>
      <c r="B2728" s="10" t="n">
        <v>0.03235</v>
      </c>
    </row>
    <row r="2729">
      <c r="A2729" s="8" t="n">
        <v>45404</v>
      </c>
      <c r="B2729" s="10" t="n">
        <v>0.0303</v>
      </c>
    </row>
    <row r="2730">
      <c r="A2730" s="8" t="n">
        <v>45405</v>
      </c>
      <c r="B2730" s="10" t="n">
        <v>0.02875</v>
      </c>
    </row>
    <row r="2731">
      <c r="A2731" s="8" t="n">
        <v>45406</v>
      </c>
      <c r="B2731" s="10" t="n">
        <v>0.0272</v>
      </c>
    </row>
    <row r="2732">
      <c r="A2732" s="8" t="n">
        <v>45407</v>
      </c>
      <c r="B2732" s="10" t="n">
        <v>0.02705</v>
      </c>
    </row>
    <row r="2733">
      <c r="A2733" s="8" t="n">
        <v>45408</v>
      </c>
      <c r="B2733" s="10" t="n">
        <v>0.02685</v>
      </c>
    </row>
    <row r="2734">
      <c r="A2734" s="8" t="n">
        <v>45411</v>
      </c>
      <c r="B2734" s="10" t="n">
        <v>0.02645</v>
      </c>
    </row>
    <row r="2735">
      <c r="A2735" s="8" t="n">
        <v>45412</v>
      </c>
      <c r="B2735" s="10" t="n">
        <v>0.02635</v>
      </c>
    </row>
    <row r="2736">
      <c r="A2736" s="8" t="n">
        <v>45414</v>
      </c>
      <c r="B2736" s="10" t="n">
        <v>0.026875</v>
      </c>
    </row>
    <row r="2737">
      <c r="A2737" s="8" t="n">
        <v>45415</v>
      </c>
      <c r="B2737" s="10" t="n">
        <v>0.0265</v>
      </c>
    </row>
    <row r="2738">
      <c r="A2738" s="8" t="n">
        <v>45418</v>
      </c>
      <c r="B2738" s="10" t="n">
        <v>0.026675</v>
      </c>
    </row>
    <row r="2739">
      <c r="A2739" s="8" t="n">
        <v>45419</v>
      </c>
      <c r="B2739" s="10" t="n">
        <v>0.02675</v>
      </c>
    </row>
    <row r="2740">
      <c r="A2740" s="8" t="n">
        <v>45420</v>
      </c>
      <c r="B2740" s="10" t="n">
        <v>0.026575</v>
      </c>
    </row>
    <row r="2741">
      <c r="A2741" s="8" t="n">
        <v>45421</v>
      </c>
      <c r="B2741" s="10" t="n">
        <v>0.026975</v>
      </c>
    </row>
    <row r="2742">
      <c r="A2742" s="8" t="n">
        <v>45422</v>
      </c>
      <c r="B2742" s="10" t="n">
        <v>0.02655</v>
      </c>
    </row>
    <row r="2743">
      <c r="A2743" s="8" t="n">
        <v>45425</v>
      </c>
      <c r="B2743" s="10" t="n">
        <v>0.02655</v>
      </c>
    </row>
    <row r="2744">
      <c r="A2744" s="8" t="n">
        <v>45426</v>
      </c>
      <c r="B2744" s="10" t="n">
        <v>0.02725</v>
      </c>
    </row>
    <row r="2745">
      <c r="A2745" s="8" t="n">
        <v>45427</v>
      </c>
      <c r="B2745" s="10" t="n">
        <v>0.02745</v>
      </c>
    </row>
    <row r="2746">
      <c r="A2746" s="8" t="n">
        <v>45428</v>
      </c>
      <c r="B2746" s="10" t="n">
        <v>0.0277</v>
      </c>
    </row>
    <row r="2747">
      <c r="A2747" s="8" t="n">
        <v>45429</v>
      </c>
      <c r="B2747" s="10" t="n">
        <v>0.027475</v>
      </c>
    </row>
    <row r="2748">
      <c r="A2748" s="8" t="n">
        <v>45433</v>
      </c>
      <c r="B2748" s="10" t="n">
        <v>0.0274</v>
      </c>
    </row>
    <row r="2749">
      <c r="A2749" s="8" t="n">
        <v>45434</v>
      </c>
      <c r="B2749" s="10" t="n">
        <v>0.02745</v>
      </c>
    </row>
    <row r="2750">
      <c r="A2750" s="8" t="n">
        <v>45436</v>
      </c>
      <c r="B2750" s="10" t="n">
        <v>0.027475</v>
      </c>
    </row>
    <row r="2751">
      <c r="A2751" s="8" t="n">
        <v>45439</v>
      </c>
      <c r="B2751" s="10" t="n">
        <v>0.0276</v>
      </c>
    </row>
    <row r="2752">
      <c r="A2752" s="8" t="n">
        <v>45440</v>
      </c>
      <c r="B2752" s="10" t="n">
        <v>0.027475</v>
      </c>
    </row>
    <row r="2753">
      <c r="A2753" s="8" t="n">
        <v>45441</v>
      </c>
      <c r="B2753" s="10" t="n">
        <v>0.0285</v>
      </c>
    </row>
    <row r="2754">
      <c r="A2754" s="8" t="n">
        <v>45442</v>
      </c>
      <c r="B2754" s="10" t="n">
        <v>0.02915</v>
      </c>
    </row>
    <row r="2755">
      <c r="A2755" s="8" t="n">
        <v>45443</v>
      </c>
      <c r="B2755" s="10" t="n">
        <v>0.02905</v>
      </c>
    </row>
    <row r="2756">
      <c r="A2756" s="8" t="n">
        <v>45446</v>
      </c>
      <c r="B2756" s="10" t="n">
        <v>0.02665</v>
      </c>
    </row>
    <row r="2757">
      <c r="A2757" s="8" t="n">
        <v>45447</v>
      </c>
      <c r="B2757" s="10" t="n">
        <v>0.0304</v>
      </c>
    </row>
    <row r="2758">
      <c r="A2758" s="8" t="n">
        <v>45448</v>
      </c>
      <c r="B2758" s="10" t="n">
        <v>0.028475</v>
      </c>
    </row>
    <row r="2759">
      <c r="A2759" s="8" t="n">
        <v>45449</v>
      </c>
      <c r="B2759" s="10" t="n">
        <v>0.026725</v>
      </c>
    </row>
    <row r="2760">
      <c r="A2760" s="8" t="n">
        <v>45450</v>
      </c>
      <c r="B2760" s="10" t="n">
        <v>0.02625</v>
      </c>
    </row>
    <row r="2761">
      <c r="A2761" s="8" t="n">
        <v>45453</v>
      </c>
      <c r="B2761" s="10" t="n">
        <v>0.02645</v>
      </c>
    </row>
    <row r="2762">
      <c r="A2762" s="8" t="n">
        <v>45454</v>
      </c>
      <c r="B2762" s="10" t="n">
        <v>0.025525</v>
      </c>
    </row>
    <row r="2763">
      <c r="A2763" s="8" t="n">
        <v>45455</v>
      </c>
      <c r="B2763" s="10" t="n">
        <v>0.02615</v>
      </c>
    </row>
    <row r="2764">
      <c r="A2764" s="8" t="n">
        <v>45456</v>
      </c>
      <c r="B2764" s="10" t="n">
        <v>0.0252</v>
      </c>
    </row>
    <row r="2765">
      <c r="A2765" s="8" t="n">
        <v>45457</v>
      </c>
      <c r="B2765" s="10" t="n">
        <v>0.024925</v>
      </c>
    </row>
    <row r="2766">
      <c r="A2766" s="8" t="n">
        <v>45461</v>
      </c>
      <c r="B2766" s="10" t="n">
        <v>0.024875</v>
      </c>
    </row>
    <row r="2767">
      <c r="A2767" s="8" t="n">
        <v>45462</v>
      </c>
      <c r="B2767" s="10" t="n">
        <v>0.02485</v>
      </c>
    </row>
    <row r="2768">
      <c r="A2768" s="8" t="n">
        <v>45463</v>
      </c>
      <c r="B2768" s="10" t="n">
        <v>0.02595</v>
      </c>
    </row>
    <row r="2769">
      <c r="A2769" s="8" t="n">
        <v>45464</v>
      </c>
      <c r="B2769" s="10" t="n">
        <v>0.02595</v>
      </c>
    </row>
    <row r="2770">
      <c r="A2770" s="8" t="n">
        <v>45467</v>
      </c>
      <c r="B2770" s="10" t="n">
        <v>0.02605</v>
      </c>
    </row>
    <row r="2771">
      <c r="A2771" s="8" t="n">
        <v>45468</v>
      </c>
      <c r="B2771" s="10" t="n">
        <v>0.025475</v>
      </c>
    </row>
    <row r="2772">
      <c r="A2772" s="8" t="n">
        <v>45469</v>
      </c>
      <c r="B2772" s="10" t="n">
        <v>0.0255</v>
      </c>
    </row>
    <row r="2773">
      <c r="A2773" s="8" t="n">
        <v>45470</v>
      </c>
      <c r="B2773" s="10" t="n">
        <v>0.025275</v>
      </c>
    </row>
    <row r="2774">
      <c r="A2774" s="8" t="n">
        <v>45471</v>
      </c>
      <c r="B2774" s="10" t="n">
        <v>0.02445</v>
      </c>
    </row>
    <row r="2775">
      <c r="A2775" s="8" t="n">
        <v>45474</v>
      </c>
      <c r="B2775" s="10" t="n">
        <v>0.023975</v>
      </c>
    </row>
    <row r="2776">
      <c r="A2776" s="8" t="n">
        <v>45475</v>
      </c>
      <c r="B2776" s="10" t="n">
        <v>0.023725</v>
      </c>
    </row>
    <row r="2777">
      <c r="A2777" s="8" t="n">
        <v>45476</v>
      </c>
      <c r="B2777" s="10" t="n">
        <v>0.023725</v>
      </c>
    </row>
    <row r="2778">
      <c r="A2778" s="8" t="n">
        <v>45477</v>
      </c>
      <c r="B2778" s="10" t="n">
        <v>0.0231</v>
      </c>
    </row>
    <row r="2779">
      <c r="A2779" s="8" t="n">
        <v>45478</v>
      </c>
      <c r="B2779" s="10" t="n">
        <v>0.0226</v>
      </c>
    </row>
    <row r="2780">
      <c r="A2780" s="8" t="n">
        <v>45481</v>
      </c>
      <c r="B2780" s="10" t="n">
        <v>0.02295</v>
      </c>
    </row>
    <row r="2781">
      <c r="A2781" s="8" t="n">
        <v>45482</v>
      </c>
      <c r="B2781" s="10" t="n">
        <v>0.02235</v>
      </c>
    </row>
    <row r="2782">
      <c r="A2782" s="8" t="n">
        <v>45483</v>
      </c>
      <c r="B2782" s="10" t="n">
        <v>0.02245</v>
      </c>
    </row>
    <row r="2783">
      <c r="A2783" s="8" t="n">
        <v>45484</v>
      </c>
      <c r="B2783" s="10" t="n">
        <v>0.0226</v>
      </c>
    </row>
    <row r="2784">
      <c r="A2784" s="8" t="n">
        <v>45485</v>
      </c>
      <c r="B2784" s="10" t="n">
        <v>0.0221</v>
      </c>
    </row>
    <row r="2785">
      <c r="A2785" s="8" t="n">
        <v>45488</v>
      </c>
      <c r="B2785" s="10" t="n">
        <v>0.0218</v>
      </c>
    </row>
    <row r="2786">
      <c r="A2786" s="8" t="n">
        <v>45489</v>
      </c>
      <c r="B2786" s="10" t="n">
        <v>0.0222</v>
      </c>
    </row>
    <row r="2787">
      <c r="A2787" s="8" t="n">
        <v>45491</v>
      </c>
      <c r="B2787" s="10" t="n">
        <v>0.021375</v>
      </c>
    </row>
    <row r="2788">
      <c r="A2788" s="8" t="n">
        <v>45492</v>
      </c>
      <c r="B2788" s="10" t="n">
        <v>0.02165</v>
      </c>
    </row>
    <row r="2789">
      <c r="A2789" s="8" t="n">
        <v>45495</v>
      </c>
      <c r="B2789" s="10" t="n">
        <v>0.021325</v>
      </c>
    </row>
    <row r="2790">
      <c r="A2790" s="8" t="n">
        <v>45496</v>
      </c>
      <c r="B2790" s="10" t="n">
        <v>0.0211</v>
      </c>
    </row>
    <row r="2791">
      <c r="A2791" s="8" t="n">
        <v>45497</v>
      </c>
      <c r="B2791" s="10" t="n">
        <v>0.020975</v>
      </c>
    </row>
    <row r="2792">
      <c r="A2792" s="8" t="n">
        <v>45498</v>
      </c>
      <c r="B2792" s="10" t="n">
        <v>0.021625</v>
      </c>
    </row>
    <row r="2793">
      <c r="A2793" s="8" t="n">
        <v>45499</v>
      </c>
      <c r="B2793" s="10" t="n">
        <v>0.020575</v>
      </c>
    </row>
    <row r="2794">
      <c r="A2794" s="8" t="n">
        <v>45502</v>
      </c>
      <c r="B2794" s="10" t="n">
        <v>0.02025</v>
      </c>
    </row>
    <row r="2795">
      <c r="A2795" s="8" t="n">
        <v>45503</v>
      </c>
      <c r="B2795" s="10" t="n">
        <v>0.02</v>
      </c>
    </row>
    <row r="2796">
      <c r="A2796" s="8" t="n">
        <v>45504</v>
      </c>
      <c r="B2796" s="10" t="n">
        <v>0.01975</v>
      </c>
    </row>
    <row r="2797">
      <c r="A2797" s="8" t="n">
        <v>45505</v>
      </c>
      <c r="B2797" s="10" t="n">
        <v>0.01965</v>
      </c>
    </row>
    <row r="2798">
      <c r="A2798" s="8" t="n">
        <v>45506</v>
      </c>
      <c r="B2798" s="10" t="n">
        <v>0.0195</v>
      </c>
    </row>
    <row r="2799">
      <c r="A2799" s="8" t="n">
        <v>45509</v>
      </c>
      <c r="B2799" s="10" t="n">
        <v>0.023575</v>
      </c>
    </row>
    <row r="2800">
      <c r="A2800" s="8" t="n">
        <v>45510</v>
      </c>
      <c r="B2800" s="10" t="n">
        <v>0.02695</v>
      </c>
    </row>
    <row r="2801">
      <c r="A2801" s="8" t="n">
        <v>45511</v>
      </c>
      <c r="B2801" s="10" t="n">
        <v>0.02555</v>
      </c>
    </row>
    <row r="2802">
      <c r="A2802" s="8" t="n">
        <v>45512</v>
      </c>
      <c r="B2802" s="10" t="n">
        <v>0.0245</v>
      </c>
    </row>
    <row r="2803">
      <c r="A2803" s="8" t="n">
        <v>45513</v>
      </c>
      <c r="B2803" s="10" t="n">
        <v>0.02395</v>
      </c>
    </row>
    <row r="2804">
      <c r="A2804" s="8" t="n">
        <v>45516</v>
      </c>
      <c r="B2804" s="10" t="n">
        <v>0.02395</v>
      </c>
    </row>
    <row r="2805">
      <c r="A2805" s="8" t="n">
        <v>45517</v>
      </c>
      <c r="B2805" s="10" t="n">
        <v>0.023975</v>
      </c>
    </row>
    <row r="2806">
      <c r="A2806" s="8" t="n">
        <v>45518</v>
      </c>
      <c r="B2806" s="10" t="n">
        <v>0.023075</v>
      </c>
    </row>
    <row r="2807">
      <c r="A2807" s="8" t="n">
        <v>45520</v>
      </c>
      <c r="B2807" s="10" t="n">
        <v>0.02325</v>
      </c>
    </row>
    <row r="2808">
      <c r="A2808" s="8" t="n">
        <v>45523</v>
      </c>
      <c r="B2808" s="10" t="n">
        <v>0.0227</v>
      </c>
    </row>
    <row r="2809">
      <c r="A2809" s="8" t="n">
        <v>45524</v>
      </c>
      <c r="B2809" s="10" t="n">
        <v>0.02335</v>
      </c>
    </row>
    <row r="2810">
      <c r="A2810" s="8" t="n">
        <v>45525</v>
      </c>
      <c r="B2810" s="10" t="n">
        <v>0.0237</v>
      </c>
    </row>
    <row r="2811">
      <c r="A2811" s="8" t="n">
        <v>45526</v>
      </c>
      <c r="B2811" s="10" t="n">
        <v>0.023225</v>
      </c>
    </row>
    <row r="2812">
      <c r="A2812" s="8" t="n">
        <v>45527</v>
      </c>
      <c r="B2812" s="10" t="n">
        <v>0.02305</v>
      </c>
    </row>
    <row r="2813">
      <c r="A2813" s="8" t="n">
        <v>45530</v>
      </c>
      <c r="B2813" s="10" t="n">
        <v>0.022725</v>
      </c>
    </row>
    <row r="2814">
      <c r="A2814" s="8" t="n">
        <v>45531</v>
      </c>
      <c r="B2814" s="10" t="n">
        <v>0.0229</v>
      </c>
    </row>
    <row r="2815">
      <c r="A2815" s="8" t="n">
        <v>45532</v>
      </c>
      <c r="B2815" s="10" t="n">
        <v>0.02295</v>
      </c>
    </row>
    <row r="2816">
      <c r="A2816" s="8" t="n">
        <v>45533</v>
      </c>
      <c r="B2816" s="10" t="n">
        <v>0.023025</v>
      </c>
    </row>
    <row r="2817">
      <c r="A2817" s="8" t="n">
        <v>45534</v>
      </c>
      <c r="B2817" s="10" t="n">
        <v>0.02295</v>
      </c>
    </row>
    <row r="2818">
      <c r="A2818" s="8" t="n">
        <v>45537</v>
      </c>
      <c r="B2818" s="10" t="n">
        <v>0.02295</v>
      </c>
    </row>
    <row r="2819">
      <c r="A2819" s="8" t="n">
        <v>45538</v>
      </c>
      <c r="B2819" s="10" t="n">
        <v>0.0227</v>
      </c>
    </row>
    <row r="2820">
      <c r="A2820" s="8" t="n">
        <v>45539</v>
      </c>
      <c r="B2820" s="10" t="n">
        <v>0.0228</v>
      </c>
    </row>
    <row r="2821">
      <c r="A2821" s="8" t="n">
        <v>45540</v>
      </c>
      <c r="B2821" s="10" t="n">
        <v>0.02235</v>
      </c>
    </row>
    <row r="2822">
      <c r="A2822" s="8" t="n">
        <v>45541</v>
      </c>
      <c r="B2822" s="10" t="n">
        <v>0.02185</v>
      </c>
    </row>
    <row r="2823">
      <c r="A2823" s="8" t="n">
        <v>45544</v>
      </c>
      <c r="B2823" s="10" t="n">
        <v>0.0216</v>
      </c>
    </row>
    <row r="2824">
      <c r="A2824" s="8" t="n">
        <v>45545</v>
      </c>
      <c r="B2824" s="10" t="n">
        <v>0.021725</v>
      </c>
    </row>
    <row r="2825">
      <c r="A2825" s="8" t="n">
        <v>45546</v>
      </c>
      <c r="B2825" s="10" t="n">
        <v>0.0215</v>
      </c>
    </row>
    <row r="2826">
      <c r="A2826" s="8" t="n">
        <v>45547</v>
      </c>
      <c r="B2826" s="10" t="n">
        <v>0.021625</v>
      </c>
    </row>
    <row r="2827">
      <c r="A2827" s="8" t="n">
        <v>45548</v>
      </c>
      <c r="B2827" s="10" t="n">
        <v>0.0215</v>
      </c>
    </row>
    <row r="2828">
      <c r="A2828" s="8" t="n">
        <v>45551</v>
      </c>
      <c r="B2828" s="10" t="n">
        <v>0.0217</v>
      </c>
    </row>
    <row r="2829">
      <c r="A2829" s="8" t="n">
        <v>45552</v>
      </c>
      <c r="B2829" s="10" t="n">
        <v>0.0225</v>
      </c>
    </row>
    <row r="2830">
      <c r="A2830" s="8" t="n">
        <v>45554</v>
      </c>
      <c r="B2830" s="10" t="n">
        <v>0.0237</v>
      </c>
    </row>
    <row r="2831">
      <c r="A2831" s="8" t="n">
        <v>45555</v>
      </c>
      <c r="B2831" s="10" t="n">
        <v>0.0235</v>
      </c>
    </row>
    <row r="2832">
      <c r="A2832" s="8" t="n">
        <v>45558</v>
      </c>
      <c r="B2832" s="10" t="n">
        <v>0.023625</v>
      </c>
    </row>
    <row r="2833">
      <c r="A2833" s="8" t="n">
        <v>45559</v>
      </c>
      <c r="B2833" s="10" t="n">
        <v>0.023475</v>
      </c>
    </row>
    <row r="2834">
      <c r="A2834" s="8" t="n">
        <v>45560</v>
      </c>
      <c r="B2834" s="10" t="n">
        <v>0.0232</v>
      </c>
    </row>
    <row r="2835">
      <c r="A2835" s="8" t="n">
        <v>45561</v>
      </c>
      <c r="B2835" s="10" t="n">
        <v>0.023275</v>
      </c>
    </row>
    <row r="2836">
      <c r="A2836" s="8" t="n">
        <v>45562</v>
      </c>
      <c r="B2836" s="10" t="n">
        <v>0.0234</v>
      </c>
    </row>
    <row r="2837">
      <c r="A2837" s="8" t="n">
        <v>45565</v>
      </c>
      <c r="B2837" s="10" t="n">
        <v>0.023075</v>
      </c>
    </row>
    <row r="2838">
      <c r="A2838" s="8" t="n">
        <v>45566</v>
      </c>
      <c r="B2838" s="10" t="n">
        <v>0.0219</v>
      </c>
    </row>
    <row r="2839">
      <c r="A2839" s="8" t="n">
        <v>45568</v>
      </c>
      <c r="B2839" s="10" t="n">
        <v>0.02275</v>
      </c>
    </row>
    <row r="2840">
      <c r="A2840" s="8" t="n">
        <v>45569</v>
      </c>
      <c r="B2840" s="10" t="n">
        <v>0.023825</v>
      </c>
    </row>
    <row r="2841">
      <c r="A2841" s="8" t="n">
        <v>45572</v>
      </c>
      <c r="B2841" s="10" t="n">
        <v>0.02355</v>
      </c>
    </row>
    <row r="2842">
      <c r="A2842" s="8" t="n">
        <v>45573</v>
      </c>
      <c r="B2842" s="10" t="n">
        <v>0.0233</v>
      </c>
    </row>
    <row r="2843">
      <c r="A2843" s="8" t="n">
        <v>45574</v>
      </c>
      <c r="B2843" s="10" t="n">
        <v>0.02345</v>
      </c>
    </row>
    <row r="2844">
      <c r="A2844" s="8" t="n">
        <v>45575</v>
      </c>
      <c r="B2844" s="10" t="n">
        <v>0.023075</v>
      </c>
    </row>
    <row r="2845">
      <c r="A2845" s="8" t="n">
        <v>45576</v>
      </c>
      <c r="B2845" s="10" t="n">
        <v>0.02405</v>
      </c>
    </row>
    <row r="2846">
      <c r="A2846" s="8" t="n">
        <v>45579</v>
      </c>
      <c r="B2846" s="10" t="n">
        <v>0.02425</v>
      </c>
    </row>
    <row r="2847">
      <c r="A2847" s="8" t="n">
        <v>45580</v>
      </c>
      <c r="B2847" s="10" t="n">
        <v>0.02395</v>
      </c>
    </row>
    <row r="2848">
      <c r="A2848" s="8" t="n">
        <v>45581</v>
      </c>
      <c r="B2848" s="10" t="n">
        <v>0.023475</v>
      </c>
    </row>
    <row r="2849">
      <c r="A2849" s="8" t="n">
        <v>45582</v>
      </c>
      <c r="B2849" s="10" t="n">
        <v>0.02315</v>
      </c>
    </row>
    <row r="2850">
      <c r="A2850" s="8" t="n">
        <v>45583</v>
      </c>
      <c r="B2850" s="10" t="n">
        <v>0.02315</v>
      </c>
    </row>
    <row r="2851">
      <c r="A2851" s="8" t="n">
        <v>45586</v>
      </c>
      <c r="B2851" s="10" t="n">
        <v>0.023075</v>
      </c>
    </row>
    <row r="2852">
      <c r="A2852" s="8" t="n">
        <v>45587</v>
      </c>
      <c r="B2852" s="10" t="n">
        <v>0.023425</v>
      </c>
    </row>
    <row r="2853">
      <c r="A2853" s="8" t="n">
        <v>45588</v>
      </c>
      <c r="B2853" s="10" t="n">
        <v>0.02315</v>
      </c>
    </row>
    <row r="2854">
      <c r="A2854" s="8" t="n">
        <v>45589</v>
      </c>
      <c r="B2854" s="10" t="n">
        <v>0.023025</v>
      </c>
    </row>
    <row r="2855">
      <c r="A2855" s="8" t="n">
        <v>45590</v>
      </c>
      <c r="B2855" s="10" t="n">
        <v>0.0232</v>
      </c>
    </row>
    <row r="2856">
      <c r="A2856" s="8" t="n">
        <v>45593</v>
      </c>
      <c r="B2856" s="10" t="n">
        <v>0.023325</v>
      </c>
    </row>
    <row r="2857">
      <c r="A2857" s="8" t="n">
        <v>45594</v>
      </c>
      <c r="B2857" s="10" t="n">
        <v>0.02395</v>
      </c>
    </row>
    <row r="2858">
      <c r="A2858" s="8" t="n">
        <v>45595</v>
      </c>
      <c r="B2858" s="10" t="n">
        <v>0.024125</v>
      </c>
    </row>
    <row r="2859">
      <c r="A2859" s="8" t="n">
        <v>45596</v>
      </c>
      <c r="B2859" s="10" t="n">
        <v>0.024175</v>
      </c>
    </row>
    <row r="2860">
      <c r="A2860" s="8" t="n">
        <v>45600</v>
      </c>
      <c r="B2860" s="10" t="n">
        <v>0.02425</v>
      </c>
    </row>
    <row r="2861">
      <c r="A2861" s="8" t="n">
        <v>45601</v>
      </c>
      <c r="B2861" s="10" t="n">
        <v>0.0247</v>
      </c>
    </row>
    <row r="2862">
      <c r="A2862" s="8" t="n">
        <v>45602</v>
      </c>
      <c r="B2862" s="10" t="n">
        <v>0.023125</v>
      </c>
    </row>
    <row r="2863">
      <c r="A2863" s="8" t="n">
        <v>45603</v>
      </c>
      <c r="B2863" s="10" t="n">
        <v>0.0231</v>
      </c>
    </row>
    <row r="2864">
      <c r="A2864" s="8" t="n">
        <v>45604</v>
      </c>
      <c r="B2864" s="10" t="n">
        <v>0.023</v>
      </c>
    </row>
    <row r="2865">
      <c r="A2865" s="8" t="n">
        <v>45607</v>
      </c>
      <c r="B2865" s="10" t="n">
        <v>0.02285</v>
      </c>
    </row>
    <row r="2866">
      <c r="A2866" s="8" t="n">
        <v>45608</v>
      </c>
      <c r="B2866" s="10" t="n">
        <v>0.0227</v>
      </c>
    </row>
    <row r="2867">
      <c r="A2867" s="8" t="n">
        <v>45609</v>
      </c>
      <c r="B2867" s="10" t="n">
        <v>0.022375</v>
      </c>
    </row>
    <row r="2868">
      <c r="A2868" s="8" t="n">
        <v>45610</v>
      </c>
      <c r="B2868" s="10" t="n">
        <v>0.0229</v>
      </c>
    </row>
    <row r="2869">
      <c r="A2869" s="8" t="n">
        <v>45614</v>
      </c>
      <c r="B2869" s="10" t="n">
        <v>0.022825</v>
      </c>
    </row>
    <row r="2870">
      <c r="A2870" s="8" t="n">
        <v>45615</v>
      </c>
      <c r="B2870" s="10" t="n">
        <v>0.022825</v>
      </c>
    </row>
    <row r="2871">
      <c r="A2871" s="8" t="n">
        <v>45617</v>
      </c>
      <c r="B2871" s="10" t="n">
        <v>0.024775</v>
      </c>
    </row>
    <row r="2872">
      <c r="A2872" s="8" t="n">
        <v>45618</v>
      </c>
      <c r="B2872" s="10" t="n">
        <v>0.0249</v>
      </c>
    </row>
    <row r="2873">
      <c r="A2873" s="8" t="n">
        <v>45621</v>
      </c>
      <c r="B2873" s="10" t="n">
        <v>0.0241</v>
      </c>
    </row>
    <row r="2874">
      <c r="A2874" s="8" t="n">
        <v>45622</v>
      </c>
      <c r="B2874" s="10" t="n">
        <v>0.0246</v>
      </c>
    </row>
    <row r="2875">
      <c r="A2875" s="8" t="n">
        <v>45623</v>
      </c>
      <c r="B2875" s="10" t="n">
        <v>0.027125</v>
      </c>
    </row>
    <row r="2876">
      <c r="A2876" s="8" t="n">
        <v>45624</v>
      </c>
      <c r="B2876" s="10" t="n">
        <v>0.029</v>
      </c>
    </row>
    <row r="2877">
      <c r="A2877" s="8" t="n">
        <v>45625</v>
      </c>
      <c r="B2877" s="10" t="n">
        <v>0.028925</v>
      </c>
    </row>
    <row r="2878">
      <c r="A2878" s="8" t="n">
        <v>45628</v>
      </c>
      <c r="B2878" s="10" t="n">
        <v>0.0323</v>
      </c>
    </row>
    <row r="2879">
      <c r="A2879" s="8" t="n">
        <v>45629</v>
      </c>
      <c r="B2879" s="10" t="n">
        <v>0.034875</v>
      </c>
    </row>
    <row r="2880">
      <c r="A2880" s="8" t="n">
        <v>45630</v>
      </c>
      <c r="B2880" s="10" t="n">
        <v>0.03315</v>
      </c>
    </row>
    <row r="2881">
      <c r="A2881" s="8" t="n">
        <v>45631</v>
      </c>
      <c r="B2881" s="10" t="n">
        <v>0.03165</v>
      </c>
    </row>
    <row r="2882">
      <c r="A2882" s="8" t="n">
        <v>45632</v>
      </c>
      <c r="B2882" s="10" t="n">
        <v>0.028775</v>
      </c>
    </row>
    <row r="2883">
      <c r="A2883" s="8" t="n">
        <v>45635</v>
      </c>
      <c r="B2883" s="10" t="n">
        <v>0.0288</v>
      </c>
    </row>
    <row r="2884">
      <c r="A2884" s="8" t="n">
        <v>45636</v>
      </c>
      <c r="B2884" s="10" t="n">
        <v>0.031</v>
      </c>
    </row>
    <row r="2885">
      <c r="A2885" s="8" t="n">
        <v>45637</v>
      </c>
      <c r="B2885" s="10" t="n">
        <v>0.03045</v>
      </c>
    </row>
    <row r="2886">
      <c r="A2886" s="8" t="n">
        <v>45638</v>
      </c>
      <c r="B2886" s="10" t="n">
        <v>0.02955</v>
      </c>
    </row>
    <row r="2887">
      <c r="A2887" s="8" t="n">
        <v>45639</v>
      </c>
      <c r="B2887" s="10" t="n">
        <v>0.02795</v>
      </c>
    </row>
    <row r="2888">
      <c r="A2888" s="8" t="n">
        <v>45642</v>
      </c>
      <c r="B2888" s="10" t="n">
        <v>0.0282</v>
      </c>
    </row>
    <row r="2889">
      <c r="A2889" s="8" t="n">
        <v>45643</v>
      </c>
      <c r="B2889" s="10" t="n">
        <v>0.0292</v>
      </c>
    </row>
    <row r="2890">
      <c r="A2890" s="8" t="n">
        <v>45644</v>
      </c>
      <c r="B2890" s="10" t="n">
        <v>0.02995</v>
      </c>
    </row>
    <row r="2891">
      <c r="A2891" s="8" t="n">
        <v>45645</v>
      </c>
      <c r="B2891" s="10" t="n">
        <v>0.0314</v>
      </c>
    </row>
    <row r="2892">
      <c r="A2892" s="8" t="n">
        <v>45646</v>
      </c>
      <c r="B2892" s="10" t="n">
        <v>0.031525</v>
      </c>
    </row>
    <row r="2893">
      <c r="A2893" s="8" t="n">
        <v>45649</v>
      </c>
      <c r="B2893" s="10" t="n">
        <v>0.031275</v>
      </c>
    </row>
    <row r="2894">
      <c r="A2894" s="8" t="n">
        <v>45650</v>
      </c>
      <c r="B2894" s="10" t="n">
        <v>0.031825</v>
      </c>
    </row>
    <row r="2895">
      <c r="A2895" s="8" t="n">
        <v>45652</v>
      </c>
      <c r="B2895" s="10" t="n">
        <v>0.031775</v>
      </c>
    </row>
    <row r="2896">
      <c r="A2896" s="8" t="n">
        <v>45653</v>
      </c>
      <c r="B2896" s="10" t="n">
        <v>0.0359</v>
      </c>
    </row>
    <row r="2897">
      <c r="A2897" s="8" t="n">
        <v>45656</v>
      </c>
      <c r="B2897" s="10" t="n">
        <v>0.034975</v>
      </c>
    </row>
    <row r="2898">
      <c r="A2898" s="8" t="n">
        <v>45657</v>
      </c>
      <c r="B2898" s="10" t="n">
        <v>0.034025</v>
      </c>
    </row>
    <row r="2899">
      <c r="A2899" s="8" t="n">
        <v>45658</v>
      </c>
      <c r="B2899" s="10" t="n">
        <v>0.0343</v>
      </c>
    </row>
    <row r="2900">
      <c r="A2900" s="8" t="n">
        <v>45659</v>
      </c>
      <c r="B2900" s="10" t="n">
        <v>0.03495</v>
      </c>
    </row>
    <row r="2901">
      <c r="A2901" s="8" t="n">
        <v>45660</v>
      </c>
      <c r="B2901" s="10" t="n">
        <v>0.03435</v>
      </c>
    </row>
    <row r="2902">
      <c r="A2902" s="8" t="n">
        <v>45663</v>
      </c>
      <c r="B2902" s="10" t="n">
        <v>0.0333</v>
      </c>
    </row>
    <row r="2903">
      <c r="A2903" s="8" t="n">
        <v>45664</v>
      </c>
      <c r="B2903" s="10" t="n">
        <v>0.030075</v>
      </c>
    </row>
    <row r="2904">
      <c r="A2904" s="8" t="n">
        <v>45665</v>
      </c>
      <c r="B2904" s="10" t="n">
        <v>0.031275</v>
      </c>
    </row>
    <row r="2905">
      <c r="A2905" s="8" t="n">
        <v>45666</v>
      </c>
      <c r="B2905" s="10" t="n">
        <v>0.032775</v>
      </c>
    </row>
    <row r="2906">
      <c r="A2906" s="8" t="n">
        <v>45667</v>
      </c>
      <c r="B2906" s="10" t="n">
        <v>0.033325</v>
      </c>
    </row>
    <row r="2907">
      <c r="A2907" s="8" t="n">
        <v>45670</v>
      </c>
      <c r="B2907" s="10" t="n">
        <v>0.037275</v>
      </c>
    </row>
    <row r="2908">
      <c r="A2908" s="8" t="n">
        <v>45671</v>
      </c>
      <c r="B2908" s="10" t="n">
        <v>0.0387</v>
      </c>
    </row>
    <row r="2909">
      <c r="A2909" s="8" t="n">
        <v>45672</v>
      </c>
      <c r="B2909" s="10" t="n">
        <v>0.03845000000000001</v>
      </c>
    </row>
    <row r="2910">
      <c r="A2910" s="8" t="n">
        <v>45673</v>
      </c>
      <c r="B2910" s="10" t="n">
        <v>0.03845000000000001</v>
      </c>
    </row>
    <row r="2911">
      <c r="A2911" s="8" t="n">
        <v>45674</v>
      </c>
      <c r="B2911" s="10" t="n">
        <v>0.040275</v>
      </c>
    </row>
    <row r="2912">
      <c r="A2912" s="8" t="n">
        <v>45677</v>
      </c>
      <c r="B2912" s="10" t="n">
        <v>0.040875</v>
      </c>
    </row>
    <row r="2913">
      <c r="A2913" s="8" t="n">
        <v>45678</v>
      </c>
      <c r="B2913" s="10" t="n">
        <v>0.039025</v>
      </c>
    </row>
    <row r="2914">
      <c r="A2914" s="8" t="n">
        <v>45679</v>
      </c>
      <c r="B2914" s="10" t="n">
        <v>0.03715</v>
      </c>
    </row>
    <row r="2915">
      <c r="A2915" s="8" t="n">
        <v>45680</v>
      </c>
      <c r="B2915" s="10" t="n">
        <v>0.03695</v>
      </c>
    </row>
    <row r="2916">
      <c r="A2916" s="8" t="n">
        <v>45681</v>
      </c>
      <c r="B2916" s="10" t="n">
        <v>0.035025</v>
      </c>
    </row>
    <row r="2917">
      <c r="A2917" s="8" t="n">
        <v>45684</v>
      </c>
      <c r="B2917" s="10" t="n">
        <v>0.0349</v>
      </c>
    </row>
    <row r="2918">
      <c r="A2918" s="8" t="n">
        <v>45685</v>
      </c>
      <c r="B2918" s="10" t="n">
        <v>0.03495</v>
      </c>
    </row>
    <row r="2919">
      <c r="A2919" s="8" t="n">
        <v>45686</v>
      </c>
      <c r="B2919" s="10" t="n">
        <v>0.0349</v>
      </c>
    </row>
    <row r="2920">
      <c r="A2920" s="8" t="n">
        <v>45687</v>
      </c>
      <c r="B2920" s="10" t="n">
        <v>0.032775</v>
      </c>
    </row>
    <row r="2921">
      <c r="A2921" s="8" t="n">
        <v>45688</v>
      </c>
      <c r="B2921" s="10" t="n">
        <v>0.033925</v>
      </c>
    </row>
    <row r="2922">
      <c r="A2922" s="8" t="n">
        <v>45691</v>
      </c>
      <c r="B2922" s="10" t="n">
        <v>0.038525</v>
      </c>
    </row>
    <row r="2923">
      <c r="A2923" s="8" t="n">
        <v>45692</v>
      </c>
      <c r="B2923" s="10" t="n">
        <v>0.0368</v>
      </c>
    </row>
    <row r="2924">
      <c r="A2924" s="8" t="n">
        <v>45693</v>
      </c>
      <c r="B2924" s="10" t="n">
        <v>0.0375</v>
      </c>
    </row>
    <row r="2925">
      <c r="A2925" s="8" t="n">
        <v>45694</v>
      </c>
      <c r="B2925" s="10" t="n">
        <v>0.03775</v>
      </c>
    </row>
    <row r="2926">
      <c r="A2926" s="8" t="n">
        <v>45695</v>
      </c>
      <c r="B2926" s="10" t="n">
        <v>0.0373</v>
      </c>
    </row>
    <row r="2927">
      <c r="A2927" s="8" t="n">
        <v>45698</v>
      </c>
      <c r="B2927" s="10" t="n">
        <v>0.0388</v>
      </c>
    </row>
    <row r="2928">
      <c r="A2928" s="8" t="n">
        <v>45699</v>
      </c>
      <c r="B2928" s="10" t="n">
        <v>0.03955</v>
      </c>
    </row>
    <row r="2929">
      <c r="A2929" s="8" t="n">
        <v>45700</v>
      </c>
      <c r="B2929" s="10" t="n">
        <v>0.04085</v>
      </c>
    </row>
    <row r="2930">
      <c r="A2930" s="8" t="n">
        <v>45701</v>
      </c>
      <c r="B2930" s="10" t="n">
        <v>0.039025</v>
      </c>
    </row>
    <row r="2931">
      <c r="A2931" s="8" t="n">
        <v>45702</v>
      </c>
      <c r="B2931" s="10" t="n">
        <v>0.0372</v>
      </c>
    </row>
    <row r="2932">
      <c r="A2932" s="8" t="n">
        <v>45705</v>
      </c>
      <c r="B2932" s="10" t="n">
        <v>0.03535</v>
      </c>
    </row>
    <row r="2933">
      <c r="A2933" s="8" t="n">
        <v>45706</v>
      </c>
      <c r="B2933" s="10" t="n">
        <v>0.03455</v>
      </c>
    </row>
    <row r="2934">
      <c r="A2934" s="8" t="n">
        <v>45708</v>
      </c>
      <c r="B2934" s="10" t="n">
        <v>0.034675</v>
      </c>
    </row>
    <row r="2935">
      <c r="A2935" s="8" t="n">
        <v>45709</v>
      </c>
      <c r="B2935" s="10" t="n">
        <v>0.0345</v>
      </c>
    </row>
    <row r="2936">
      <c r="A2936" s="8" t="n">
        <v>45712</v>
      </c>
      <c r="B2936" s="10" t="n">
        <v>0.034375</v>
      </c>
    </row>
    <row r="2937">
      <c r="A2937" s="8" t="n">
        <v>45713</v>
      </c>
      <c r="B2937" s="10" t="n">
        <v>0.036875</v>
      </c>
    </row>
    <row r="2938">
      <c r="A2938" s="8" t="n">
        <v>45715</v>
      </c>
      <c r="B2938" s="10" t="n">
        <v>0.03745</v>
      </c>
    </row>
    <row r="2939">
      <c r="A2939" s="8" t="n">
        <v>45716</v>
      </c>
      <c r="B2939" s="10" t="n">
        <v>0.03825</v>
      </c>
    </row>
    <row r="2940">
      <c r="A2940" s="8" t="n">
        <v>45719</v>
      </c>
      <c r="B2940" s="10" t="n">
        <v>0.038</v>
      </c>
    </row>
    <row r="2941">
      <c r="A2941" s="8" t="n">
        <v>45720</v>
      </c>
      <c r="B2941" s="10" t="n">
        <v>0.036225</v>
      </c>
    </row>
    <row r="2942">
      <c r="A2942" s="8" t="n">
        <v>45721</v>
      </c>
      <c r="B2942" s="10" t="n">
        <v>0.035425</v>
      </c>
    </row>
    <row r="2943">
      <c r="A2943" s="8" t="n">
        <v>45722</v>
      </c>
      <c r="B2943" s="10" t="n">
        <v>0.035575</v>
      </c>
    </row>
    <row r="2944">
      <c r="A2944" s="8" t="n">
        <v>45723</v>
      </c>
      <c r="B2944" s="10" t="n">
        <v>0.03545</v>
      </c>
    </row>
    <row r="2945">
      <c r="A2945" s="8" t="n">
        <v>45726</v>
      </c>
      <c r="B2945" s="10" t="n">
        <v>0.036675</v>
      </c>
    </row>
    <row r="2946">
      <c r="A2946" s="8" t="n">
        <v>45727</v>
      </c>
      <c r="B2946" s="10" t="n">
        <v>0.03655</v>
      </c>
    </row>
    <row r="2947">
      <c r="A2947" s="8" t="n">
        <v>45728</v>
      </c>
      <c r="B2947" s="10" t="n">
        <v>0.036</v>
      </c>
    </row>
    <row r="2948">
      <c r="A2948" s="8" t="n">
        <v>45729</v>
      </c>
      <c r="B2948" s="10" t="n">
        <v>0.0354</v>
      </c>
    </row>
    <row r="2949">
      <c r="A2949" s="8" t="n">
        <v>45733</v>
      </c>
      <c r="B2949" s="10" t="n">
        <v>0.035725</v>
      </c>
    </row>
    <row r="2950">
      <c r="A2950" s="8" t="n">
        <v>45734</v>
      </c>
      <c r="B2950" s="10" t="n">
        <v>0.03565</v>
      </c>
    </row>
    <row r="2951">
      <c r="A2951" s="8" t="n">
        <v>45735</v>
      </c>
      <c r="B2951" s="10" t="n">
        <v>0.035625</v>
      </c>
    </row>
    <row r="2952">
      <c r="A2952" s="8" t="n">
        <v>45736</v>
      </c>
      <c r="B2952" s="10" t="n">
        <v>0.03645</v>
      </c>
    </row>
    <row r="2953">
      <c r="A2953" s="8" t="n">
        <v>45737</v>
      </c>
      <c r="B2953" s="10" t="n">
        <v>0.036975</v>
      </c>
    </row>
    <row r="2954">
      <c r="A2954" s="8" t="n">
        <v>45740</v>
      </c>
      <c r="B2954" s="10" t="n">
        <v>0.03845000000000001</v>
      </c>
    </row>
    <row r="2955">
      <c r="A2955" s="8" t="n">
        <v>45741</v>
      </c>
      <c r="B2955" s="10" t="n">
        <v>0.03955</v>
      </c>
    </row>
    <row r="2956">
      <c r="A2956" s="8" t="n">
        <v>45742</v>
      </c>
      <c r="B2956" s="10" t="n">
        <v>0.0388</v>
      </c>
    </row>
    <row r="2957">
      <c r="A2957" s="8" t="n">
        <v>45743</v>
      </c>
      <c r="B2957" s="10" t="n">
        <v>0.03795</v>
      </c>
    </row>
    <row r="2958">
      <c r="A2958" s="8" t="n">
        <v>45744</v>
      </c>
      <c r="B2958" s="10" t="n">
        <v>0.0374</v>
      </c>
    </row>
    <row r="2959">
      <c r="A2959" s="8" t="n">
        <v>45749</v>
      </c>
      <c r="B2959" s="10" t="n">
        <v>0.03845000000000001</v>
      </c>
    </row>
    <row r="2960">
      <c r="A2960" s="8" t="n">
        <v>45750</v>
      </c>
      <c r="B2960" s="10" t="n">
        <v>0.03875</v>
      </c>
    </row>
    <row r="2961">
      <c r="A2961" s="8" t="n">
        <v>45751</v>
      </c>
      <c r="B2961" s="10" t="n">
        <v>0.04055</v>
      </c>
    </row>
    <row r="2962">
      <c r="A2962" s="8" t="n">
        <v>45754</v>
      </c>
      <c r="B2962" s="10" t="n">
        <v>0.0444</v>
      </c>
    </row>
    <row r="2963">
      <c r="A2963" s="8" t="n">
        <v>45755</v>
      </c>
      <c r="B2963" s="10" t="n">
        <v>0.0426</v>
      </c>
    </row>
    <row r="2964">
      <c r="A2964" s="8" t="n">
        <v>45756</v>
      </c>
      <c r="B2964" s="10" t="n">
        <v>0.04445</v>
      </c>
    </row>
    <row r="2965">
      <c r="A2965" s="8" t="n">
        <v>45758</v>
      </c>
      <c r="B2965" s="10" t="n">
        <v>0.0433</v>
      </c>
    </row>
    <row r="2966">
      <c r="A2966" s="8" t="n">
        <v>45762</v>
      </c>
      <c r="B2966" s="10" t="n">
        <v>0.04385</v>
      </c>
    </row>
    <row r="2967">
      <c r="A2967" s="8" t="n">
        <v>45763</v>
      </c>
      <c r="B2967" s="10" t="n">
        <v>0.04395</v>
      </c>
    </row>
    <row r="2968">
      <c r="A2968" s="8" t="n">
        <v>45764</v>
      </c>
      <c r="B2968" s="10" t="n">
        <v>0.04395</v>
      </c>
    </row>
    <row r="2969">
      <c r="A2969" s="8" t="n">
        <v>45768</v>
      </c>
      <c r="B2969" s="10" t="n">
        <v>0.0445</v>
      </c>
    </row>
    <row r="2970">
      <c r="A2970" s="8" t="n">
        <v>45769</v>
      </c>
      <c r="B2970" s="10" t="n">
        <v>0.04515</v>
      </c>
    </row>
    <row r="2971">
      <c r="A2971" s="8" t="n">
        <v>45770</v>
      </c>
      <c r="B2971" s="10" t="n">
        <v>0.04650000000000001</v>
      </c>
    </row>
    <row r="2972">
      <c r="A2972" s="8" t="n">
        <v>45771</v>
      </c>
      <c r="B2972" s="10" t="n">
        <v>0.0462</v>
      </c>
    </row>
    <row r="2973">
      <c r="A2973" s="8" t="n">
        <v>45772</v>
      </c>
      <c r="B2973" s="10" t="n">
        <v>0.04835</v>
      </c>
    </row>
    <row r="2974">
      <c r="A2974" s="8" t="n">
        <v>45775</v>
      </c>
      <c r="B2974" s="10" t="n">
        <v>0.04825</v>
      </c>
    </row>
    <row r="2975">
      <c r="A2975" s="8" t="n">
        <v>45776</v>
      </c>
      <c r="B2975" s="10" t="n">
        <v>0.049025</v>
      </c>
    </row>
    <row r="2976">
      <c r="A2976" s="8" t="n">
        <v>45777</v>
      </c>
      <c r="B2976" s="10" t="n">
        <v>0.0503</v>
      </c>
    </row>
    <row r="2977">
      <c r="A2977" s="8" t="n">
        <v>45779</v>
      </c>
      <c r="B2977" s="10" t="n">
        <v>0.055775</v>
      </c>
    </row>
    <row r="2978">
      <c r="A2978" s="8" t="n">
        <v>45782</v>
      </c>
      <c r="B2978" s="10" t="n">
        <v>0.056225</v>
      </c>
    </row>
    <row r="2979">
      <c r="A2979" s="8" t="n">
        <v>45783</v>
      </c>
      <c r="B2979" s="10" t="n">
        <v>0.05565000000000001</v>
      </c>
    </row>
    <row r="2980">
      <c r="A2980" s="8" t="n">
        <v>45784</v>
      </c>
      <c r="B2980" s="10" t="n">
        <v>0.05690000000000001</v>
      </c>
    </row>
    <row r="2981">
      <c r="A2981" s="8" t="n">
        <v>45785</v>
      </c>
      <c r="B2981" s="10" t="n">
        <v>0.0592</v>
      </c>
    </row>
    <row r="2982">
      <c r="A2982" s="8" t="n">
        <v>45786</v>
      </c>
      <c r="B2982" s="10" t="n">
        <v>0.06225</v>
      </c>
    </row>
    <row r="2983">
      <c r="A2983" s="8" t="n">
        <v>45790</v>
      </c>
      <c r="B2983" s="10" t="n">
        <v>0.05445000000000001</v>
      </c>
    </row>
    <row r="2984">
      <c r="A2984" s="8" t="n">
        <v>45791</v>
      </c>
      <c r="B2984" s="10" t="n">
        <v>0.05305</v>
      </c>
    </row>
    <row r="2985">
      <c r="A2985" s="8" t="n">
        <v>45792</v>
      </c>
      <c r="B2985" s="10" t="n">
        <v>0.05325</v>
      </c>
    </row>
    <row r="2986">
      <c r="A2986" s="8" t="n">
        <v>45793</v>
      </c>
      <c r="B2986" s="10" t="n">
        <v>0.0522</v>
      </c>
    </row>
    <row r="2987">
      <c r="A2987" s="8" t="n">
        <v>45796</v>
      </c>
      <c r="B2987" s="10" t="n">
        <v>0.0507</v>
      </c>
    </row>
    <row r="2988">
      <c r="A2988" s="8" t="n">
        <v>45797</v>
      </c>
      <c r="B2988" s="10" t="n">
        <v>0.0489</v>
      </c>
    </row>
    <row r="2989">
      <c r="A2989" s="8" t="n">
        <v>45798</v>
      </c>
      <c r="B2989" s="10" t="n">
        <v>0.048125</v>
      </c>
    </row>
    <row r="2990">
      <c r="A2990" s="8" t="n">
        <v>45799</v>
      </c>
      <c r="B2990" s="10" t="n">
        <v>0.04945</v>
      </c>
    </row>
    <row r="2991">
      <c r="A2991" s="8" t="n">
        <v>45800</v>
      </c>
      <c r="B2991" s="10" t="n">
        <v>0.04935</v>
      </c>
    </row>
    <row r="2992">
      <c r="A2992" s="8" t="n">
        <v>45803</v>
      </c>
      <c r="B2992" s="10" t="n">
        <v>0.05110000000000001</v>
      </c>
    </row>
    <row r="2993">
      <c r="A2993" s="8" t="n">
        <v>45804</v>
      </c>
      <c r="B2993" s="10" t="n">
        <v>0.05145</v>
      </c>
    </row>
    <row r="2994">
      <c r="A2994" s="8" t="n">
        <v>45805</v>
      </c>
      <c r="B2994" s="10" t="n">
        <v>0.0517</v>
      </c>
    </row>
    <row r="2995">
      <c r="A2995" s="8" t="n">
        <v>45806</v>
      </c>
      <c r="B2995" s="10" t="n">
        <v>0.05215</v>
      </c>
    </row>
    <row r="2996">
      <c r="A2996" s="8" t="n">
        <v>45807</v>
      </c>
      <c r="B2996" s="10" t="n">
        <v>0.052</v>
      </c>
    </row>
    <row r="2997">
      <c r="A2997" s="8" t="n">
        <v>45810</v>
      </c>
      <c r="B2997" s="10" t="n">
        <v>0.05085</v>
      </c>
    </row>
    <row r="2998">
      <c r="A2998" s="8" t="n">
        <v>45811</v>
      </c>
      <c r="B2998" s="10" t="n">
        <v>0.04995</v>
      </c>
    </row>
    <row r="2999">
      <c r="A2999" s="8" t="n">
        <v>45812</v>
      </c>
      <c r="B2999" s="10" t="n">
        <v>0.05077499999999999</v>
      </c>
    </row>
    <row r="3000">
      <c r="A3000" s="8" t="n">
        <v>45813</v>
      </c>
      <c r="B3000" s="10" t="n">
        <v>0.05002500000000001</v>
      </c>
    </row>
    <row r="3001">
      <c r="A3001" s="8" t="n">
        <v>45814</v>
      </c>
      <c r="B3001" s="10" t="n">
        <v>0.049975</v>
      </c>
    </row>
    <row r="3002">
      <c r="A3002" s="8" t="n">
        <v>45817</v>
      </c>
      <c r="B3002" s="10" t="n">
        <v>0.048625</v>
      </c>
    </row>
    <row r="3003">
      <c r="A3003" s="8" t="n">
        <v>45818</v>
      </c>
      <c r="B3003" s="10" t="n">
        <v>0.047975</v>
      </c>
    </row>
    <row r="3004">
      <c r="A3004" s="8" t="n">
        <v>45819</v>
      </c>
      <c r="B3004" s="10" t="n">
        <v>0.045975</v>
      </c>
    </row>
    <row r="3005">
      <c r="A3005" s="8" t="n">
        <v>45820</v>
      </c>
      <c r="B3005" s="10" t="n">
        <v>0.046025</v>
      </c>
    </row>
    <row r="3006">
      <c r="A3006" s="8" t="n">
        <v>45821</v>
      </c>
      <c r="B3006" s="10" t="n">
        <v>0.049475</v>
      </c>
    </row>
    <row r="3007">
      <c r="A3007" s="8" t="n">
        <v>45824</v>
      </c>
      <c r="B3007" s="10" t="n">
        <v>0.04845</v>
      </c>
    </row>
    <row r="3008">
      <c r="A3008" s="8" t="n">
        <v>45825</v>
      </c>
      <c r="B3008" s="10" t="n">
        <v>0.048625</v>
      </c>
    </row>
    <row r="3009">
      <c r="A3009" s="8" t="n">
        <v>45826</v>
      </c>
      <c r="B3009" s="10" t="n">
        <v>0.0504</v>
      </c>
    </row>
    <row r="3010">
      <c r="A3010" s="8" t="n">
        <v>45827</v>
      </c>
      <c r="B3010" s="10" t="n">
        <v>0.05195</v>
      </c>
    </row>
    <row r="3011">
      <c r="A3011" s="8" t="n">
        <v>45828</v>
      </c>
      <c r="B3011" s="10" t="n">
        <v>0.05</v>
      </c>
    </row>
    <row r="3012">
      <c r="A3012" s="8" t="n">
        <v>45831</v>
      </c>
      <c r="B3012" s="10" t="n">
        <v>0.050075</v>
      </c>
    </row>
    <row r="3013">
      <c r="A3013" s="8" t="n">
        <v>45832</v>
      </c>
      <c r="B3013" s="10" t="n">
        <v>0.048625</v>
      </c>
    </row>
    <row r="3014">
      <c r="A3014" s="8" t="n">
        <v>45833</v>
      </c>
      <c r="B3014" s="10" t="n">
        <v>0.04845</v>
      </c>
    </row>
    <row r="3015">
      <c r="A3015" s="8" t="n">
        <v>45834</v>
      </c>
      <c r="B3015" s="10" t="n">
        <v>0.04894999999999999</v>
      </c>
    </row>
    <row r="3016">
      <c r="A3016" s="8" t="n">
        <v>45835</v>
      </c>
      <c r="B3016" s="10" t="n">
        <v>0.04945</v>
      </c>
    </row>
    <row r="3017">
      <c r="A3017" s="8" t="n">
        <v>45838</v>
      </c>
      <c r="B3017" s="10" t="n">
        <v>0.04969999999999999</v>
      </c>
    </row>
    <row r="3018">
      <c r="A3018" s="8" t="n">
        <v>45839</v>
      </c>
      <c r="B3018" s="10" t="n">
        <v>0.04855</v>
      </c>
    </row>
    <row r="3019">
      <c r="A3019" s="8" t="n">
        <v>45840</v>
      </c>
      <c r="B3019" s="10" t="n">
        <v>0.04849999999999999</v>
      </c>
    </row>
    <row r="3020">
      <c r="A3020" s="8" t="n">
        <v>45841</v>
      </c>
      <c r="B3020" s="10" t="n">
        <v>0.04865</v>
      </c>
    </row>
    <row r="3021">
      <c r="A3021" s="8" t="n">
        <v>45842</v>
      </c>
      <c r="B3021" s="10" t="n">
        <v>0.047975</v>
      </c>
    </row>
    <row r="3022">
      <c r="A3022" s="8" t="n">
        <v>45845</v>
      </c>
      <c r="B3022" s="10" t="n">
        <v>0.049075</v>
      </c>
    </row>
    <row r="3023">
      <c r="A3023" s="8" t="n">
        <v>45846</v>
      </c>
      <c r="B3023" s="10" t="n">
        <v>0.04885</v>
      </c>
    </row>
    <row r="3024">
      <c r="A3024" s="8" t="n">
        <v>45847</v>
      </c>
      <c r="B3024" s="10" t="n">
        <v>0.049</v>
      </c>
    </row>
    <row r="3025">
      <c r="A3025" s="8" t="n">
        <v>45848</v>
      </c>
      <c r="B3025" s="10" t="n">
        <v>0.047825</v>
      </c>
    </row>
    <row r="3026">
      <c r="A3026" s="8" t="n">
        <v>45849</v>
      </c>
      <c r="B3026" s="10" t="n">
        <v>0.04795</v>
      </c>
    </row>
    <row r="3027">
      <c r="A3027" s="8" t="n">
        <v>45852</v>
      </c>
      <c r="B3027" s="10" t="n">
        <v>0.04795</v>
      </c>
    </row>
    <row r="3028">
      <c r="A3028" s="8" t="n">
        <v>45853</v>
      </c>
      <c r="B3028" s="10" t="n">
        <v>0.04724999999999999</v>
      </c>
    </row>
    <row r="3029">
      <c r="A3029" s="8" t="n">
        <v>45854</v>
      </c>
      <c r="B3029" s="10" t="n">
        <v>0.046975</v>
      </c>
    </row>
    <row r="3030">
      <c r="A3030" s="8" t="n">
        <v>45855</v>
      </c>
      <c r="B3030" s="10" t="n">
        <v>0.046725</v>
      </c>
    </row>
    <row r="3031">
      <c r="A3031" s="8" t="n">
        <v>45856</v>
      </c>
      <c r="B3031" s="10" t="n">
        <v>0.04650000000000001</v>
      </c>
    </row>
    <row r="3032">
      <c r="A3032" s="8" t="n">
        <v>45859</v>
      </c>
      <c r="B3032" s="10" t="n">
        <v>0.045975</v>
      </c>
    </row>
    <row r="3033">
      <c r="A3033" s="8" t="n">
        <v>45860</v>
      </c>
      <c r="B3033" s="10" t="n">
        <v>0.04525000000000001</v>
      </c>
    </row>
    <row r="3034">
      <c r="A3034" s="8" t="n">
        <v>45861</v>
      </c>
      <c r="B3034" s="10" t="n">
        <v>0.04389999999999999</v>
      </c>
    </row>
    <row r="3035">
      <c r="A3035" s="8" t="n">
        <v>45862</v>
      </c>
      <c r="B3035" s="10" t="n">
        <v>0.044</v>
      </c>
    </row>
    <row r="3036">
      <c r="A3036" s="8" t="n">
        <v>45863</v>
      </c>
      <c r="B3036" s="10" t="n">
        <v>0.044</v>
      </c>
    </row>
    <row r="3037">
      <c r="A3037" s="8" t="n">
        <v>45866</v>
      </c>
      <c r="B3037" s="10" t="n">
        <v>0.04269999999999999</v>
      </c>
    </row>
    <row r="3038">
      <c r="A3038" s="8" t="n">
        <v>45867</v>
      </c>
      <c r="B3038" s="10" t="n">
        <v>0.04389999999999999</v>
      </c>
    </row>
    <row r="3039">
      <c r="A3039" s="8" t="n">
        <v>45868</v>
      </c>
      <c r="B3039" s="10" t="n">
        <v>0.0447</v>
      </c>
    </row>
    <row r="3040">
      <c r="A3040" s="8" t="n">
        <v>45869</v>
      </c>
      <c r="B3040" s="10" t="n">
        <v>0.045225</v>
      </c>
    </row>
    <row r="3041">
      <c r="A3041" s="8" t="n">
        <v>45870</v>
      </c>
      <c r="B3041" s="10" t="n">
        <v>0.043925</v>
      </c>
    </row>
    <row r="3042">
      <c r="A3042" s="8" t="n">
        <v>45873</v>
      </c>
      <c r="B3042" s="10" t="n">
        <v>0.04372499999999999</v>
      </c>
    </row>
    <row r="3043">
      <c r="A3043" s="8" t="n">
        <v>45874</v>
      </c>
      <c r="B3043" s="10" t="n">
        <v>0.04572499999999999</v>
      </c>
    </row>
    <row r="3044">
      <c r="A3044" s="8" t="n">
        <v>45875</v>
      </c>
      <c r="B3044" s="10" t="n">
        <v>0.045</v>
      </c>
    </row>
    <row r="3045">
      <c r="A3045" s="8" t="n">
        <v>45876</v>
      </c>
      <c r="B3045" s="10" t="n">
        <v>0.04455</v>
      </c>
    </row>
    <row r="3046">
      <c r="A3046" s="8" t="n">
        <v>45877</v>
      </c>
      <c r="B3046" s="10" t="n">
        <v>0.04485</v>
      </c>
    </row>
    <row r="3047">
      <c r="A3047" s="8" t="n">
        <v>45880</v>
      </c>
      <c r="B3047" s="10" t="n">
        <v>0.0446</v>
      </c>
    </row>
    <row r="3048">
      <c r="A3048" s="8" t="n">
        <v>45881</v>
      </c>
      <c r="B3048" s="10" t="n">
        <v>0.043975</v>
      </c>
    </row>
    <row r="3049">
      <c r="A3049" s="8" t="n">
        <v>45882</v>
      </c>
      <c r="B3049" s="10" t="n">
        <v>0.0441</v>
      </c>
    </row>
    <row r="3050">
      <c r="A3050" s="8" t="n">
        <v>45883</v>
      </c>
      <c r="B3050" s="10" t="n">
        <v>0.0442</v>
      </c>
    </row>
    <row r="3051">
      <c r="A3051" s="8" t="n">
        <v>45887</v>
      </c>
      <c r="B3051" s="10" t="n">
        <v>0.0434</v>
      </c>
    </row>
    <row r="3052">
      <c r="A3052" s="8" t="n">
        <v>45888</v>
      </c>
      <c r="B3052" s="10" t="n">
        <v>0.042925</v>
      </c>
    </row>
    <row r="3053">
      <c r="A3053" s="8" t="n">
        <v>45889</v>
      </c>
      <c r="B3053" s="10" t="n">
        <v>0.04335</v>
      </c>
    </row>
    <row r="3054">
      <c r="A3054" s="8" t="n">
        <v>45890</v>
      </c>
      <c r="B3054" s="10" t="n">
        <v>0.043175</v>
      </c>
    </row>
    <row r="3055">
      <c r="A3055" s="8" t="n">
        <v>45891</v>
      </c>
      <c r="B3055" s="10" t="n">
        <v>0.0432</v>
      </c>
    </row>
    <row r="3056">
      <c r="A3056" s="8" t="n">
        <v>45894</v>
      </c>
      <c r="B3056" s="10" t="n">
        <v>0.043</v>
      </c>
    </row>
    <row r="3057">
      <c r="A3057" s="8" t="n">
        <v>45895</v>
      </c>
      <c r="B3057" s="10" t="n">
        <v>0.043</v>
      </c>
    </row>
    <row r="3058">
      <c r="A3058" s="8" t="n">
        <v>45897</v>
      </c>
      <c r="B3058" s="10" t="n">
        <v>0.04245</v>
      </c>
    </row>
    <row r="3059">
      <c r="A3059" s="8" t="n">
        <v>45898</v>
      </c>
      <c r="B3059" s="10" t="n">
        <v>0.04405000000000001</v>
      </c>
    </row>
    <row r="3060">
      <c r="A3060" s="8" t="n">
        <v>45901</v>
      </c>
      <c r="B3060" s="10" t="n">
        <v>0.04325</v>
      </c>
    </row>
    <row r="3061">
      <c r="A3061" s="8" t="n">
        <v>45902</v>
      </c>
      <c r="B3061" s="10" t="n">
        <v>0.04295</v>
      </c>
    </row>
    <row r="3062">
      <c r="A3062" s="8" t="n">
        <v>45903</v>
      </c>
      <c r="B3062" s="10" t="n">
        <v>0.0424</v>
      </c>
    </row>
    <row r="3063">
      <c r="A3063" s="8" t="n">
        <v>45904</v>
      </c>
      <c r="B3063" s="10" t="n">
        <v>0.04099999999999999</v>
      </c>
    </row>
    <row r="3064">
      <c r="A3064" s="8" t="n">
        <v>45905</v>
      </c>
      <c r="B3064" s="10" t="n">
        <v>0.041775</v>
      </c>
    </row>
    <row r="3065">
      <c r="A3065" s="8" t="n">
        <v>45909</v>
      </c>
      <c r="B3065" s="10" t="n">
        <v>0.040725</v>
      </c>
    </row>
    <row r="3066">
      <c r="A3066" s="8" t="n">
        <v>45910</v>
      </c>
      <c r="B3066" s="10" t="n">
        <v>0.039475</v>
      </c>
    </row>
    <row r="3067">
      <c r="A3067" s="8" t="n">
        <v>45911</v>
      </c>
      <c r="B3067" s="10" t="n">
        <v>0.039175</v>
      </c>
    </row>
    <row r="3068">
      <c r="A3068" s="8" t="n">
        <v>45912</v>
      </c>
      <c r="B3068" s="10" t="n">
        <v>0.038175</v>
      </c>
    </row>
    <row r="3069">
      <c r="A3069" s="8" t="n">
        <v>45915</v>
      </c>
      <c r="B3069" s="10" t="n">
        <v>0.0366</v>
      </c>
    </row>
    <row r="3070">
      <c r="A3070" s="8" t="n">
        <v>45916</v>
      </c>
      <c r="B3070" s="10" t="n">
        <v>0.03515</v>
      </c>
    </row>
    <row r="3071">
      <c r="A3071" s="8" t="n">
        <v>45917</v>
      </c>
      <c r="B3071" s="10" t="n">
        <v>0.036925</v>
      </c>
    </row>
    <row r="3072">
      <c r="A3072" s="8" t="n">
        <v>45918</v>
      </c>
      <c r="B3072" s="10" t="n">
        <v>0.0348</v>
      </c>
    </row>
    <row r="3073">
      <c r="A3073" s="8" t="n">
        <v>45919</v>
      </c>
      <c r="B3073" s="10" t="n">
        <v>0.03465</v>
      </c>
    </row>
    <row r="3074">
      <c r="A3074" s="8" t="n">
        <v>45922</v>
      </c>
      <c r="B3074" s="10" t="n">
        <v>0.0342</v>
      </c>
    </row>
    <row r="3075">
      <c r="A3075" s="8" t="n">
        <v>45923</v>
      </c>
      <c r="B3075" s="10" t="n">
        <v>0.03575</v>
      </c>
    </row>
    <row r="3076">
      <c r="A3076" s="8" t="n">
        <v>45924</v>
      </c>
      <c r="B3076" s="10" t="n">
        <v>0.035225</v>
      </c>
    </row>
    <row r="3077">
      <c r="A3077" s="8" t="n">
        <v>45925</v>
      </c>
      <c r="B3077" s="10" t="n">
        <v>0.035325</v>
      </c>
    </row>
    <row r="3078">
      <c r="A3078" s="8" t="n">
        <v>45926</v>
      </c>
      <c r="B3078" s="10" t="n">
        <v>0.0349</v>
      </c>
    </row>
    <row r="3079">
      <c r="A3079" s="8" t="n">
        <v>45929</v>
      </c>
      <c r="B3079" s="10" t="n">
        <v>0.035275</v>
      </c>
    </row>
    <row r="3080">
      <c r="A3080" s="8" t="n">
        <v>45930</v>
      </c>
      <c r="B3080" s="10" t="n">
        <v>0.0343</v>
      </c>
    </row>
    <row r="3081">
      <c r="A3081" s="8" t="n">
        <v>45931</v>
      </c>
      <c r="B3081" s="10" t="n">
        <v>0.033775</v>
      </c>
    </row>
    <row r="3082">
      <c r="A3082" s="8" t="n">
        <v>45933</v>
      </c>
      <c r="B3082" s="10" t="n">
        <v>0.033</v>
      </c>
    </row>
    <row r="3083">
      <c r="A3083" s="8" t="n">
        <v>45936</v>
      </c>
      <c r="B3083" s="10" t="n">
        <v>0.032475</v>
      </c>
    </row>
    <row r="3084">
      <c r="A3084" s="8" t="n">
        <v>45937</v>
      </c>
      <c r="B3084" s="10" t="n">
        <v>0.0317</v>
      </c>
    </row>
    <row r="3085">
      <c r="A3085" s="8" t="n">
        <v>45938</v>
      </c>
      <c r="B3085" s="10" t="n">
        <v>0.03065</v>
      </c>
    </row>
    <row r="3086">
      <c r="A3086" s="8" t="n">
        <v>45939</v>
      </c>
      <c r="B3086" s="10" t="n">
        <v>0.030325</v>
      </c>
    </row>
    <row r="3087">
      <c r="A3087" s="8" t="n">
        <v>45940</v>
      </c>
      <c r="B3087" s="10" t="n">
        <v>0.032425</v>
      </c>
    </row>
    <row r="3088">
      <c r="A3088" s="8" t="n">
        <v>45943</v>
      </c>
      <c r="B3088" s="10" t="n">
        <v>0.030925</v>
      </c>
    </row>
    <row r="3089">
      <c r="A3089" s="8" t="n">
        <v>45944</v>
      </c>
      <c r="B3089" s="10" t="n">
        <v>0.0306</v>
      </c>
    </row>
    <row r="3090">
      <c r="A3090" s="8" t="n">
        <v>45945</v>
      </c>
      <c r="B3090" s="10" t="n">
        <v>0.034525</v>
      </c>
    </row>
    <row r="3091">
      <c r="A3091" s="8" t="n">
        <v>45946</v>
      </c>
      <c r="B3091" s="10" t="n">
        <v>0.03759999999999999</v>
      </c>
    </row>
    <row r="3092">
      <c r="A3092" s="8" t="n">
        <v>45947</v>
      </c>
      <c r="B3092" s="10" t="n">
        <v>0.03555</v>
      </c>
    </row>
    <row r="3093">
      <c r="A3093" s="8" t="n">
        <v>45950</v>
      </c>
      <c r="B3093" s="10" t="n">
        <v>0.03555</v>
      </c>
    </row>
    <row r="3094">
      <c r="A3094" s="8" t="n">
        <v>45953</v>
      </c>
      <c r="B3094" s="10" t="n">
        <v>0.0361</v>
      </c>
    </row>
    <row r="3095">
      <c r="A3095" s="8" t="n">
        <v>45954</v>
      </c>
      <c r="B3095" s="10" t="n">
        <v>0.036</v>
      </c>
    </row>
    <row r="3096">
      <c r="A3096" s="8" t="n">
        <v>45957</v>
      </c>
      <c r="B3096" s="10" t="n">
        <v>0.036</v>
      </c>
    </row>
    <row r="3097">
      <c r="A3097" s="8" t="n">
        <v>45958</v>
      </c>
      <c r="B3097" s="10" t="n">
        <v>0.0357</v>
      </c>
    </row>
    <row r="3098">
      <c r="A3098" s="8" t="n">
        <v>45959</v>
      </c>
      <c r="B3098" s="10" t="n">
        <v>0.03535</v>
      </c>
    </row>
    <row r="3099">
      <c r="A3099" s="8" t="n">
        <v>45960</v>
      </c>
      <c r="B3099" s="10" t="n">
        <v>0.0357</v>
      </c>
    </row>
    <row r="3100">
      <c r="A3100" s="8" t="n">
        <v>45961</v>
      </c>
      <c r="B3100" s="10" t="n">
        <v>0.0355</v>
      </c>
    </row>
    <row r="3101">
      <c r="A3101" s="8" t="n">
        <v>45964</v>
      </c>
      <c r="B3101" s="10" t="n">
        <v>0.03505</v>
      </c>
    </row>
    <row r="3102">
      <c r="A3102" s="8" t="n">
        <v>45965</v>
      </c>
      <c r="B3102" s="10" t="n">
        <v>0.035425</v>
      </c>
    </row>
    <row r="3103">
      <c r="A3103" s="8" t="n">
        <v>45967</v>
      </c>
      <c r="B3103" s="10" t="n">
        <v>0.035</v>
      </c>
    </row>
    <row r="3104">
      <c r="A3104" s="8" t="n">
        <v>45968</v>
      </c>
      <c r="B3104" s="10" t="n">
        <v>0.0348</v>
      </c>
    </row>
    <row r="3105">
      <c r="A3105" s="8" t="n">
        <v>45971</v>
      </c>
      <c r="B3105" s="10" t="n">
        <v>0.034875</v>
      </c>
    </row>
    <row r="3106">
      <c r="A3106" s="8" t="n">
        <v>45972</v>
      </c>
      <c r="B3106" s="10" t="n">
        <v>0.0347</v>
      </c>
    </row>
    <row r="3107">
      <c r="A3107" s="8" t="n">
        <v>45973</v>
      </c>
      <c r="B3107" s="10" t="n">
        <v>0.035375</v>
      </c>
    </row>
    <row r="3108">
      <c r="A3108" s="8" t="n">
        <v>45974</v>
      </c>
      <c r="B3108" s="10" t="n">
        <v>0.03575</v>
      </c>
    </row>
    <row r="3109">
      <c r="A3109" s="8" t="n">
        <v>45975</v>
      </c>
      <c r="B3109" s="10" t="n">
        <v>0.0355</v>
      </c>
    </row>
    <row r="3110">
      <c r="A3110" s="8" t="n">
        <v>45978</v>
      </c>
      <c r="B3110" s="10" t="n">
        <v>0.03565</v>
      </c>
    </row>
    <row r="3111">
      <c r="A3111" s="8" t="n">
        <v>45979</v>
      </c>
      <c r="B3111" s="10" t="n">
        <v>0.035575</v>
      </c>
    </row>
    <row r="3112">
      <c r="A3112" s="8" t="n">
        <v>45980</v>
      </c>
      <c r="B3112" s="10" t="n">
        <v>0.036275</v>
      </c>
    </row>
    <row r="3113">
      <c r="A3113" s="8" t="n">
        <v>45981</v>
      </c>
      <c r="B3113" s="10" t="n">
        <v>0.036375</v>
      </c>
    </row>
    <row r="3114">
      <c r="A3114" s="8" t="n">
        <v>45982</v>
      </c>
      <c r="B3114" s="10" t="n">
        <v>0.039825</v>
      </c>
    </row>
    <row r="3115">
      <c r="A3115" s="8" t="n">
        <v>45985</v>
      </c>
      <c r="B3115" s="10" t="n">
        <v>0.03865</v>
      </c>
    </row>
    <row r="3116">
      <c r="A3116" s="8" t="n">
        <v>45986</v>
      </c>
      <c r="B3116" s="10" t="n">
        <v>0.0375</v>
      </c>
    </row>
    <row r="3117">
      <c r="A3117" s="8" t="n">
        <v>45987</v>
      </c>
      <c r="B3117" s="10" t="n">
        <v>0.03695</v>
      </c>
    </row>
    <row r="3118">
      <c r="A3118" s="8" t="n">
        <v>45988</v>
      </c>
      <c r="B3118" s="10" t="n">
        <v>0.03645</v>
      </c>
    </row>
    <row r="3119">
      <c r="A3119" s="8" t="n">
        <v>45989</v>
      </c>
      <c r="B3119" s="10" t="n">
        <v>0.0366</v>
      </c>
    </row>
    <row r="3120">
      <c r="A3120" s="8" t="n">
        <v>45992</v>
      </c>
      <c r="B3120" s="10" t="n">
        <v>0.037125</v>
      </c>
    </row>
    <row r="3121">
      <c r="A3121" s="8" t="n">
        <v>45993</v>
      </c>
      <c r="B3121" s="10" t="n">
        <v>0.0382</v>
      </c>
    </row>
    <row r="3122">
      <c r="A3122" s="8" t="n">
        <v>45994</v>
      </c>
      <c r="B3122" s="10" t="n">
        <v>0.039625</v>
      </c>
    </row>
    <row r="3123">
      <c r="A3123" s="8" t="n">
        <v>45995</v>
      </c>
      <c r="B3123" s="10" t="n">
        <v>0.0399</v>
      </c>
    </row>
    <row r="3124">
      <c r="A3124" s="8" t="n">
        <v>45996</v>
      </c>
      <c r="B3124" s="10" t="n">
        <v>0.03955</v>
      </c>
    </row>
    <row r="3125">
      <c r="A3125" s="8" t="n">
        <v>45999</v>
      </c>
      <c r="B3125" s="10" t="n">
        <v>0.039625</v>
      </c>
    </row>
    <row r="3126">
      <c r="A3126" s="8" t="n">
        <v>46000</v>
      </c>
      <c r="B3126" s="10" t="n">
        <v>0.039</v>
      </c>
    </row>
    <row r="3127">
      <c r="A3127" s="8" t="n">
        <v>46001</v>
      </c>
      <c r="B3127" s="10" t="n">
        <v>0.039</v>
      </c>
    </row>
    <row r="3128">
      <c r="A3128" s="8" t="n">
        <v>46002</v>
      </c>
      <c r="B3128" s="10" t="n">
        <v>0.04005</v>
      </c>
    </row>
    <row r="3129">
      <c r="A3129" s="8" t="n">
        <v>46003</v>
      </c>
      <c r="B3129" s="10" t="n">
        <v>0.039975</v>
      </c>
    </row>
    <row r="3130">
      <c r="A3130" s="8" t="n">
        <v>46006</v>
      </c>
      <c r="B3130" s="10" t="n">
        <v>0.04055</v>
      </c>
    </row>
    <row r="3131">
      <c r="A3131" s="8" t="n">
        <v>46007</v>
      </c>
      <c r="B3131" s="10" t="n">
        <v>0.0408</v>
      </c>
    </row>
    <row r="3132">
      <c r="A3132" s="8" t="n">
        <v>46008</v>
      </c>
      <c r="B3132" s="10" t="n">
        <v>0.041575</v>
      </c>
    </row>
    <row r="3133">
      <c r="A3133" s="8" t="n">
        <v>46009</v>
      </c>
      <c r="B3133" s="10" t="n">
        <v>0.04175</v>
      </c>
    </row>
    <row r="3134">
      <c r="A3134" s="8" t="n">
        <v>46010</v>
      </c>
      <c r="B3134" s="10" t="n">
        <v>0.041625</v>
      </c>
    </row>
    <row r="3135">
      <c r="A3135" s="8" t="n">
        <v>46013</v>
      </c>
      <c r="B3135" s="10" t="n">
        <v>0.04255</v>
      </c>
    </row>
    <row r="3136">
      <c r="A3136" s="8" t="n">
        <v>46014</v>
      </c>
      <c r="B3136" s="10" t="n">
        <v>0.042</v>
      </c>
    </row>
    <row r="3137">
      <c r="A3137" s="8" t="n">
        <v>46015</v>
      </c>
      <c r="B3137" s="10" t="n">
        <v>0.041625</v>
      </c>
    </row>
    <row r="3138">
      <c r="A3138" s="8" t="n">
        <v>46017</v>
      </c>
      <c r="B3138" s="10" t="n">
        <v>0.04099999999999999</v>
      </c>
    </row>
    <row r="3139">
      <c r="A3139" s="8" t="n">
        <v>46020</v>
      </c>
      <c r="B3139" s="10" t="n">
        <v>0.04115</v>
      </c>
    </row>
    <row r="3140">
      <c r="A3140" s="8" t="n">
        <v>46021</v>
      </c>
      <c r="B3140" s="10" t="n">
        <v>0.040175</v>
      </c>
    </row>
    <row r="3141">
      <c r="A3141" s="8" t="n">
        <v>46022</v>
      </c>
      <c r="B3141" s="10" t="n">
        <v>0.039075</v>
      </c>
    </row>
    <row r="3142">
      <c r="A3142" s="8" t="n">
        <v>46023</v>
      </c>
      <c r="B3142" s="10" t="n">
        <v>0.03865</v>
      </c>
    </row>
    <row r="3143">
      <c r="A3143" s="8" t="n">
        <v>46024</v>
      </c>
      <c r="B3143" s="10" t="n">
        <v>0.03875</v>
      </c>
    </row>
    <row r="3144">
      <c r="A3144" s="8" t="n">
        <v>46027</v>
      </c>
      <c r="B3144" s="10" t="n">
        <v>0.0385</v>
      </c>
    </row>
    <row r="3145">
      <c r="A3145" s="8" t="n">
        <v>46028</v>
      </c>
      <c r="B3145" s="10" t="n">
        <v>0.0385</v>
      </c>
    </row>
    <row r="3146">
      <c r="A3146" s="8" t="n">
        <v>46029</v>
      </c>
      <c r="B3146" s="10" t="n">
        <v>0.038325</v>
      </c>
    </row>
    <row r="3147">
      <c r="A3147" s="8" t="n">
        <v>46030</v>
      </c>
      <c r="B3147" s="10" t="n">
        <v>0.03915</v>
      </c>
    </row>
    <row r="3148">
      <c r="A3148" s="8" t="n">
        <v>46031</v>
      </c>
      <c r="B3148" s="10" t="n">
        <v>0.03965</v>
      </c>
    </row>
    <row r="3149">
      <c r="A3149" s="8" t="n">
        <v>46034</v>
      </c>
      <c r="B3149" s="10" t="n">
        <v>0.0397</v>
      </c>
    </row>
    <row r="3150">
      <c r="A3150" s="8" t="n">
        <v>46035</v>
      </c>
      <c r="B3150" s="10" t="n">
        <v>0.0395</v>
      </c>
    </row>
    <row r="3151">
      <c r="A3151" s="8" t="n">
        <v>46036</v>
      </c>
      <c r="B3151" s="10" t="n">
        <v>0.039425</v>
      </c>
    </row>
    <row r="3152">
      <c r="A3152" s="8" t="n">
        <v>46038</v>
      </c>
      <c r="B3152" s="10" t="n">
        <v>0.039975</v>
      </c>
    </row>
    <row r="3153">
      <c r="A3153" s="8" t="n">
        <v>46041</v>
      </c>
      <c r="B3153" s="10" t="n">
        <v>0.04165</v>
      </c>
    </row>
    <row r="3154">
      <c r="A3154" s="8" t="n">
        <v>46042</v>
      </c>
      <c r="B3154" s="10" t="n">
        <v>0.0415</v>
      </c>
    </row>
    <row r="3155">
      <c r="A3155" s="8" t="n">
        <v>46043</v>
      </c>
      <c r="B3155" s="10" t="n">
        <v>0.04325</v>
      </c>
    </row>
    <row r="3156">
      <c r="A3156" s="8" t="n">
        <v>46044</v>
      </c>
      <c r="B3156" s="10" t="n">
        <v>0.04264999999999999</v>
      </c>
    </row>
    <row r="3157">
      <c r="A3157" s="8" t="n">
        <v>46045</v>
      </c>
      <c r="B3157" s="10" t="n">
        <v>0.0435</v>
      </c>
    </row>
    <row r="3158">
      <c r="A3158" s="8" t="n">
        <v>46049</v>
      </c>
      <c r="B3158" s="10" t="n">
        <v>0.043075</v>
      </c>
    </row>
    <row r="3159">
      <c r="A3159" s="8" t="n">
        <v>46050</v>
      </c>
      <c r="B3159" s="10" t="n">
        <v>0.04425</v>
      </c>
    </row>
    <row r="3160">
      <c r="A3160" s="8" t="n">
        <v>46051</v>
      </c>
      <c r="B3160" s="10" t="n">
        <v>0.04559999999999999</v>
      </c>
    </row>
    <row r="3161">
      <c r="A3161" s="8" t="n">
        <v>46052</v>
      </c>
      <c r="B3161" s="10" t="n">
        <v>0.046475</v>
      </c>
    </row>
    <row r="3162">
      <c r="A3162" s="8" t="n">
        <v>46055</v>
      </c>
      <c r="B3162" s="10" t="n">
        <v>0.04625</v>
      </c>
    </row>
    <row r="3163">
      <c r="A3163" s="8" t="n">
        <v>46056</v>
      </c>
      <c r="B3163" s="10" t="n">
        <v>0.047</v>
      </c>
    </row>
    <row r="3164">
      <c r="A3164" s="8" t="n">
        <v>46057</v>
      </c>
      <c r="B3164" s="10" t="n">
        <v>0.0461</v>
      </c>
    </row>
    <row r="3165">
      <c r="A3165" s="8" t="n">
        <v>46058</v>
      </c>
      <c r="B3165" s="10" t="n">
        <v>0.045075</v>
      </c>
    </row>
    <row r="3166">
      <c r="A3166" s="8" t="n">
        <v>46059</v>
      </c>
      <c r="B3166" s="10" t="n">
        <v>0.04542500000000001</v>
      </c>
    </row>
    <row r="3167">
      <c r="A3167" s="8" t="n">
        <v>46062</v>
      </c>
      <c r="B3167" s="10" t="n">
        <v>0.045475</v>
      </c>
    </row>
    <row r="3168">
      <c r="A3168" s="8" t="n">
        <v>46063</v>
      </c>
      <c r="B3168" s="10" t="n">
        <v>0.045</v>
      </c>
    </row>
    <row r="3169">
      <c r="A3169" s="8" t="n">
        <v>46064</v>
      </c>
      <c r="B3169" s="10" t="n">
        <v>0.043975</v>
      </c>
    </row>
    <row r="3170">
      <c r="A3170" s="8" t="n">
        <v>46065</v>
      </c>
      <c r="B3170" s="10" t="n">
        <v>0.044075</v>
      </c>
    </row>
    <row r="3171">
      <c r="A3171" s="8" t="n">
        <v>46066</v>
      </c>
      <c r="B3171" s="10" t="n">
        <v>0.04389999999999999</v>
      </c>
    </row>
    <row r="3172">
      <c r="A3172" s="8" t="n">
        <v>46069</v>
      </c>
      <c r="B3172" s="10" t="n">
        <v>0.043475</v>
      </c>
    </row>
    <row r="3173">
      <c r="A3173" s="8" t="n">
        <v>46070</v>
      </c>
      <c r="B3173" s="10" t="n">
        <v>0.04275</v>
      </c>
    </row>
    <row r="3174">
      <c r="A3174" s="8" t="n">
        <v>46071</v>
      </c>
      <c r="B3174" s="10" t="n">
        <v>0.042575</v>
      </c>
    </row>
    <row r="3175">
      <c r="A3175" s="8" t="n">
        <v>46073</v>
      </c>
      <c r="B3175" s="10" t="n">
        <v>0.043125</v>
      </c>
    </row>
    <row r="3176">
      <c r="A3176" s="8" t="n">
        <v>46076</v>
      </c>
      <c r="B3176" s="10" t="n">
        <v>0.043225</v>
      </c>
    </row>
    <row r="3177">
      <c r="A3177" s="8" t="n">
        <v>46077</v>
      </c>
      <c r="B3177" s="10" t="n">
        <v>0.042825</v>
      </c>
    </row>
    <row r="3178">
      <c r="A3178" s="8" t="n">
        <v>46078</v>
      </c>
      <c r="B3178" s="10" t="n">
        <v>0.0428</v>
      </c>
    </row>
    <row r="3179">
      <c r="A3179" s="8" t="n">
        <v>46079</v>
      </c>
      <c r="B3179" s="10" t="n">
        <v>0.04285</v>
      </c>
    </row>
    <row r="3180">
      <c r="A3180" s="8" t="n">
        <v>46080</v>
      </c>
      <c r="B3180" s="10" t="n">
        <v>0.0425</v>
      </c>
    </row>
    <row r="3181">
      <c r="A3181" s="8" t="n">
        <v>46083</v>
      </c>
      <c r="B3181" s="10" t="n">
        <v>0.0473</v>
      </c>
    </row>
    <row r="3182">
      <c r="A3182" s="8" t="n">
        <v>46085</v>
      </c>
      <c r="B3182" s="10" t="n">
        <v>0.05262500000000001</v>
      </c>
    </row>
    <row r="3183">
      <c r="A3183" s="8" t="n">
        <v>46086</v>
      </c>
      <c r="B3183" s="10" t="n">
        <v>0.05032499999999999</v>
      </c>
    </row>
    <row r="3184">
      <c r="A3184" s="8" t="n">
        <v>46087</v>
      </c>
      <c r="B3184" s="10" t="n">
        <v>0.051025</v>
      </c>
    </row>
    <row r="3185">
      <c r="A3185" s="8" t="n">
        <v>46090</v>
      </c>
      <c r="B3185" s="10" t="n">
        <v>0.05565000000000001</v>
      </c>
    </row>
    <row r="3186">
      <c r="A3186" s="8" t="n">
        <v>46091</v>
      </c>
      <c r="B3186" s="10" t="n">
        <v>0.05322499999999999</v>
      </c>
    </row>
    <row r="3187">
      <c r="A3187" s="8" t="n">
        <v>46092</v>
      </c>
      <c r="B3187" s="10" t="n">
        <v>0.050975</v>
      </c>
    </row>
    <row r="3188">
      <c r="A3188" s="8" t="n">
        <v>46093</v>
      </c>
      <c r="B3188" s="10" t="n">
        <v>0.053525</v>
      </c>
    </row>
    <row r="3189">
      <c r="A3189" s="8" t="n">
        <v>46094</v>
      </c>
      <c r="B3189" s="10" t="n">
        <v>0.057725</v>
      </c>
    </row>
    <row r="3190">
      <c r="A3190" s="8" t="n">
        <v>46097</v>
      </c>
      <c r="B3190" s="10" t="n">
        <v>0.05644999999999999</v>
      </c>
    </row>
    <row r="3191">
      <c r="A3191" s="8" t="n">
        <v>46098</v>
      </c>
      <c r="B3191" s="10" t="n">
        <v>0.05305</v>
      </c>
    </row>
    <row r="3192">
      <c r="A3192" s="8" t="n">
        <v>46099</v>
      </c>
      <c r="B3192" s="10" t="n">
        <v>0.05255</v>
      </c>
    </row>
    <row r="3193">
      <c r="A3193" s="8" t="n">
        <v>46101</v>
      </c>
      <c r="B3193" s="10" t="n">
        <v>0.0574</v>
      </c>
    </row>
    <row r="3194">
      <c r="A3194" s="8" t="n">
        <v>46104</v>
      </c>
      <c r="B3194" s="10" t="n">
        <v>0.05965</v>
      </c>
    </row>
    <row r="3195">
      <c r="A3195" s="8" t="n">
        <v>46105</v>
      </c>
      <c r="B3195" s="10" t="n">
        <v>0.05845</v>
      </c>
    </row>
    <row r="3196">
      <c r="A3196" s="8" t="n">
        <v>46106</v>
      </c>
      <c r="B3196" s="10" t="n">
        <v>0.05795</v>
      </c>
    </row>
    <row r="3197">
      <c r="A3197" s="8" t="n">
        <v>46108</v>
      </c>
      <c r="B3197" s="10" t="n">
        <v>0.06245</v>
      </c>
    </row>
    <row r="3198">
      <c r="A3198" s="8" t="n">
        <v>46111</v>
      </c>
      <c r="B3198" s="10" t="n">
        <v>0.07139999999999999</v>
      </c>
    </row>
    <row r="3199">
      <c r="A3199" s="8" t="n">
        <v>46114</v>
      </c>
      <c r="B3199" s="10" t="n">
        <v>0.07190000000000001</v>
      </c>
    </row>
    <row r="3200">
      <c r="A3200" s="8" t="n">
        <v>46118</v>
      </c>
      <c r="B3200" s="10" t="n">
        <v>0.06765</v>
      </c>
    </row>
    <row r="3201">
      <c r="A3201" s="8" t="n">
        <v>46119</v>
      </c>
      <c r="B3201" s="10" t="n">
        <v>0.065175</v>
      </c>
    </row>
    <row r="3202">
      <c r="A3202" s="8" t="n">
        <v>46120</v>
      </c>
      <c r="B3202" s="10" t="n">
        <v>0.05685</v>
      </c>
    </row>
    <row r="3203">
      <c r="A3203" s="8" t="n">
        <v>46121</v>
      </c>
      <c r="B3203" s="10" t="n">
        <v>0.055975</v>
      </c>
    </row>
    <row r="3204">
      <c r="A3204" s="8" t="n">
        <v>46122</v>
      </c>
      <c r="B3204" s="10" t="n">
        <v>0.05429999999999999</v>
      </c>
    </row>
    <row r="3205">
      <c r="A3205" s="8" t="n">
        <v>46125</v>
      </c>
      <c r="B3205" s="10" t="n">
        <v>0.050425</v>
      </c>
    </row>
    <row r="3206">
      <c r="A3206" s="8" t="n">
        <v>46127</v>
      </c>
      <c r="B3206" s="10" t="n">
        <v>0.046225</v>
      </c>
    </row>
    <row r="3207">
      <c r="A3207" s="8" t="n">
        <v>46128</v>
      </c>
      <c r="B3207" s="10" t="n">
        <v>0.04235000000000001</v>
      </c>
    </row>
    <row r="3208">
      <c r="A3208" s="8" t="n">
        <v>46129</v>
      </c>
      <c r="B3208" s="10" t="n">
        <v>0.0433</v>
      </c>
    </row>
    <row r="3209">
      <c r="A3209" s="8" t="n">
        <v>46132</v>
      </c>
      <c r="B3209" s="10" t="n">
        <v>0.04342500000000001</v>
      </c>
    </row>
    <row r="3210">
      <c r="A3210" s="8" t="n">
        <v>46133</v>
      </c>
      <c r="B3210" s="10" t="n">
        <v>0.04545</v>
      </c>
    </row>
    <row r="3211">
      <c r="A3211" s="8" t="n">
        <v>46134</v>
      </c>
      <c r="B3211" s="10" t="n">
        <v>0.04575</v>
      </c>
    </row>
    <row r="3212">
      <c r="A3212" s="8" t="n">
        <v>46135</v>
      </c>
      <c r="B3212" s="10" t="n">
        <v>0.0458</v>
      </c>
    </row>
    <row r="3213">
      <c r="A3213" s="8" t="n">
        <v>46136</v>
      </c>
      <c r="B3213" s="10" t="n">
        <v>0.04585</v>
      </c>
    </row>
    <row r="3214">
      <c r="A3214" s="8" t="n">
        <v>46139</v>
      </c>
      <c r="B3214" s="10" t="n">
        <v>0.04495</v>
      </c>
    </row>
    <row r="3215">
      <c r="A3215" s="8" t="n">
        <v>46140</v>
      </c>
      <c r="B3215" s="10" t="n">
        <v>0.04595</v>
      </c>
    </row>
    <row r="3216">
      <c r="A3216" s="8" t="n">
        <v>46141</v>
      </c>
      <c r="B3216" s="10" t="n">
        <v>0.04595</v>
      </c>
    </row>
    <row r="3217">
      <c r="A3217" s="8" t="n">
        <v>46142</v>
      </c>
      <c r="B3217" s="10" t="n">
        <v>0.04832499999999999</v>
      </c>
    </row>
    <row r="3218">
      <c r="A3218" s="8" t="n">
        <v>46146</v>
      </c>
      <c r="B3218" s="10" t="n">
        <v>0.0463</v>
      </c>
    </row>
    <row r="3219">
      <c r="A3219" s="8" t="n">
        <v>46147</v>
      </c>
      <c r="B3219" s="10" t="n">
        <v>0.0461</v>
      </c>
    </row>
    <row r="3220">
      <c r="A3220" s="8" t="n">
        <v>46148</v>
      </c>
      <c r="B3220" s="10" t="n">
        <v>0.046025</v>
      </c>
    </row>
    <row r="3221">
      <c r="A3221" s="8" t="n">
        <v>46149</v>
      </c>
      <c r="B3221" s="10" t="n">
        <v>0.04715</v>
      </c>
    </row>
    <row r="3222">
      <c r="A3222" s="8" t="n">
        <v>46150</v>
      </c>
      <c r="B3222" s="10" t="n">
        <v>0.047225</v>
      </c>
    </row>
    <row r="3223">
      <c r="A3223" s="8" t="n">
        <v>46153</v>
      </c>
      <c r="B3223" s="10" t="n">
        <v>0.0489</v>
      </c>
    </row>
    <row r="3224">
      <c r="A3224" s="8" t="n">
        <v>46154</v>
      </c>
      <c r="B3224" s="10" t="n">
        <v>0.05</v>
      </c>
    </row>
    <row r="3225">
      <c r="A3225" s="8" t="n">
        <v>46155</v>
      </c>
      <c r="B3225" s="10" t="n">
        <v>0.051275</v>
      </c>
    </row>
    <row r="3226">
      <c r="A3226" s="8" t="n">
        <v>46156</v>
      </c>
      <c r="B3226" s="10" t="n">
        <v>0.05165</v>
      </c>
    </row>
    <row r="3227">
      <c r="A3227" s="8" t="n">
        <v>46157</v>
      </c>
      <c r="B3227" s="10" t="n">
        <v>0.05255</v>
      </c>
    </row>
    <row r="3228">
      <c r="A3228" s="8" t="n">
        <v>46160</v>
      </c>
      <c r="B3228" s="10" t="n">
        <v>0.053825</v>
      </c>
    </row>
    <row r="3229">
      <c r="A3229" s="8" t="n">
        <v>46161</v>
      </c>
      <c r="B3229" s="10" t="n">
        <v>0.05445000000000001</v>
      </c>
    </row>
    <row r="3230">
      <c r="A3230" s="8" t="n">
        <v>46162</v>
      </c>
      <c r="B3230" s="10" t="n">
        <v>0.055225</v>
      </c>
    </row>
    <row r="3231">
      <c r="A3231" s="8" t="n">
        <v>46163</v>
      </c>
      <c r="B3231" s="10" t="n">
        <v>0.057475</v>
      </c>
    </row>
    <row r="3232">
      <c r="A3232" s="8" t="n">
        <v>46164</v>
      </c>
      <c r="B3232" s="10" t="n">
        <v>0.056475</v>
      </c>
    </row>
    <row r="3233">
      <c r="A3233" s="8" t="n">
        <v>46167</v>
      </c>
      <c r="B3233" s="10" t="n">
        <v>0.055525</v>
      </c>
    </row>
    <row r="3234">
      <c r="A3234" s="8" t="n">
        <v>46168</v>
      </c>
      <c r="B3234" s="10" t="n">
        <v>0.05545</v>
      </c>
    </row>
    <row r="3235">
      <c r="A3235" s="8" t="n">
        <v>46169</v>
      </c>
      <c r="B3235" s="10" t="n">
        <v>0.05545</v>
      </c>
    </row>
    <row r="3236">
      <c r="A3236" s="8" t="n">
        <v>46171</v>
      </c>
      <c r="B3236" s="10" t="n">
        <v>0.05555</v>
      </c>
    </row>
    <row r="3237">
      <c r="A3237" s="8" t="n">
        <v>46174</v>
      </c>
      <c r="B3237" s="10" t="n">
        <v>0.0548</v>
      </c>
    </row>
    <row r="3238">
      <c r="A3238" s="8" t="n">
        <v>46175</v>
      </c>
      <c r="B3238" s="10" t="n">
        <v>0.0551</v>
      </c>
    </row>
    <row r="3239">
      <c r="A3239" s="8" t="n">
        <v>46176</v>
      </c>
      <c r="B3239" s="10" t="n">
        <v>0.0563</v>
      </c>
    </row>
    <row r="3240">
      <c r="A3240" s="8" t="n">
        <v>46177</v>
      </c>
      <c r="B3240" s="10" t="n">
        <v>0.05595</v>
      </c>
    </row>
    <row r="3241">
      <c r="A3241" s="8" t="n">
        <v>46178</v>
      </c>
      <c r="B3241" s="10" t="n">
        <v>0.0556</v>
      </c>
    </row>
    <row r="3242">
      <c r="A3242" s="8" t="n">
        <v>46181</v>
      </c>
      <c r="B3242" s="10" t="n">
        <v>0.05555</v>
      </c>
    </row>
    <row r="3243">
      <c r="A3243" s="8" t="n">
        <v>46182</v>
      </c>
      <c r="B3243" s="10" t="n">
        <v>0.05595</v>
      </c>
    </row>
    <row r="3244">
      <c r="A3244" s="8" t="n">
        <v>46183</v>
      </c>
      <c r="B3244" s="10" t="n">
        <v>0.055725</v>
      </c>
    </row>
    <row r="3245">
      <c r="A3245" s="8" t="n">
        <v>46184</v>
      </c>
      <c r="B3245" s="10" t="n">
        <v>0.05495</v>
      </c>
    </row>
    <row r="3246">
      <c r="A3246" s="8" t="n">
        <v>46185</v>
      </c>
      <c r="B3246" s="10" t="n">
        <v>0.05495</v>
      </c>
    </row>
    <row r="3247">
      <c r="A3247" s="8" t="n">
        <v>46188</v>
      </c>
      <c r="B3247" s="10" t="n">
        <v>0.052975</v>
      </c>
    </row>
    <row r="3248">
      <c r="A3248" s="8" t="n">
        <v>46189</v>
      </c>
      <c r="B3248" s="10" t="n">
        <v>0.048725</v>
      </c>
    </row>
    <row r="3249">
      <c r="A3249" s="8" t="n">
        <v>46190</v>
      </c>
      <c r="B3249" s="10" t="n">
        <v>0.04845</v>
      </c>
    </row>
    <row r="3250">
      <c r="A3250" s="8" t="n">
        <v>46191</v>
      </c>
      <c r="B3250" s="10" t="n">
        <v>0.04745</v>
      </c>
    </row>
    <row r="3251">
      <c r="A3251" s="8" t="n">
        <v>46192</v>
      </c>
      <c r="B3251" s="10" t="n">
        <v>0.0473</v>
      </c>
    </row>
    <row r="3252">
      <c r="A3252" s="8" t="n">
        <v>46195</v>
      </c>
      <c r="B3252" s="10" t="n">
        <v>0.047325</v>
      </c>
    </row>
    <row r="3253">
      <c r="A3253" s="8" t="n">
        <v>46196</v>
      </c>
      <c r="B3253" s="10" t="n">
        <v>0.047775</v>
      </c>
    </row>
    <row r="3254">
      <c r="A3254" s="8" t="n">
        <v>46197</v>
      </c>
      <c r="B3254" s="10" t="n">
        <v>0.04805</v>
      </c>
    </row>
    <row r="3255">
      <c r="A3255" s="8" t="n">
        <v>46198</v>
      </c>
      <c r="B3255" s="10" t="n">
        <v>0.04795</v>
      </c>
    </row>
    <row r="3256">
      <c r="A3256" s="8" t="n">
        <v>46202</v>
      </c>
      <c r="B3256" s="10" t="n">
        <v>0.047675</v>
      </c>
    </row>
    <row r="3257">
      <c r="A3257" s="8" t="n">
        <v>46203</v>
      </c>
      <c r="B3257" s="10" t="n">
        <v>0.04742499999999999</v>
      </c>
    </row>
    <row r="3258">
      <c r="A3258" s="8" t="n">
        <v>46204</v>
      </c>
      <c r="B3258" s="10" t="n">
        <v>0.04877500000000001</v>
      </c>
    </row>
    <row r="3259">
      <c r="A3259" s="8" t="n">
        <v>46205</v>
      </c>
      <c r="B3259" s="10" t="n">
        <v>0.048675</v>
      </c>
    </row>
    <row r="3260">
      <c r="A3260" s="8" t="n">
        <v>46206</v>
      </c>
      <c r="B3260" s="10" t="n">
        <v>0.04845</v>
      </c>
    </row>
    <row r="3261">
      <c r="A3261" s="8" t="n">
        <v>46209</v>
      </c>
      <c r="B3261" s="10" t="n">
        <v>0.0487</v>
      </c>
    </row>
    <row r="3262">
      <c r="A3262" s="8" t="n">
        <v>46210</v>
      </c>
      <c r="B3262" s="10" t="n">
        <v>0.0483</v>
      </c>
    </row>
    <row r="3263">
      <c r="A3263" s="8" t="n">
        <v>46211</v>
      </c>
      <c r="B3263" s="10" t="n">
        <v>0.04945</v>
      </c>
    </row>
    <row r="3264">
      <c r="A3264" s="8" t="n">
        <v>46212</v>
      </c>
      <c r="B3264" s="10" t="n">
        <v>0.049375</v>
      </c>
    </row>
    <row r="3265">
      <c r="A3265" s="8" t="n">
        <v>46213</v>
      </c>
      <c r="B3265" s="10" t="n">
        <v>0.048525</v>
      </c>
    </row>
    <row r="3266">
      <c r="A3266" s="8" t="n">
        <v>46216</v>
      </c>
      <c r="B3266" s="10" t="n">
        <v>0.04940000000000001</v>
      </c>
    </row>
    <row r="3267">
      <c r="A3267" s="8" t="n">
        <v>46217</v>
      </c>
      <c r="B3267" s="10" t="n">
        <v>0.050525</v>
      </c>
    </row>
    <row r="3268">
      <c r="A3268" s="8" t="n">
        <v>46218</v>
      </c>
      <c r="B3268" s="10" t="n">
        <v>0.048975</v>
      </c>
    </row>
    <row r="3269">
      <c r="A3269" s="8" t="n">
        <v>46219</v>
      </c>
      <c r="B3269" s="10" t="n">
        <v>0.04940000000000001</v>
      </c>
    </row>
    <row r="3270">
      <c r="A3270" s="8" t="n">
        <v>46220</v>
      </c>
      <c r="B3270" s="10" t="n">
        <v>0.049375</v>
      </c>
    </row>
    <row r="3271">
      <c r="A3271" s="8" t="n">
        <v>46223</v>
      </c>
      <c r="B3271" s="10" t="n">
        <v>0.04969999999999999</v>
      </c>
    </row>
    <row r="3272">
      <c r="A3272" s="8" t="n">
        <v>46224</v>
      </c>
      <c r="B3272" s="10" t="n">
        <v>0.04894999999999999</v>
      </c>
    </row>
    <row r="3273">
      <c r="A3273" s="8" t="n">
        <v>46225</v>
      </c>
      <c r="B3273" s="10" t="n">
        <v>0.0487</v>
      </c>
    </row>
    <row r="3274">
      <c r="A3274" s="8" t="n">
        <v>46226</v>
      </c>
      <c r="B3274" s="10" t="n">
        <v>0.0498</v>
      </c>
    </row>
    <row r="3275">
      <c r="A3275" s="8" t="n">
        <v>46227</v>
      </c>
      <c r="B3275" s="10" t="n">
        <v>0.05095</v>
      </c>
    </row>
    <row r="3276">
      <c r="A3276" s="8" t="n">
        <v>46230</v>
      </c>
      <c r="B3276" s="10" t="n">
        <v>0.050375</v>
      </c>
    </row>
    <row r="3277">
      <c r="A3277" s="8" t="n">
        <v>46231</v>
      </c>
      <c r="B3277" s="10" t="n">
        <v>0.050225</v>
      </c>
    </row>
    <row r="3278">
      <c r="A3278" s="8" t="n">
        <v>46232</v>
      </c>
      <c r="B3278" s="10" t="n">
        <v>0.05065</v>
      </c>
    </row>
    <row r="3279">
      <c r="A3279" s="8" t="n">
        <v>46233</v>
      </c>
      <c r="B3279" s="10" t="n">
        <v>0.0498</v>
      </c>
    </row>
    <row r="3280">
      <c r="A3280" s="8" t="n">
        <v>46234</v>
      </c>
      <c r="B3280" s="10" t="n">
        <v>0.04995</v>
      </c>
    </row>
    <row r="3281">
      <c r="A3281" s="8" t="n">
        <v>46237</v>
      </c>
      <c r="B3281" s="10" t="n">
        <v>0.049625</v>
      </c>
    </row>
    <row r="3282">
      <c r="A3282" s="8" t="n">
        <v>46238</v>
      </c>
      <c r="B3282" s="10" t="n">
        <v>0.04995</v>
      </c>
    </row>
    <row r="3283">
      <c r="A3283" s="8" t="n">
        <v>46239</v>
      </c>
      <c r="B3283" s="10" t="n">
        <v>0.05019999999999999</v>
      </c>
    </row>
    <row r="3284">
      <c r="A3284" s="8" t="n">
        <v>46240</v>
      </c>
      <c r="B3284" s="10" t="n">
        <v>0.0488</v>
      </c>
    </row>
    <row r="3285">
      <c r="A3285" s="8" t="n">
        <v>46241</v>
      </c>
      <c r="B3285" s="10" t="n">
        <v>0.048125</v>
      </c>
    </row>
    <row r="3286">
      <c r="A3286" s="8" t="n">
        <v>46244</v>
      </c>
      <c r="B3286" s="10" t="n">
        <v>0.04769999999999999</v>
      </c>
    </row>
    <row r="3287">
      <c r="A3287" s="8" t="n">
        <v>46245</v>
      </c>
      <c r="B3287" s="10" t="n">
        <v>0.04695000000000001</v>
      </c>
    </row>
    <row r="3288">
      <c r="A3288" s="8" t="n">
        <v>46246</v>
      </c>
      <c r="B3288" s="10" t="n">
        <v>0.045825</v>
      </c>
    </row>
    <row r="3289">
      <c r="A3289" s="8" t="n">
        <v>46247</v>
      </c>
      <c r="B3289" s="10" t="n">
        <v>0.044525</v>
      </c>
    </row>
    <row r="3290">
      <c r="A3290" s="8" t="n">
        <v>46248</v>
      </c>
      <c r="B3290" s="10" t="n">
        <v>0.0423</v>
      </c>
    </row>
    <row r="3291">
      <c r="A3291" s="8" t="n">
        <v>46251</v>
      </c>
      <c r="B3291" s="10" t="n">
        <v>0.042575</v>
      </c>
    </row>
    <row r="3292">
      <c r="A3292" s="8" t="n">
        <v>46252</v>
      </c>
      <c r="B3292" s="10" t="n">
        <v>0.042825</v>
      </c>
    </row>
    <row r="3293">
      <c r="A3293" s="8" t="n">
        <v>46253</v>
      </c>
      <c r="B3293" s="10" t="n">
        <v>0.041575</v>
      </c>
    </row>
    <row r="3294">
      <c r="A3294" s="8" t="n">
        <v>46254</v>
      </c>
      <c r="B3294" s="10" t="n">
        <v>0.042025</v>
      </c>
    </row>
    <row r="3295">
      <c r="A3295" s="8" t="n">
        <v>46255</v>
      </c>
      <c r="B3295" s="10" t="n">
        <v>0.04195</v>
      </c>
    </row>
    <row r="3296">
      <c r="A3296" s="8" t="n">
        <v>46258</v>
      </c>
      <c r="B3296" s="10" t="n">
        <v>0.04165</v>
      </c>
    </row>
    <row r="3297">
      <c r="A3297" s="8" t="n">
        <v>46259</v>
      </c>
      <c r="B3297" s="10" t="n">
        <v>0.04195</v>
      </c>
    </row>
    <row r="3298">
      <c r="A3298" s="8" t="n">
        <v>46261</v>
      </c>
      <c r="B3298" s="10" t="n">
        <v>0.04195</v>
      </c>
    </row>
    <row r="3299">
      <c r="A3299" s="8" t="n">
        <v>46262</v>
      </c>
      <c r="B3299" s="10" t="n">
        <v>0.04144999999999999</v>
      </c>
    </row>
    <row r="3300">
      <c r="A3300" s="8" t="n">
        <v>46265</v>
      </c>
      <c r="B3300" s="10" t="n">
        <v>0.04205</v>
      </c>
    </row>
    <row r="3301">
      <c r="A3301" s="8" t="n">
        <v>46266</v>
      </c>
      <c r="B3301" s="10" t="n">
        <v>0.04195</v>
      </c>
    </row>
    <row r="3302">
      <c r="A3302" s="8" t="n">
        <v>46267</v>
      </c>
      <c r="B3302" s="10" t="n">
        <v>0.0418</v>
      </c>
    </row>
    <row r="3303">
      <c r="A3303" s="8" t="n">
        <v>46268</v>
      </c>
      <c r="B3303" s="10" t="n">
        <v>0.04205</v>
      </c>
    </row>
    <row r="3304">
      <c r="A3304" s="8" t="n">
        <v>46269</v>
      </c>
      <c r="B3304" s="10" t="n">
        <v>0.042025</v>
      </c>
    </row>
    <row r="3305">
      <c r="A3305" s="8" t="n">
        <v>46272</v>
      </c>
      <c r="B3305" s="10" t="n">
        <v>0.041875</v>
      </c>
    </row>
    <row r="3306">
      <c r="A3306" s="8" t="n">
        <v>46273</v>
      </c>
      <c r="B3306" s="10" t="n">
        <v>0.04215</v>
      </c>
    </row>
    <row r="3307">
      <c r="A3307" s="8" t="n">
        <v>46274</v>
      </c>
      <c r="B3307" s="10" t="n">
        <v>0.042925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</cols>
  <sheetData>
    <row r="1">
      <c r="A1" s="7" t="inlineStr">
        <is>
          <t>Date</t>
        </is>
      </c>
      <c r="B1" s="7" t="inlineStr">
        <is>
          <t>Fwd3M_RV_ORIG (frac)</t>
        </is>
      </c>
    </row>
    <row r="2">
      <c r="A2" s="8" t="n">
        <v>41275</v>
      </c>
      <c r="B2" s="10" t="n">
        <v>0.0715678962079199</v>
      </c>
    </row>
    <row r="3">
      <c r="A3" s="8" t="n">
        <v>41276</v>
      </c>
      <c r="B3" s="10" t="n">
        <v>0.07051007167675798</v>
      </c>
    </row>
    <row r="4">
      <c r="A4" s="8" t="n">
        <v>41277</v>
      </c>
      <c r="B4" s="10" t="n">
        <v>0.07064555221009176</v>
      </c>
    </row>
    <row r="5">
      <c r="A5" s="8" t="n">
        <v>41278</v>
      </c>
      <c r="B5" s="10" t="n">
        <v>0.06915538469614206</v>
      </c>
    </row>
    <row r="6">
      <c r="A6" s="8" t="n">
        <v>41281</v>
      </c>
      <c r="B6" s="10" t="n">
        <v>0.06895402140815238</v>
      </c>
    </row>
    <row r="7">
      <c r="A7" s="8" t="n">
        <v>41282</v>
      </c>
      <c r="B7" s="10" t="n">
        <v>0.06904317394405549</v>
      </c>
    </row>
    <row r="8">
      <c r="A8" s="8" t="n">
        <v>41283</v>
      </c>
      <c r="B8" s="10" t="n">
        <v>0.06841613131963556</v>
      </c>
    </row>
    <row r="9">
      <c r="A9" s="8" t="n">
        <v>41284</v>
      </c>
      <c r="B9" s="10" t="n">
        <v>0.06811434567571055</v>
      </c>
    </row>
    <row r="10">
      <c r="A10" s="8" t="n">
        <v>41285</v>
      </c>
      <c r="B10" s="10" t="n">
        <v>0.06832995410654136</v>
      </c>
    </row>
    <row r="11">
      <c r="A11" s="8" t="n">
        <v>41288</v>
      </c>
      <c r="B11" s="10" t="n">
        <v>0.0675891442959021</v>
      </c>
    </row>
    <row r="12">
      <c r="A12" s="8" t="n">
        <v>41289</v>
      </c>
      <c r="B12" s="10" t="n">
        <v>0.06752873801645558</v>
      </c>
    </row>
    <row r="13">
      <c r="A13" s="8" t="n">
        <v>41290</v>
      </c>
      <c r="B13" s="10" t="n">
        <v>0.06996280579407427</v>
      </c>
    </row>
    <row r="14">
      <c r="A14" s="8" t="n">
        <v>41291</v>
      </c>
      <c r="B14" s="10" t="n">
        <v>0.0690570098060585</v>
      </c>
    </row>
    <row r="15">
      <c r="A15" s="8" t="n">
        <v>41292</v>
      </c>
      <c r="B15" s="10" t="n">
        <v>0.06434475821774263</v>
      </c>
    </row>
    <row r="16">
      <c r="A16" s="8" t="n">
        <v>41295</v>
      </c>
      <c r="B16" s="10" t="n">
        <v>0.06489151810921791</v>
      </c>
    </row>
    <row r="17">
      <c r="A17" s="8" t="n">
        <v>41296</v>
      </c>
      <c r="B17" s="10" t="n">
        <v>0.06520445643896693</v>
      </c>
    </row>
    <row r="18">
      <c r="A18" s="8" t="n">
        <v>41297</v>
      </c>
      <c r="B18" s="10" t="n">
        <v>0.0655917303428763</v>
      </c>
    </row>
    <row r="19">
      <c r="A19" s="8" t="n">
        <v>41298</v>
      </c>
      <c r="B19" s="10" t="n">
        <v>0.06618531525643596</v>
      </c>
    </row>
    <row r="20">
      <c r="A20" s="8" t="n">
        <v>41302</v>
      </c>
      <c r="B20" s="10" t="n">
        <v>0.06560188811988446</v>
      </c>
    </row>
    <row r="21">
      <c r="A21" s="8" t="n">
        <v>41303</v>
      </c>
      <c r="B21" s="10" t="n">
        <v>0.06556439243698198</v>
      </c>
    </row>
    <row r="22">
      <c r="A22" s="8" t="n">
        <v>41304</v>
      </c>
      <c r="B22" s="10" t="n">
        <v>0.06518816140552255</v>
      </c>
    </row>
    <row r="23">
      <c r="A23" s="8" t="n">
        <v>41305</v>
      </c>
      <c r="B23" s="10" t="n">
        <v>0.06567676820562876</v>
      </c>
    </row>
    <row r="24">
      <c r="A24" s="8" t="n">
        <v>41306</v>
      </c>
      <c r="B24" s="10" t="n">
        <v>0.06626520942747556</v>
      </c>
    </row>
    <row r="25">
      <c r="A25" s="8" t="n">
        <v>41309</v>
      </c>
      <c r="B25" s="10" t="n">
        <v>0.06573026343619899</v>
      </c>
    </row>
    <row r="26">
      <c r="A26" s="8" t="n">
        <v>41310</v>
      </c>
      <c r="B26" s="10" t="n">
        <v>0.06597368276381166</v>
      </c>
    </row>
    <row r="27">
      <c r="A27" s="8" t="n">
        <v>41311</v>
      </c>
      <c r="B27" s="10" t="n">
        <v>0.06663724276263822</v>
      </c>
    </row>
    <row r="28">
      <c r="A28" s="8" t="n">
        <v>41312</v>
      </c>
      <c r="B28" s="10" t="n">
        <v>0.06666091679448398</v>
      </c>
    </row>
    <row r="29">
      <c r="A29" s="8" t="n">
        <v>41313</v>
      </c>
      <c r="B29" s="10" t="n">
        <v>0.06577107119854982</v>
      </c>
    </row>
    <row r="30">
      <c r="A30" s="8" t="n">
        <v>41316</v>
      </c>
      <c r="B30" s="10" t="n">
        <v>0.06726744783066761</v>
      </c>
    </row>
    <row r="31">
      <c r="A31" s="8" t="n">
        <v>41317</v>
      </c>
      <c r="B31" s="10" t="n">
        <v>0.06788297597122527</v>
      </c>
    </row>
    <row r="32">
      <c r="A32" s="8" t="n">
        <v>41318</v>
      </c>
      <c r="B32" s="10" t="n">
        <v>0.06792836937479199</v>
      </c>
    </row>
    <row r="33">
      <c r="A33" s="8" t="n">
        <v>41319</v>
      </c>
      <c r="B33" s="10" t="n">
        <v>0.06786955127894739</v>
      </c>
    </row>
    <row r="34">
      <c r="A34" s="8" t="n">
        <v>41320</v>
      </c>
      <c r="B34" s="10" t="n">
        <v>0.06694787088128115</v>
      </c>
    </row>
    <row r="35">
      <c r="A35" s="8" t="n">
        <v>41323</v>
      </c>
      <c r="B35" s="10" t="n">
        <v>0.06641205332816656</v>
      </c>
    </row>
    <row r="36">
      <c r="A36" s="8" t="n">
        <v>41325</v>
      </c>
      <c r="B36" s="10" t="n">
        <v>0.06665761582135833</v>
      </c>
    </row>
    <row r="37">
      <c r="A37" s="8" t="n">
        <v>41326</v>
      </c>
      <c r="B37" s="10" t="n">
        <v>0.06571949281263516</v>
      </c>
    </row>
    <row r="38">
      <c r="A38" s="8" t="n">
        <v>41327</v>
      </c>
      <c r="B38" s="10" t="n">
        <v>0.06455806797706859</v>
      </c>
    </row>
    <row r="39">
      <c r="A39" s="8" t="n">
        <v>41330</v>
      </c>
      <c r="B39" s="10" t="n">
        <v>0.0626573966180738</v>
      </c>
    </row>
    <row r="40">
      <c r="A40" s="8" t="n">
        <v>41331</v>
      </c>
      <c r="B40" s="10" t="n">
        <v>0.06275094245407269</v>
      </c>
    </row>
    <row r="41">
      <c r="A41" s="8" t="n">
        <v>41332</v>
      </c>
      <c r="B41" s="10" t="n">
        <v>0.06208432463117473</v>
      </c>
    </row>
    <row r="42">
      <c r="A42" s="8" t="n">
        <v>41333</v>
      </c>
      <c r="B42" s="10" t="n">
        <v>0.06099356715432092</v>
      </c>
    </row>
    <row r="43">
      <c r="A43" s="8" t="n">
        <v>41334</v>
      </c>
      <c r="B43" s="10" t="n">
        <v>0.05740126122077322</v>
      </c>
    </row>
    <row r="44">
      <c r="A44" s="8" t="n">
        <v>41337</v>
      </c>
      <c r="B44" s="10" t="n">
        <v>0.05883585523516545</v>
      </c>
    </row>
    <row r="45">
      <c r="A45" s="8" t="n">
        <v>41338</v>
      </c>
      <c r="B45" s="10" t="n">
        <v>0.05953764698158037</v>
      </c>
    </row>
    <row r="46">
      <c r="A46" s="8" t="n">
        <v>41339</v>
      </c>
      <c r="B46" s="10" t="n">
        <v>0.05891553500653556</v>
      </c>
    </row>
    <row r="47">
      <c r="A47" s="8" t="n">
        <v>41340</v>
      </c>
      <c r="B47" s="10" t="n">
        <v>0.05882205756422702</v>
      </c>
    </row>
    <row r="48">
      <c r="A48" s="8" t="n">
        <v>41341</v>
      </c>
      <c r="B48" s="10" t="n">
        <v>0.05805153195320201</v>
      </c>
    </row>
    <row r="49">
      <c r="A49" s="8" t="n">
        <v>41344</v>
      </c>
      <c r="B49" s="10" t="n">
        <v>0.06855962625158893</v>
      </c>
    </row>
    <row r="50">
      <c r="A50" s="8" t="n">
        <v>41345</v>
      </c>
      <c r="B50" s="10" t="n">
        <v>0.0718725318374013</v>
      </c>
    </row>
    <row r="51">
      <c r="A51" s="8" t="n">
        <v>41346</v>
      </c>
      <c r="B51" s="10" t="n">
        <v>0.07201125577460539</v>
      </c>
    </row>
    <row r="52">
      <c r="A52" s="8" t="n">
        <v>41347</v>
      </c>
      <c r="B52" s="10" t="n">
        <v>0.07444819465463488</v>
      </c>
    </row>
    <row r="53">
      <c r="A53" s="8" t="n">
        <v>41348</v>
      </c>
      <c r="B53" s="10" t="n">
        <v>0.07347461391403588</v>
      </c>
    </row>
    <row r="54">
      <c r="A54" s="8" t="n">
        <v>41351</v>
      </c>
      <c r="B54" s="10" t="n">
        <v>0.07924201575168437</v>
      </c>
    </row>
    <row r="55">
      <c r="A55" s="8" t="n">
        <v>41352</v>
      </c>
      <c r="B55" s="10" t="n">
        <v>0.07923894822006956</v>
      </c>
    </row>
    <row r="56">
      <c r="A56" s="8" t="n">
        <v>41353</v>
      </c>
      <c r="B56" s="10" t="n">
        <v>0.08372621869238313</v>
      </c>
    </row>
    <row r="57">
      <c r="A57" s="8" t="n">
        <v>41354</v>
      </c>
      <c r="B57" s="10" t="n">
        <v>0.08463016436853794</v>
      </c>
    </row>
    <row r="58">
      <c r="A58" s="8" t="n">
        <v>41355</v>
      </c>
      <c r="B58" s="10" t="n">
        <v>0.08536211669545295</v>
      </c>
    </row>
    <row r="59">
      <c r="A59" s="8" t="n">
        <v>41358</v>
      </c>
      <c r="B59" s="10" t="n">
        <v>0.08489433670504951</v>
      </c>
    </row>
    <row r="60">
      <c r="A60" s="8" t="n">
        <v>41359</v>
      </c>
      <c r="B60" s="10" t="n">
        <v>0.09096721831375182</v>
      </c>
    </row>
    <row r="61">
      <c r="A61" s="8" t="n">
        <v>41361</v>
      </c>
      <c r="B61" s="10" t="n">
        <v>0.09771118344587044</v>
      </c>
    </row>
    <row r="62">
      <c r="A62" s="8" t="n">
        <v>41366</v>
      </c>
      <c r="B62" s="10" t="n">
        <v>0.09685340501956391</v>
      </c>
    </row>
    <row r="63">
      <c r="A63" s="8" t="n">
        <v>41367</v>
      </c>
      <c r="B63" s="10" t="n">
        <v>0.09806288969023484</v>
      </c>
    </row>
    <row r="64">
      <c r="A64" s="8" t="n">
        <v>41368</v>
      </c>
      <c r="B64" s="10" t="n">
        <v>0.09733899779681565</v>
      </c>
    </row>
    <row r="65">
      <c r="A65" s="8" t="n">
        <v>41369</v>
      </c>
      <c r="B65" s="10" t="n">
        <v>0.09716663080331675</v>
      </c>
    </row>
    <row r="66">
      <c r="A66" s="8" t="n">
        <v>41372</v>
      </c>
      <c r="B66" s="10" t="n">
        <v>0.0968417485121162</v>
      </c>
    </row>
    <row r="67">
      <c r="A67" s="8" t="n">
        <v>41373</v>
      </c>
      <c r="B67" s="10" t="n">
        <v>0.09870896954177712</v>
      </c>
    </row>
    <row r="68">
      <c r="A68" s="8" t="n">
        <v>41374</v>
      </c>
      <c r="B68" s="10" t="n">
        <v>0.1005512858855574</v>
      </c>
    </row>
    <row r="69">
      <c r="A69" s="8" t="n">
        <v>41376</v>
      </c>
      <c r="B69" s="10" t="n">
        <v>0.09981124385965977</v>
      </c>
    </row>
    <row r="70">
      <c r="A70" s="8" t="n">
        <v>41379</v>
      </c>
      <c r="B70" s="10" t="n">
        <v>0.09998972592960186</v>
      </c>
    </row>
    <row r="71">
      <c r="A71" s="8" t="n">
        <v>41380</v>
      </c>
      <c r="B71" s="10" t="n">
        <v>0.1003621849266948</v>
      </c>
    </row>
    <row r="72">
      <c r="A72" s="8" t="n">
        <v>41381</v>
      </c>
      <c r="B72" s="10" t="n">
        <v>0.1003785218463171</v>
      </c>
    </row>
    <row r="73">
      <c r="A73" s="8" t="n">
        <v>41382</v>
      </c>
      <c r="B73" s="10" t="n">
        <v>0.1000285417083484</v>
      </c>
    </row>
    <row r="74">
      <c r="A74" s="8" t="n">
        <v>41386</v>
      </c>
      <c r="B74" s="10" t="n">
        <v>0.1006661366443764</v>
      </c>
    </row>
    <row r="75">
      <c r="A75" s="8" t="n">
        <v>41387</v>
      </c>
      <c r="B75" s="10" t="n">
        <v>0.1005080915425692</v>
      </c>
    </row>
    <row r="76">
      <c r="A76" s="8" t="n">
        <v>41389</v>
      </c>
      <c r="B76" s="10" t="n">
        <v>0.1023039884880126</v>
      </c>
    </row>
    <row r="77">
      <c r="A77" s="8" t="n">
        <v>41390</v>
      </c>
      <c r="B77" s="10" t="n">
        <v>0.102370838592575</v>
      </c>
    </row>
    <row r="78">
      <c r="A78" s="8" t="n">
        <v>41393</v>
      </c>
      <c r="B78" s="10" t="n">
        <v>0.1025716099370942</v>
      </c>
    </row>
    <row r="79">
      <c r="A79" s="8" t="n">
        <v>41394</v>
      </c>
      <c r="B79" s="10" t="n">
        <v>0.1057656489630153</v>
      </c>
    </row>
    <row r="80">
      <c r="A80" s="8" t="n">
        <v>41396</v>
      </c>
      <c r="B80" s="10" t="n">
        <v>0.1057733062790767</v>
      </c>
    </row>
    <row r="81">
      <c r="A81" s="8" t="n">
        <v>41397</v>
      </c>
      <c r="B81" s="10" t="n">
        <v>0.1065947128546367</v>
      </c>
    </row>
    <row r="82">
      <c r="A82" s="8" t="n">
        <v>41400</v>
      </c>
      <c r="B82" s="10" t="n">
        <v>0.1063641533821252</v>
      </c>
    </row>
    <row r="83">
      <c r="A83" s="8" t="n">
        <v>41401</v>
      </c>
      <c r="B83" s="10" t="n">
        <v>0.1070394278289947</v>
      </c>
    </row>
    <row r="84">
      <c r="A84" s="8" t="n">
        <v>41402</v>
      </c>
      <c r="B84" s="10" t="n">
        <v>0.1084672837927</v>
      </c>
    </row>
    <row r="85">
      <c r="A85" s="8" t="n">
        <v>41403</v>
      </c>
      <c r="B85" s="10" t="n">
        <v>0.1093098629983698</v>
      </c>
    </row>
    <row r="86">
      <c r="A86" s="8" t="n">
        <v>41404</v>
      </c>
      <c r="B86" s="10" t="n">
        <v>0.1088624514274658</v>
      </c>
    </row>
    <row r="87">
      <c r="A87" s="8" t="n">
        <v>41407</v>
      </c>
      <c r="B87" s="10" t="n">
        <v>0.1084888783902443</v>
      </c>
    </row>
    <row r="88">
      <c r="A88" s="8" t="n">
        <v>41408</v>
      </c>
      <c r="B88" s="10" t="n">
        <v>0.1085785068893457</v>
      </c>
    </row>
    <row r="89">
      <c r="A89" s="8" t="n">
        <v>41409</v>
      </c>
      <c r="B89" s="10" t="n">
        <v>0.1093284051537829</v>
      </c>
    </row>
    <row r="90">
      <c r="A90" s="8" t="n">
        <v>41410</v>
      </c>
      <c r="B90" s="10" t="n">
        <v>0.1093213561586028</v>
      </c>
    </row>
    <row r="91">
      <c r="A91" s="8" t="n">
        <v>41411</v>
      </c>
      <c r="B91" s="10" t="n">
        <v>0.110199444171014</v>
      </c>
    </row>
    <row r="92">
      <c r="A92" s="8" t="n">
        <v>41414</v>
      </c>
      <c r="B92" s="10" t="n">
        <v>0.1175052770259575</v>
      </c>
    </row>
    <row r="93">
      <c r="A93" s="8" t="n">
        <v>41415</v>
      </c>
      <c r="B93" s="10" t="n">
        <v>0.1192242206514057</v>
      </c>
    </row>
    <row r="94">
      <c r="A94" s="8" t="n">
        <v>41416</v>
      </c>
      <c r="B94" s="10" t="n">
        <v>0.1199645963238043</v>
      </c>
    </row>
    <row r="95">
      <c r="A95" s="8" t="n">
        <v>41417</v>
      </c>
      <c r="B95" s="10" t="n">
        <v>0.1281485527499956</v>
      </c>
    </row>
    <row r="96">
      <c r="A96" s="8" t="n">
        <v>41418</v>
      </c>
      <c r="B96" s="10" t="n">
        <v>0.1291617542813167</v>
      </c>
    </row>
    <row r="97">
      <c r="A97" s="8" t="n">
        <v>41421</v>
      </c>
      <c r="B97" s="10" t="n">
        <v>0.1408413246938521</v>
      </c>
    </row>
    <row r="98">
      <c r="A98" s="8" t="n">
        <v>41422</v>
      </c>
      <c r="B98" s="10" t="n">
        <v>0.1582897507234813</v>
      </c>
    </row>
    <row r="99">
      <c r="A99" s="8" t="n">
        <v>41423</v>
      </c>
      <c r="B99" s="10" t="n">
        <v>0.1740370769583954</v>
      </c>
    </row>
    <row r="100">
      <c r="A100" s="8" t="n">
        <v>41424</v>
      </c>
      <c r="B100" s="10" t="n">
        <v>0.176932558965846</v>
      </c>
    </row>
    <row r="101">
      <c r="A101" s="8" t="n">
        <v>41425</v>
      </c>
      <c r="B101" s="10" t="n">
        <v>0.1783536338676988</v>
      </c>
    </row>
    <row r="102">
      <c r="A102" s="8" t="n">
        <v>41428</v>
      </c>
      <c r="B102" s="10" t="n">
        <v>0.1828546965769251</v>
      </c>
    </row>
    <row r="103">
      <c r="A103" s="8" t="n">
        <v>41429</v>
      </c>
      <c r="B103" s="10" t="n">
        <v>0.1837423279008492</v>
      </c>
    </row>
    <row r="104">
      <c r="A104" s="8" t="n">
        <v>41430</v>
      </c>
      <c r="B104" s="10" t="n">
        <v>0.1868681277936428</v>
      </c>
    </row>
    <row r="105">
      <c r="A105" s="8" t="n">
        <v>41431</v>
      </c>
      <c r="B105" s="10" t="n">
        <v>0.1894026075967893</v>
      </c>
    </row>
    <row r="106">
      <c r="A106" s="8" t="n">
        <v>41432</v>
      </c>
      <c r="B106" s="10" t="n">
        <v>0.1908932146385914</v>
      </c>
    </row>
    <row r="107">
      <c r="A107" s="8" t="n">
        <v>41435</v>
      </c>
      <c r="B107" s="10" t="n">
        <v>0.1938170560034115</v>
      </c>
    </row>
    <row r="108">
      <c r="A108" s="8" t="n">
        <v>41436</v>
      </c>
      <c r="B108" s="10" t="n">
        <v>0.1945424772422202</v>
      </c>
    </row>
    <row r="109">
      <c r="A109" s="8" t="n">
        <v>41437</v>
      </c>
      <c r="B109" s="10" t="n">
        <v>0.1930959414844771</v>
      </c>
    </row>
    <row r="110">
      <c r="A110" s="8" t="n">
        <v>41438</v>
      </c>
      <c r="B110" s="10" t="n">
        <v>0.1931010502959295</v>
      </c>
    </row>
    <row r="111">
      <c r="A111" s="8" t="n">
        <v>41439</v>
      </c>
      <c r="B111" s="10" t="n">
        <v>0.1937085503509678</v>
      </c>
    </row>
    <row r="112">
      <c r="A112" s="8" t="n">
        <v>41442</v>
      </c>
      <c r="B112" s="10" t="n">
        <v>0.1938953917003763</v>
      </c>
    </row>
    <row r="113">
      <c r="A113" s="8" t="n">
        <v>41443</v>
      </c>
      <c r="B113" s="10" t="n">
        <v>0.1917705764631129</v>
      </c>
    </row>
    <row r="114">
      <c r="A114" s="8" t="n">
        <v>41444</v>
      </c>
      <c r="B114" s="10" t="n">
        <v>0.199159100709471</v>
      </c>
    </row>
    <row r="115">
      <c r="A115" s="8" t="n">
        <v>41445</v>
      </c>
      <c r="B115" s="10" t="n">
        <v>0.1977776173559196</v>
      </c>
    </row>
    <row r="116">
      <c r="A116" s="8" t="n">
        <v>41446</v>
      </c>
      <c r="B116" s="10" t="n">
        <v>0.1990330891228124</v>
      </c>
    </row>
    <row r="117">
      <c r="A117" s="8" t="n">
        <v>41449</v>
      </c>
      <c r="B117" s="10" t="n">
        <v>0.1972761438979901</v>
      </c>
    </row>
    <row r="118">
      <c r="A118" s="8" t="n">
        <v>41450</v>
      </c>
      <c r="B118" s="10" t="n">
        <v>0.1976545812426349</v>
      </c>
    </row>
    <row r="119">
      <c r="A119" s="8" t="n">
        <v>41451</v>
      </c>
      <c r="B119" s="10" t="n">
        <v>0.1950714570563537</v>
      </c>
    </row>
    <row r="120">
      <c r="A120" s="8" t="n">
        <v>41452</v>
      </c>
      <c r="B120" s="10" t="n">
        <v>0.1945889702979071</v>
      </c>
    </row>
    <row r="121">
      <c r="A121" s="8" t="n">
        <v>41453</v>
      </c>
      <c r="B121" s="10" t="n">
        <v>0.1940262398676277</v>
      </c>
    </row>
    <row r="122">
      <c r="A122" s="8" t="n">
        <v>41456</v>
      </c>
      <c r="B122" s="10" t="n">
        <v>0.1925570813368186</v>
      </c>
    </row>
    <row r="123">
      <c r="A123" s="8" t="n">
        <v>41457</v>
      </c>
      <c r="B123" s="10" t="n">
        <v>0.1941004398023967</v>
      </c>
    </row>
    <row r="124">
      <c r="A124" s="8" t="n">
        <v>41458</v>
      </c>
      <c r="B124" s="10" t="n">
        <v>0.1948912556697444</v>
      </c>
    </row>
    <row r="125">
      <c r="A125" s="8" t="n">
        <v>41459</v>
      </c>
      <c r="B125" s="10" t="n">
        <v>0.1951456614689426</v>
      </c>
    </row>
    <row r="126">
      <c r="A126" s="8" t="n">
        <v>41460</v>
      </c>
      <c r="B126" s="10" t="n">
        <v>0.1967407466564348</v>
      </c>
    </row>
    <row r="127">
      <c r="A127" s="8" t="n">
        <v>41463</v>
      </c>
      <c r="B127" s="10" t="n">
        <v>0.1950716692025437</v>
      </c>
    </row>
    <row r="128">
      <c r="A128" s="8" t="n">
        <v>41464</v>
      </c>
      <c r="B128" s="10" t="n">
        <v>0.1943997389720501</v>
      </c>
    </row>
    <row r="129">
      <c r="A129" s="8" t="n">
        <v>41465</v>
      </c>
      <c r="B129" s="10" t="n">
        <v>0.1946242739878779</v>
      </c>
    </row>
    <row r="130">
      <c r="A130" s="8" t="n">
        <v>41466</v>
      </c>
      <c r="B130" s="10" t="n">
        <v>0.1948881440605135</v>
      </c>
    </row>
    <row r="131">
      <c r="A131" s="8" t="n">
        <v>41467</v>
      </c>
      <c r="B131" s="10" t="n">
        <v>0.1964895407741231</v>
      </c>
    </row>
    <row r="132">
      <c r="A132" s="8" t="n">
        <v>41470</v>
      </c>
      <c r="B132" s="10" t="n">
        <v>0.1954481820429845</v>
      </c>
    </row>
    <row r="133">
      <c r="A133" s="8" t="n">
        <v>41471</v>
      </c>
      <c r="B133" s="10" t="n">
        <v>0.1959295191951341</v>
      </c>
    </row>
    <row r="134">
      <c r="A134" s="8" t="n">
        <v>41472</v>
      </c>
      <c r="B134" s="10" t="n">
        <v>0.1971652210763492</v>
      </c>
    </row>
    <row r="135">
      <c r="A135" s="8" t="n">
        <v>41473</v>
      </c>
      <c r="B135" s="10" t="n">
        <v>0.1968728896131121</v>
      </c>
    </row>
    <row r="136">
      <c r="A136" s="8" t="n">
        <v>41474</v>
      </c>
      <c r="B136" s="10" t="n">
        <v>0.1981297679271366</v>
      </c>
    </row>
    <row r="137">
      <c r="A137" s="8" t="n">
        <v>41477</v>
      </c>
      <c r="B137" s="10" t="n">
        <v>0.1962938961251763</v>
      </c>
    </row>
    <row r="138">
      <c r="A138" s="8" t="n">
        <v>41478</v>
      </c>
      <c r="B138" s="10" t="n">
        <v>0.1963166077359827</v>
      </c>
    </row>
    <row r="139">
      <c r="A139" s="8" t="n">
        <v>41479</v>
      </c>
      <c r="B139" s="10" t="n">
        <v>0.195016714716937</v>
      </c>
    </row>
    <row r="140">
      <c r="A140" s="8" t="n">
        <v>41480</v>
      </c>
      <c r="B140" s="10" t="n">
        <v>0.1950133528152879</v>
      </c>
    </row>
    <row r="141">
      <c r="A141" s="8" t="n">
        <v>41481</v>
      </c>
      <c r="B141" s="10" t="n">
        <v>0.19662723872983</v>
      </c>
    </row>
    <row r="142">
      <c r="A142" s="8" t="n">
        <v>41484</v>
      </c>
      <c r="B142" s="10" t="n">
        <v>0.1947974427653134</v>
      </c>
    </row>
    <row r="143">
      <c r="A143" s="8" t="n">
        <v>41485</v>
      </c>
      <c r="B143" s="10" t="n">
        <v>0.1915214179686445</v>
      </c>
    </row>
    <row r="144">
      <c r="A144" s="8" t="n">
        <v>41486</v>
      </c>
      <c r="B144" s="10" t="n">
        <v>0.1916326186542685</v>
      </c>
    </row>
    <row r="145">
      <c r="A145" s="8" t="n">
        <v>41487</v>
      </c>
      <c r="B145" s="10" t="n">
        <v>0.1917511498764869</v>
      </c>
    </row>
    <row r="146">
      <c r="A146" s="8" t="n">
        <v>41488</v>
      </c>
      <c r="B146" s="10" t="n">
        <v>0.1921814245736432</v>
      </c>
    </row>
    <row r="147">
      <c r="A147" s="8" t="n">
        <v>41491</v>
      </c>
      <c r="B147" s="10" t="n">
        <v>0.192061010910821</v>
      </c>
    </row>
    <row r="148">
      <c r="A148" s="8" t="n">
        <v>41492</v>
      </c>
      <c r="B148" s="10" t="n">
        <v>0.1936670572102269</v>
      </c>
    </row>
    <row r="149">
      <c r="A149" s="8" t="n">
        <v>41493</v>
      </c>
      <c r="B149" s="10" t="n">
        <v>0.1929481082352703</v>
      </c>
    </row>
    <row r="150">
      <c r="A150" s="8" t="n">
        <v>41494</v>
      </c>
      <c r="B150" s="10" t="n">
        <v>0.192316331270527</v>
      </c>
    </row>
    <row r="151">
      <c r="A151" s="8" t="n">
        <v>41498</v>
      </c>
      <c r="B151" s="10" t="n">
        <v>0.1922399966106641</v>
      </c>
    </row>
    <row r="152">
      <c r="A152" s="8" t="n">
        <v>41499</v>
      </c>
      <c r="B152" s="10" t="n">
        <v>0.1926650275926919</v>
      </c>
    </row>
    <row r="153">
      <c r="A153" s="8" t="n">
        <v>41500</v>
      </c>
      <c r="B153" s="10" t="n">
        <v>0.192679727486525</v>
      </c>
    </row>
    <row r="154">
      <c r="A154" s="8" t="n">
        <v>41502</v>
      </c>
      <c r="B154" s="10" t="n">
        <v>0.1942057042567096</v>
      </c>
    </row>
    <row r="155">
      <c r="A155" s="8" t="n">
        <v>41505</v>
      </c>
      <c r="B155" s="10" t="n">
        <v>0.187882858704878</v>
      </c>
    </row>
    <row r="156">
      <c r="A156" s="8" t="n">
        <v>41506</v>
      </c>
      <c r="B156" s="10" t="n">
        <v>0.187979064445416</v>
      </c>
    </row>
    <row r="157">
      <c r="A157" s="8" t="n">
        <v>41507</v>
      </c>
      <c r="B157" s="10" t="n">
        <v>0.1864776593245654</v>
      </c>
    </row>
    <row r="158">
      <c r="A158" s="8" t="n">
        <v>41508</v>
      </c>
      <c r="B158" s="10" t="n">
        <v>0.1854742794566389</v>
      </c>
    </row>
    <row r="159">
      <c r="A159" s="8" t="n">
        <v>41509</v>
      </c>
      <c r="B159" s="10" t="n">
        <v>0.1824008861435219</v>
      </c>
    </row>
    <row r="160">
      <c r="A160" s="8" t="n">
        <v>41512</v>
      </c>
      <c r="B160" s="10" t="n">
        <v>0.1784046890776386</v>
      </c>
    </row>
    <row r="161">
      <c r="A161" s="8" t="n">
        <v>41513</v>
      </c>
      <c r="B161" s="10" t="n">
        <v>0.168076892836982</v>
      </c>
    </row>
    <row r="162">
      <c r="A162" s="8" t="n">
        <v>41514</v>
      </c>
      <c r="B162" s="10" t="n">
        <v>0.146401580795028</v>
      </c>
    </row>
    <row r="163">
      <c r="A163" s="8" t="n">
        <v>41515</v>
      </c>
      <c r="B163" s="10" t="n">
        <v>0.1310583932739277</v>
      </c>
    </row>
    <row r="164">
      <c r="A164" s="8" t="n">
        <v>41516</v>
      </c>
      <c r="B164" s="10" t="n">
        <v>0.129613558129387</v>
      </c>
    </row>
    <row r="165">
      <c r="A165" s="8" t="n">
        <v>41519</v>
      </c>
      <c r="B165" s="10" t="n">
        <v>0.1291160995647147</v>
      </c>
    </row>
    <row r="166">
      <c r="A166" s="8" t="n">
        <v>41520</v>
      </c>
      <c r="B166" s="10" t="n">
        <v>0.1166835929992357</v>
      </c>
    </row>
    <row r="167">
      <c r="A167" s="8" t="n">
        <v>41521</v>
      </c>
      <c r="B167" s="10" t="n">
        <v>0.1157050984080441</v>
      </c>
    </row>
    <row r="168">
      <c r="A168" s="8" t="n">
        <v>41522</v>
      </c>
      <c r="B168" s="10" t="n">
        <v>0.1125590727073784</v>
      </c>
    </row>
    <row r="169">
      <c r="A169" s="8" t="n">
        <v>41523</v>
      </c>
      <c r="B169" s="10" t="n">
        <v>0.1101600862806568</v>
      </c>
    </row>
    <row r="170">
      <c r="A170" s="8" t="n">
        <v>41527</v>
      </c>
      <c r="B170" s="10" t="n">
        <v>0.1007224167773388</v>
      </c>
    </row>
    <row r="171">
      <c r="A171" s="8" t="n">
        <v>41528</v>
      </c>
      <c r="B171" s="10" t="n">
        <v>0.1001113037982025</v>
      </c>
    </row>
    <row r="172">
      <c r="A172" s="8" t="n">
        <v>41529</v>
      </c>
      <c r="B172" s="10" t="n">
        <v>0.1019322563488794</v>
      </c>
    </row>
    <row r="173">
      <c r="A173" s="8" t="n">
        <v>41530</v>
      </c>
      <c r="B173" s="10" t="n">
        <v>0.1024785918571081</v>
      </c>
    </row>
    <row r="174">
      <c r="A174" s="8" t="n">
        <v>41533</v>
      </c>
      <c r="B174" s="10" t="n">
        <v>0.1011069402527347</v>
      </c>
    </row>
    <row r="175">
      <c r="A175" s="8" t="n">
        <v>41534</v>
      </c>
      <c r="B175" s="10" t="n">
        <v>0.1000061517681359</v>
      </c>
    </row>
    <row r="176">
      <c r="A176" s="8" t="n">
        <v>41535</v>
      </c>
      <c r="B176" s="10" t="n">
        <v>0.1000607035330335</v>
      </c>
    </row>
    <row r="177">
      <c r="A177" s="8" t="n">
        <v>41536</v>
      </c>
      <c r="B177" s="10" t="n">
        <v>0.08519763061631024</v>
      </c>
    </row>
    <row r="178">
      <c r="A178" s="8" t="n">
        <v>41537</v>
      </c>
      <c r="B178" s="10" t="n">
        <v>0.08360853636464075</v>
      </c>
    </row>
    <row r="179">
      <c r="A179" s="8" t="n">
        <v>41540</v>
      </c>
      <c r="B179" s="10" t="n">
        <v>0.08295208790051682</v>
      </c>
    </row>
    <row r="180">
      <c r="A180" s="8" t="n">
        <v>41541</v>
      </c>
      <c r="B180" s="10" t="n">
        <v>0.08287948279332816</v>
      </c>
    </row>
    <row r="181">
      <c r="A181" s="8" t="n">
        <v>41542</v>
      </c>
      <c r="B181" s="10" t="n">
        <v>0.08290190856461016</v>
      </c>
    </row>
    <row r="182">
      <c r="A182" s="8" t="n">
        <v>41543</v>
      </c>
      <c r="B182" s="10" t="n">
        <v>0.0830149443281356</v>
      </c>
    </row>
    <row r="183">
      <c r="A183" s="8" t="n">
        <v>41544</v>
      </c>
      <c r="B183" s="10" t="n">
        <v>0.08248405404378754</v>
      </c>
    </row>
    <row r="184">
      <c r="A184" s="8" t="n">
        <v>41547</v>
      </c>
      <c r="B184" s="10" t="n">
        <v>0.08241449135488529</v>
      </c>
    </row>
    <row r="185">
      <c r="A185" s="8" t="n">
        <v>41548</v>
      </c>
      <c r="B185" s="10" t="n">
        <v>0.08175524636229507</v>
      </c>
    </row>
    <row r="186">
      <c r="A186" s="8" t="n">
        <v>41550</v>
      </c>
      <c r="B186" s="10" t="n">
        <v>0.07853757868483038</v>
      </c>
    </row>
    <row r="187">
      <c r="A187" s="8" t="n">
        <v>41551</v>
      </c>
      <c r="B187" s="10" t="n">
        <v>0.07851832774416238</v>
      </c>
    </row>
    <row r="188">
      <c r="A188" s="8" t="n">
        <v>41554</v>
      </c>
      <c r="B188" s="10" t="n">
        <v>0.07721233932413944</v>
      </c>
    </row>
    <row r="189">
      <c r="A189" s="8" t="n">
        <v>41555</v>
      </c>
      <c r="B189" s="10" t="n">
        <v>0.07759761437402081</v>
      </c>
    </row>
    <row r="190">
      <c r="A190" s="8" t="n">
        <v>41556</v>
      </c>
      <c r="B190" s="10" t="n">
        <v>0.07746773652775368</v>
      </c>
    </row>
    <row r="191">
      <c r="A191" s="8" t="n">
        <v>41557</v>
      </c>
      <c r="B191" s="10" t="n">
        <v>0.07529260883017654</v>
      </c>
    </row>
    <row r="192">
      <c r="A192" s="8" t="n">
        <v>41558</v>
      </c>
      <c r="B192" s="10" t="n">
        <v>0.07528947892661278</v>
      </c>
    </row>
    <row r="193">
      <c r="A193" s="8" t="n">
        <v>41561</v>
      </c>
      <c r="B193" s="10" t="n">
        <v>0.07488027541991066</v>
      </c>
    </row>
    <row r="194">
      <c r="A194" s="8" t="n">
        <v>41562</v>
      </c>
      <c r="B194" s="10" t="n">
        <v>0.07421069165330491</v>
      </c>
    </row>
    <row r="195">
      <c r="A195" s="8" t="n">
        <v>41564</v>
      </c>
      <c r="B195" s="10" t="n">
        <v>0.07064324543177138</v>
      </c>
    </row>
    <row r="196">
      <c r="A196" s="8" t="n">
        <v>41565</v>
      </c>
      <c r="B196" s="10" t="n">
        <v>0.07121691981458445</v>
      </c>
    </row>
    <row r="197">
      <c r="A197" s="8" t="n">
        <v>41568</v>
      </c>
      <c r="B197" s="10" t="n">
        <v>0.0707057553568583</v>
      </c>
    </row>
    <row r="198">
      <c r="A198" s="8" t="n">
        <v>41569</v>
      </c>
      <c r="B198" s="10" t="n">
        <v>0.07062465393169164</v>
      </c>
    </row>
    <row r="199">
      <c r="A199" s="8" t="n">
        <v>41570</v>
      </c>
      <c r="B199" s="10" t="n">
        <v>0.0706764953706641</v>
      </c>
    </row>
    <row r="200">
      <c r="A200" s="8" t="n">
        <v>41571</v>
      </c>
      <c r="B200" s="10" t="n">
        <v>0.0745416245303267</v>
      </c>
    </row>
    <row r="201">
      <c r="A201" s="8" t="n">
        <v>41572</v>
      </c>
      <c r="B201" s="10" t="n">
        <v>0.07515373847995395</v>
      </c>
    </row>
    <row r="202">
      <c r="A202" s="8" t="n">
        <v>41575</v>
      </c>
      <c r="B202" s="10" t="n">
        <v>0.0781092401602963</v>
      </c>
    </row>
    <row r="203">
      <c r="A203" s="8" t="n">
        <v>41576</v>
      </c>
      <c r="B203" s="10" t="n">
        <v>0.07787729140178079</v>
      </c>
    </row>
    <row r="204">
      <c r="A204" s="8" t="n">
        <v>41577</v>
      </c>
      <c r="B204" s="10" t="n">
        <v>0.0779486700506468</v>
      </c>
    </row>
    <row r="205">
      <c r="A205" s="8" t="n">
        <v>41578</v>
      </c>
      <c r="B205" s="10" t="n">
        <v>0.07757682455071258</v>
      </c>
    </row>
    <row r="206">
      <c r="A206" s="8" t="n">
        <v>41579</v>
      </c>
      <c r="B206" s="10" t="n">
        <v>0.0778833135309628</v>
      </c>
    </row>
    <row r="207">
      <c r="A207" s="8" t="n">
        <v>41583</v>
      </c>
      <c r="B207" s="10" t="n">
        <v>0.07660771846624313</v>
      </c>
    </row>
    <row r="208">
      <c r="A208" s="8" t="n">
        <v>41584</v>
      </c>
      <c r="B208" s="10" t="n">
        <v>0.07271680470653021</v>
      </c>
    </row>
    <row r="209">
      <c r="A209" s="8" t="n">
        <v>41585</v>
      </c>
      <c r="B209" s="10" t="n">
        <v>0.07278176163573369</v>
      </c>
    </row>
    <row r="210">
      <c r="A210" s="8" t="n">
        <v>41586</v>
      </c>
      <c r="B210" s="10" t="n">
        <v>0.0733477162853973</v>
      </c>
    </row>
    <row r="211">
      <c r="A211" s="8" t="n">
        <v>41589</v>
      </c>
      <c r="B211" s="10" t="n">
        <v>0.06893380699256663</v>
      </c>
    </row>
    <row r="212">
      <c r="A212" s="8" t="n">
        <v>41590</v>
      </c>
      <c r="B212" s="10" t="n">
        <v>0.06730383031999239</v>
      </c>
    </row>
    <row r="213">
      <c r="A213" s="8" t="n">
        <v>41591</v>
      </c>
      <c r="B213" s="10" t="n">
        <v>0.06733727248641783</v>
      </c>
    </row>
    <row r="214">
      <c r="A214" s="8" t="n">
        <v>41592</v>
      </c>
      <c r="B214" s="10" t="n">
        <v>0.06896582820823703</v>
      </c>
    </row>
    <row r="215">
      <c r="A215" s="8" t="n">
        <v>41596</v>
      </c>
      <c r="B215" s="10" t="n">
        <v>0.06587498460675477</v>
      </c>
    </row>
    <row r="216">
      <c r="A216" s="8" t="n">
        <v>41597</v>
      </c>
      <c r="B216" s="10" t="n">
        <v>0.06639320578037972</v>
      </c>
    </row>
    <row r="217">
      <c r="A217" s="8" t="n">
        <v>41598</v>
      </c>
      <c r="B217" s="10" t="n">
        <v>0.06605952885824456</v>
      </c>
    </row>
    <row r="218">
      <c r="A218" s="8" t="n">
        <v>41599</v>
      </c>
      <c r="B218" s="10" t="n">
        <v>0.06503802068611496</v>
      </c>
    </row>
    <row r="219">
      <c r="A219" s="8" t="n">
        <v>41600</v>
      </c>
      <c r="B219" s="10" t="n">
        <v>0.065537778865125</v>
      </c>
    </row>
    <row r="220">
      <c r="A220" s="8" t="n">
        <v>41603</v>
      </c>
      <c r="B220" s="10" t="n">
        <v>0.06407112644162902</v>
      </c>
    </row>
    <row r="221">
      <c r="A221" s="8" t="n">
        <v>41604</v>
      </c>
      <c r="B221" s="10" t="n">
        <v>0.0640751937280894</v>
      </c>
    </row>
    <row r="222">
      <c r="A222" s="8" t="n">
        <v>41605</v>
      </c>
      <c r="B222" s="10" t="n">
        <v>0.0635562790381369</v>
      </c>
    </row>
    <row r="223">
      <c r="A223" s="8" t="n">
        <v>41606</v>
      </c>
      <c r="B223" s="10" t="n">
        <v>0.06339672251682842</v>
      </c>
    </row>
    <row r="224">
      <c r="A224" s="8" t="n">
        <v>41607</v>
      </c>
      <c r="B224" s="10" t="n">
        <v>0.06390203358954662</v>
      </c>
    </row>
    <row r="225">
      <c r="A225" s="8" t="n">
        <v>41610</v>
      </c>
      <c r="B225" s="10" t="n">
        <v>0.06432203694250335</v>
      </c>
    </row>
    <row r="226">
      <c r="A226" s="8" t="n">
        <v>41611</v>
      </c>
      <c r="B226" s="10" t="n">
        <v>0.06503523319747491</v>
      </c>
    </row>
    <row r="227">
      <c r="A227" s="8" t="n">
        <v>41612</v>
      </c>
      <c r="B227" s="10" t="n">
        <v>0.06452386856953965</v>
      </c>
    </row>
    <row r="228">
      <c r="A228" s="8" t="n">
        <v>41613</v>
      </c>
      <c r="B228" s="10" t="n">
        <v>0.06388680530741167</v>
      </c>
    </row>
    <row r="229">
      <c r="A229" s="8" t="n">
        <v>41614</v>
      </c>
      <c r="B229" s="10" t="n">
        <v>0.06638639902782867</v>
      </c>
    </row>
    <row r="230">
      <c r="A230" s="8" t="n">
        <v>41617</v>
      </c>
      <c r="B230" s="10" t="n">
        <v>0.06573048399658959</v>
      </c>
    </row>
    <row r="231">
      <c r="A231" s="8" t="n">
        <v>41618</v>
      </c>
      <c r="B231" s="10" t="n">
        <v>0.06616577056225453</v>
      </c>
    </row>
    <row r="232">
      <c r="A232" s="8" t="n">
        <v>41619</v>
      </c>
      <c r="B232" s="10" t="n">
        <v>0.06586649606312536</v>
      </c>
    </row>
    <row r="233">
      <c r="A233" s="8" t="n">
        <v>41620</v>
      </c>
      <c r="B233" s="10" t="n">
        <v>0.0635459515692155</v>
      </c>
    </row>
    <row r="234">
      <c r="A234" s="8" t="n">
        <v>41621</v>
      </c>
      <c r="B234" s="10" t="n">
        <v>0.06271696903410272</v>
      </c>
    </row>
    <row r="235">
      <c r="A235" s="8" t="n">
        <v>41624</v>
      </c>
      <c r="B235" s="10" t="n">
        <v>0.06154494547739311</v>
      </c>
    </row>
    <row r="236">
      <c r="A236" s="8" t="n">
        <v>41625</v>
      </c>
      <c r="B236" s="10" t="n">
        <v>0.06134349498319319</v>
      </c>
    </row>
    <row r="237">
      <c r="A237" s="8" t="n">
        <v>41626</v>
      </c>
      <c r="B237" s="10" t="n">
        <v>0.06126019122690733</v>
      </c>
    </row>
    <row r="238">
      <c r="A238" s="8" t="n">
        <v>41627</v>
      </c>
      <c r="B238" s="10" t="n">
        <v>0.0617650772851011</v>
      </c>
    </row>
    <row r="239">
      <c r="A239" s="8" t="n">
        <v>41628</v>
      </c>
      <c r="B239" s="10" t="n">
        <v>0.06317066189855962</v>
      </c>
    </row>
    <row r="240">
      <c r="A240" s="8" t="n">
        <v>41631</v>
      </c>
      <c r="B240" s="10" t="n">
        <v>0.06453669572723199</v>
      </c>
    </row>
    <row r="241">
      <c r="A241" s="8" t="n">
        <v>41632</v>
      </c>
      <c r="B241" s="10" t="n">
        <v>0.064480240997512</v>
      </c>
    </row>
    <row r="242">
      <c r="A242" s="8" t="n">
        <v>41634</v>
      </c>
      <c r="B242" s="10" t="n">
        <v>0.06407761078993079</v>
      </c>
    </row>
    <row r="243">
      <c r="A243" s="8" t="n">
        <v>41635</v>
      </c>
      <c r="B243" s="10" t="n">
        <v>0.0636551207985777</v>
      </c>
    </row>
    <row r="244">
      <c r="A244" s="8" t="n">
        <v>41638</v>
      </c>
      <c r="B244" s="10" t="n">
        <v>0.06502615336633855</v>
      </c>
    </row>
    <row r="245">
      <c r="A245" s="8" t="n">
        <v>41639</v>
      </c>
      <c r="B245" s="10" t="n">
        <v>0.06552694490947489</v>
      </c>
    </row>
    <row r="246">
      <c r="A246" s="8" t="n">
        <v>41640</v>
      </c>
      <c r="B246" s="10" t="n">
        <v>0.06592990047696487</v>
      </c>
    </row>
    <row r="247">
      <c r="A247" s="8" t="n">
        <v>41641</v>
      </c>
      <c r="B247" s="10" t="n">
        <v>0.06453522930972734</v>
      </c>
    </row>
    <row r="248">
      <c r="A248" s="8" t="n">
        <v>41642</v>
      </c>
      <c r="B248" s="10" t="n">
        <v>0.06541928987509353</v>
      </c>
    </row>
    <row r="249">
      <c r="A249" s="8" t="n">
        <v>41645</v>
      </c>
      <c r="B249" s="10" t="n">
        <v>0.06508118201574273</v>
      </c>
    </row>
    <row r="250">
      <c r="A250" s="8" t="n">
        <v>41646</v>
      </c>
      <c r="B250" s="10" t="n">
        <v>0.06513352576155158</v>
      </c>
    </row>
    <row r="251">
      <c r="A251" s="8" t="n">
        <v>41647</v>
      </c>
      <c r="B251" s="10" t="n">
        <v>0.06538022916561094</v>
      </c>
    </row>
    <row r="252">
      <c r="A252" s="8" t="n">
        <v>41648</v>
      </c>
      <c r="B252" s="10" t="n">
        <v>0.06538597275585706</v>
      </c>
    </row>
    <row r="253">
      <c r="A253" s="8" t="n">
        <v>41649</v>
      </c>
      <c r="B253" s="10" t="n">
        <v>0.06522312012538357</v>
      </c>
    </row>
    <row r="254">
      <c r="A254" s="8" t="n">
        <v>41652</v>
      </c>
      <c r="B254" s="10" t="n">
        <v>0.06420007229904579</v>
      </c>
    </row>
    <row r="255">
      <c r="A255" s="8" t="n">
        <v>41654</v>
      </c>
      <c r="B255" s="10" t="n">
        <v>0.0642330181464747</v>
      </c>
    </row>
    <row r="256">
      <c r="A256" s="8" t="n">
        <v>41655</v>
      </c>
      <c r="B256" s="10" t="n">
        <v>0.06453751526658036</v>
      </c>
    </row>
    <row r="257">
      <c r="A257" s="8" t="n">
        <v>41656</v>
      </c>
      <c r="B257" s="10" t="n">
        <v>0.06458787042264753</v>
      </c>
    </row>
    <row r="258">
      <c r="A258" s="8" t="n">
        <v>41659</v>
      </c>
      <c r="B258" s="10" t="n">
        <v>0.06508534618595287</v>
      </c>
    </row>
    <row r="259">
      <c r="A259" s="8" t="n">
        <v>41660</v>
      </c>
      <c r="B259" s="10" t="n">
        <v>0.06531638887260882</v>
      </c>
    </row>
    <row r="260">
      <c r="A260" s="8" t="n">
        <v>41661</v>
      </c>
      <c r="B260" s="10" t="n">
        <v>0.06566219626247385</v>
      </c>
    </row>
    <row r="261">
      <c r="A261" s="8" t="n">
        <v>41662</v>
      </c>
      <c r="B261" s="10" t="n">
        <v>0.0665624542747265</v>
      </c>
    </row>
    <row r="262">
      <c r="A262" s="8" t="n">
        <v>41663</v>
      </c>
      <c r="B262" s="10" t="n">
        <v>0.0615910267581174</v>
      </c>
    </row>
    <row r="263">
      <c r="A263" s="8" t="n">
        <v>41666</v>
      </c>
      <c r="B263" s="10" t="n">
        <v>0.06145306890545795</v>
      </c>
    </row>
    <row r="264">
      <c r="A264" s="8" t="n">
        <v>41667</v>
      </c>
      <c r="B264" s="10" t="n">
        <v>0.05855377765646761</v>
      </c>
    </row>
    <row r="265">
      <c r="A265" s="8" t="n">
        <v>41668</v>
      </c>
      <c r="B265" s="10" t="n">
        <v>0.05888448143664689</v>
      </c>
    </row>
    <row r="266">
      <c r="A266" s="8" t="n">
        <v>41669</v>
      </c>
      <c r="B266" s="10" t="n">
        <v>0.05847989059987482</v>
      </c>
    </row>
    <row r="267">
      <c r="A267" s="8" t="n">
        <v>41670</v>
      </c>
      <c r="B267" s="10" t="n">
        <v>0.05886791885320006</v>
      </c>
    </row>
    <row r="268">
      <c r="A268" s="8" t="n">
        <v>41673</v>
      </c>
      <c r="B268" s="10" t="n">
        <v>0.05903951313492441</v>
      </c>
    </row>
    <row r="269">
      <c r="A269" s="8" t="n">
        <v>41674</v>
      </c>
      <c r="B269" s="10" t="n">
        <v>0.05960417193050498</v>
      </c>
    </row>
    <row r="270">
      <c r="A270" s="8" t="n">
        <v>41675</v>
      </c>
      <c r="B270" s="10" t="n">
        <v>0.05964579718837919</v>
      </c>
    </row>
    <row r="271">
      <c r="A271" s="8" t="n">
        <v>41676</v>
      </c>
      <c r="B271" s="10" t="n">
        <v>0.05949832732973775</v>
      </c>
    </row>
    <row r="272">
      <c r="A272" s="8" t="n">
        <v>41677</v>
      </c>
      <c r="B272" s="10" t="n">
        <v>0.05953659859835158</v>
      </c>
    </row>
    <row r="273">
      <c r="A273" s="8" t="n">
        <v>41680</v>
      </c>
      <c r="B273" s="10" t="n">
        <v>0.05860582464284133</v>
      </c>
    </row>
    <row r="274">
      <c r="A274" s="8" t="n">
        <v>41681</v>
      </c>
      <c r="B274" s="10" t="n">
        <v>0.05883861059864997</v>
      </c>
    </row>
    <row r="275">
      <c r="A275" s="8" t="n">
        <v>41682</v>
      </c>
      <c r="B275" s="10" t="n">
        <v>0.05883112656817715</v>
      </c>
    </row>
    <row r="276">
      <c r="A276" s="8" t="n">
        <v>41683</v>
      </c>
      <c r="B276" s="10" t="n">
        <v>0.05857820976737352</v>
      </c>
    </row>
    <row r="277">
      <c r="A277" s="8" t="n">
        <v>41684</v>
      </c>
      <c r="B277" s="10" t="n">
        <v>0.05680647068050197</v>
      </c>
    </row>
    <row r="278">
      <c r="A278" s="8" t="n">
        <v>41687</v>
      </c>
      <c r="B278" s="10" t="n">
        <v>0.06004417405820818</v>
      </c>
    </row>
    <row r="279">
      <c r="A279" s="8" t="n">
        <v>41688</v>
      </c>
      <c r="B279" s="10" t="n">
        <v>0.05868618075548419</v>
      </c>
    </row>
    <row r="280">
      <c r="A280" s="8" t="n">
        <v>41690</v>
      </c>
      <c r="B280" s="10" t="n">
        <v>0.0583798095745784</v>
      </c>
    </row>
    <row r="281">
      <c r="A281" s="8" t="n">
        <v>41691</v>
      </c>
      <c r="B281" s="10" t="n">
        <v>0.05886556533194261</v>
      </c>
    </row>
    <row r="282">
      <c r="A282" s="8" t="n">
        <v>41694</v>
      </c>
      <c r="B282" s="10" t="n">
        <v>0.05923023773237848</v>
      </c>
    </row>
    <row r="283">
      <c r="A283" s="8" t="n">
        <v>41695</v>
      </c>
      <c r="B283" s="10" t="n">
        <v>0.05978109863411214</v>
      </c>
    </row>
    <row r="284">
      <c r="A284" s="8" t="n">
        <v>41696</v>
      </c>
      <c r="B284" s="10" t="n">
        <v>0.06054033590559355</v>
      </c>
    </row>
    <row r="285">
      <c r="A285" s="8" t="n">
        <v>41698</v>
      </c>
      <c r="B285" s="10" t="n">
        <v>0.06135560824864896</v>
      </c>
    </row>
    <row r="286">
      <c r="A286" s="8" t="n">
        <v>41701</v>
      </c>
      <c r="B286" s="10" t="n">
        <v>0.05990998087700997</v>
      </c>
    </row>
    <row r="287">
      <c r="A287" s="8" t="n">
        <v>41702</v>
      </c>
      <c r="B287" s="10" t="n">
        <v>0.05971921799307139</v>
      </c>
    </row>
    <row r="288">
      <c r="A288" s="8" t="n">
        <v>41703</v>
      </c>
      <c r="B288" s="10" t="n">
        <v>0.05970470999823577</v>
      </c>
    </row>
    <row r="289">
      <c r="A289" s="8" t="n">
        <v>41704</v>
      </c>
      <c r="B289" s="10" t="n">
        <v>0.05610708924811002</v>
      </c>
    </row>
    <row r="290">
      <c r="A290" s="8" t="n">
        <v>41705</v>
      </c>
      <c r="B290" s="10" t="n">
        <v>0.05661432419182338</v>
      </c>
    </row>
    <row r="291">
      <c r="A291" s="8" t="n">
        <v>41708</v>
      </c>
      <c r="B291" s="10" t="n">
        <v>0.05584428750034449</v>
      </c>
    </row>
    <row r="292">
      <c r="A292" s="8" t="n">
        <v>41709</v>
      </c>
      <c r="B292" s="10" t="n">
        <v>0.05563159907091614</v>
      </c>
    </row>
    <row r="293">
      <c r="A293" s="8" t="n">
        <v>41710</v>
      </c>
      <c r="B293" s="10" t="n">
        <v>0.05465767963494082</v>
      </c>
    </row>
    <row r="294">
      <c r="A294" s="8" t="n">
        <v>41711</v>
      </c>
      <c r="B294" s="10" t="n">
        <v>0.05802630629113127</v>
      </c>
    </row>
    <row r="295">
      <c r="A295" s="8" t="n">
        <v>41712</v>
      </c>
      <c r="B295" s="10" t="n">
        <v>0.05853842101044959</v>
      </c>
    </row>
    <row r="296">
      <c r="A296" s="8" t="n">
        <v>41716</v>
      </c>
      <c r="B296" s="10" t="n">
        <v>0.06109605549793674</v>
      </c>
    </row>
    <row r="297">
      <c r="A297" s="8" t="n">
        <v>41717</v>
      </c>
      <c r="B297" s="10" t="n">
        <v>0.06147285782315301</v>
      </c>
    </row>
    <row r="298">
      <c r="A298" s="8" t="n">
        <v>41718</v>
      </c>
      <c r="B298" s="10" t="n">
        <v>0.06009612497938156</v>
      </c>
    </row>
    <row r="299">
      <c r="A299" s="8" t="n">
        <v>41719</v>
      </c>
      <c r="B299" s="10" t="n">
        <v>0.05909232847366847</v>
      </c>
    </row>
    <row r="300">
      <c r="A300" s="8" t="n">
        <v>41722</v>
      </c>
      <c r="B300" s="10" t="n">
        <v>0.05848181800883435</v>
      </c>
    </row>
    <row r="301">
      <c r="A301" s="8" t="n">
        <v>41723</v>
      </c>
      <c r="B301" s="10" t="n">
        <v>0.05756186975122486</v>
      </c>
    </row>
    <row r="302">
      <c r="A302" s="8" t="n">
        <v>41724</v>
      </c>
      <c r="B302" s="10" t="n">
        <v>0.05652835603869805</v>
      </c>
    </row>
    <row r="303">
      <c r="A303" s="8" t="n">
        <v>41725</v>
      </c>
      <c r="B303" s="10" t="n">
        <v>0.05630312322024805</v>
      </c>
    </row>
    <row r="304">
      <c r="A304" s="8" t="n">
        <v>41726</v>
      </c>
      <c r="B304" s="10" t="n">
        <v>0.05476598704169779</v>
      </c>
    </row>
    <row r="305">
      <c r="A305" s="8" t="n">
        <v>41731</v>
      </c>
      <c r="B305" s="10" t="n">
        <v>0.05566941959540457</v>
      </c>
    </row>
    <row r="306">
      <c r="A306" s="8" t="n">
        <v>41732</v>
      </c>
      <c r="B306" s="10" t="n">
        <v>0.05483355876907504</v>
      </c>
    </row>
    <row r="307">
      <c r="A307" s="8" t="n">
        <v>41733</v>
      </c>
      <c r="B307" s="10" t="n">
        <v>0.05475757487939989</v>
      </c>
    </row>
    <row r="308">
      <c r="A308" s="8" t="n">
        <v>41736</v>
      </c>
      <c r="B308" s="10" t="n">
        <v>0.05562149486410693</v>
      </c>
    </row>
    <row r="309">
      <c r="A309" s="8" t="n">
        <v>41738</v>
      </c>
      <c r="B309" s="10" t="n">
        <v>0.05568427634301026</v>
      </c>
    </row>
    <row r="310">
      <c r="A310" s="8" t="n">
        <v>41739</v>
      </c>
      <c r="B310" s="10" t="n">
        <v>0.05775768513466743</v>
      </c>
    </row>
    <row r="311">
      <c r="A311" s="8" t="n">
        <v>41740</v>
      </c>
      <c r="B311" s="10" t="n">
        <v>0.05837892173128954</v>
      </c>
    </row>
    <row r="312">
      <c r="A312" s="8" t="n">
        <v>41744</v>
      </c>
      <c r="B312" s="10" t="n">
        <v>0.05810021148704787</v>
      </c>
    </row>
    <row r="313">
      <c r="A313" s="8" t="n">
        <v>41745</v>
      </c>
      <c r="B313" s="10" t="n">
        <v>0.0578440984087595</v>
      </c>
    </row>
    <row r="314">
      <c r="A314" s="8" t="n">
        <v>41746</v>
      </c>
      <c r="B314" s="10" t="n">
        <v>0.05777338003413958</v>
      </c>
    </row>
    <row r="315">
      <c r="A315" s="8" t="n">
        <v>41750</v>
      </c>
      <c r="B315" s="10" t="n">
        <v>0.0565088289488759</v>
      </c>
    </row>
    <row r="316">
      <c r="A316" s="8" t="n">
        <v>41751</v>
      </c>
      <c r="B316" s="10" t="n">
        <v>0.0562034178175844</v>
      </c>
    </row>
    <row r="317">
      <c r="A317" s="8" t="n">
        <v>41752</v>
      </c>
      <c r="B317" s="10" t="n">
        <v>0.05530344873691307</v>
      </c>
    </row>
    <row r="318">
      <c r="A318" s="8" t="n">
        <v>41754</v>
      </c>
      <c r="B318" s="10" t="n">
        <v>0.05281346680833932</v>
      </c>
    </row>
    <row r="319">
      <c r="A319" s="8" t="n">
        <v>41757</v>
      </c>
      <c r="B319" s="10" t="n">
        <v>0.05282117880727254</v>
      </c>
    </row>
    <row r="320">
      <c r="A320" s="8" t="n">
        <v>41758</v>
      </c>
      <c r="B320" s="10" t="n">
        <v>0.05275574003561403</v>
      </c>
    </row>
    <row r="321">
      <c r="A321" s="8" t="n">
        <v>41759</v>
      </c>
      <c r="B321" s="10" t="n">
        <v>0.05273907199192964</v>
      </c>
    </row>
    <row r="322">
      <c r="A322" s="8" t="n">
        <v>41761</v>
      </c>
      <c r="B322" s="10" t="n">
        <v>0.05828346088787494</v>
      </c>
    </row>
    <row r="323">
      <c r="A323" s="8" t="n">
        <v>41764</v>
      </c>
      <c r="B323" s="10" t="n">
        <v>0.05852749333747769</v>
      </c>
    </row>
    <row r="324">
      <c r="A324" s="8" t="n">
        <v>41765</v>
      </c>
      <c r="B324" s="10" t="n">
        <v>0.06198927611971615</v>
      </c>
    </row>
    <row r="325">
      <c r="A325" s="8" t="n">
        <v>41766</v>
      </c>
      <c r="B325" s="10" t="n">
        <v>0.06271390149085819</v>
      </c>
    </row>
    <row r="326">
      <c r="A326" s="8" t="n">
        <v>41767</v>
      </c>
      <c r="B326" s="10" t="n">
        <v>0.06273270896733901</v>
      </c>
    </row>
    <row r="327">
      <c r="A327" s="8" t="n">
        <v>41768</v>
      </c>
      <c r="B327" s="10" t="n">
        <v>0.06321229327422138</v>
      </c>
    </row>
    <row r="328">
      <c r="A328" s="8" t="n">
        <v>41771</v>
      </c>
      <c r="B328" s="10" t="n">
        <v>0.06280591213835707</v>
      </c>
    </row>
    <row r="329">
      <c r="A329" s="8" t="n">
        <v>41772</v>
      </c>
      <c r="B329" s="10" t="n">
        <v>0.0614789141752736</v>
      </c>
    </row>
    <row r="330">
      <c r="A330" s="8" t="n">
        <v>41774</v>
      </c>
      <c r="B330" s="10" t="n">
        <v>0.06198744124386721</v>
      </c>
    </row>
    <row r="331">
      <c r="A331" s="8" t="n">
        <v>41775</v>
      </c>
      <c r="B331" s="10" t="n">
        <v>0.05976076417464957</v>
      </c>
    </row>
    <row r="332">
      <c r="A332" s="8" t="n">
        <v>41778</v>
      </c>
      <c r="B332" s="10" t="n">
        <v>0.05941291974312459</v>
      </c>
    </row>
    <row r="333">
      <c r="A333" s="8" t="n">
        <v>41779</v>
      </c>
      <c r="B333" s="10" t="n">
        <v>0.05949796106014588</v>
      </c>
    </row>
    <row r="334">
      <c r="A334" s="8" t="n">
        <v>41780</v>
      </c>
      <c r="B334" s="10" t="n">
        <v>0.05938374311523439</v>
      </c>
    </row>
    <row r="335">
      <c r="A335" s="8" t="n">
        <v>41781</v>
      </c>
      <c r="B335" s="10" t="n">
        <v>0.05866669347387461</v>
      </c>
    </row>
    <row r="336">
      <c r="A336" s="8" t="n">
        <v>41782</v>
      </c>
      <c r="B336" s="10" t="n">
        <v>0.05914293034899567</v>
      </c>
    </row>
    <row r="337">
      <c r="A337" s="8" t="n">
        <v>41785</v>
      </c>
      <c r="B337" s="10" t="n">
        <v>0.05862201470033031</v>
      </c>
    </row>
    <row r="338">
      <c r="A338" s="8" t="n">
        <v>41786</v>
      </c>
      <c r="B338" s="10" t="n">
        <v>0.05769745187679631</v>
      </c>
    </row>
    <row r="339">
      <c r="A339" s="8" t="n">
        <v>41787</v>
      </c>
      <c r="B339" s="10" t="n">
        <v>0.05755522438584217</v>
      </c>
    </row>
    <row r="340">
      <c r="A340" s="8" t="n">
        <v>41788</v>
      </c>
      <c r="B340" s="10" t="n">
        <v>0.05797537396424332</v>
      </c>
    </row>
    <row r="341">
      <c r="A341" s="8" t="n">
        <v>41789</v>
      </c>
      <c r="B341" s="10" t="n">
        <v>0.05843632514225833</v>
      </c>
    </row>
    <row r="342">
      <c r="A342" s="8" t="n">
        <v>41792</v>
      </c>
      <c r="B342" s="10" t="n">
        <v>0.05811956443863175</v>
      </c>
    </row>
    <row r="343">
      <c r="A343" s="8" t="n">
        <v>41793</v>
      </c>
      <c r="B343" s="10" t="n">
        <v>0.05813618276328163</v>
      </c>
    </row>
    <row r="344">
      <c r="A344" s="8" t="n">
        <v>41794</v>
      </c>
      <c r="B344" s="10" t="n">
        <v>0.05826720330702914</v>
      </c>
    </row>
    <row r="345">
      <c r="A345" s="8" t="n">
        <v>41795</v>
      </c>
      <c r="B345" s="10" t="n">
        <v>0.05826864186210944</v>
      </c>
    </row>
    <row r="346">
      <c r="A346" s="8" t="n">
        <v>41796</v>
      </c>
      <c r="B346" s="10" t="n">
        <v>0.05846654453861036</v>
      </c>
    </row>
    <row r="347">
      <c r="A347" s="8" t="n">
        <v>41799</v>
      </c>
      <c r="B347" s="10" t="n">
        <v>0.05895852786334618</v>
      </c>
    </row>
    <row r="348">
      <c r="A348" s="8" t="n">
        <v>41800</v>
      </c>
      <c r="B348" s="10" t="n">
        <v>0.05988357430280374</v>
      </c>
    </row>
    <row r="349">
      <c r="A349" s="8" t="n">
        <v>41801</v>
      </c>
      <c r="B349" s="10" t="n">
        <v>0.05988524659444845</v>
      </c>
    </row>
    <row r="350">
      <c r="A350" s="8" t="n">
        <v>41802</v>
      </c>
      <c r="B350" s="10" t="n">
        <v>0.06067885119471691</v>
      </c>
    </row>
    <row r="351">
      <c r="A351" s="8" t="n">
        <v>41803</v>
      </c>
      <c r="B351" s="10" t="n">
        <v>0.058719350124923</v>
      </c>
    </row>
    <row r="352">
      <c r="A352" s="8" t="n">
        <v>41806</v>
      </c>
      <c r="B352" s="10" t="n">
        <v>0.05908478857248717</v>
      </c>
    </row>
    <row r="353">
      <c r="A353" s="8" t="n">
        <v>41807</v>
      </c>
      <c r="B353" s="10" t="n">
        <v>0.05907423454795586</v>
      </c>
    </row>
    <row r="354">
      <c r="A354" s="8" t="n">
        <v>41808</v>
      </c>
      <c r="B354" s="10" t="n">
        <v>0.0577705177882564</v>
      </c>
    </row>
    <row r="355">
      <c r="A355" s="8" t="n">
        <v>41809</v>
      </c>
      <c r="B355" s="10" t="n">
        <v>0.05671526431128202</v>
      </c>
    </row>
    <row r="356">
      <c r="A356" s="8" t="n">
        <v>41810</v>
      </c>
      <c r="B356" s="10" t="n">
        <v>0.05710356137243879</v>
      </c>
    </row>
    <row r="357">
      <c r="A357" s="8" t="n">
        <v>41813</v>
      </c>
      <c r="B357" s="10" t="n">
        <v>0.05676898969197661</v>
      </c>
    </row>
    <row r="358">
      <c r="A358" s="8" t="n">
        <v>41814</v>
      </c>
      <c r="B358" s="10" t="n">
        <v>0.05666903792104289</v>
      </c>
    </row>
    <row r="359">
      <c r="A359" s="8" t="n">
        <v>41815</v>
      </c>
      <c r="B359" s="10" t="n">
        <v>0.05789701975729428</v>
      </c>
    </row>
    <row r="360">
      <c r="A360" s="8" t="n">
        <v>41816</v>
      </c>
      <c r="B360" s="10" t="n">
        <v>0.05829712360611829</v>
      </c>
    </row>
    <row r="361">
      <c r="A361" s="8" t="n">
        <v>41817</v>
      </c>
      <c r="B361" s="10" t="n">
        <v>0.05872628083288183</v>
      </c>
    </row>
    <row r="362">
      <c r="A362" s="8" t="n">
        <v>41820</v>
      </c>
      <c r="B362" s="10" t="n">
        <v>0.05971006397009427</v>
      </c>
    </row>
    <row r="363">
      <c r="A363" s="8" t="n">
        <v>41821</v>
      </c>
      <c r="B363" s="10" t="n">
        <v>0.05980490739550269</v>
      </c>
    </row>
    <row r="364">
      <c r="A364" s="8" t="n">
        <v>41822</v>
      </c>
      <c r="B364" s="10" t="n">
        <v>0.05865439930364981</v>
      </c>
    </row>
    <row r="365">
      <c r="A365" s="8" t="n">
        <v>41823</v>
      </c>
      <c r="B365" s="10" t="n">
        <v>0.05914455070600945</v>
      </c>
    </row>
    <row r="366">
      <c r="A366" s="8" t="n">
        <v>41824</v>
      </c>
      <c r="B366" s="10" t="n">
        <v>0.05963403145546593</v>
      </c>
    </row>
    <row r="367">
      <c r="A367" s="8" t="n">
        <v>41827</v>
      </c>
      <c r="B367" s="10" t="n">
        <v>0.0595079759918377</v>
      </c>
    </row>
    <row r="368">
      <c r="A368" s="8" t="n">
        <v>41828</v>
      </c>
      <c r="B368" s="10" t="n">
        <v>0.05887402892698981</v>
      </c>
    </row>
    <row r="369">
      <c r="A369" s="8" t="n">
        <v>41829</v>
      </c>
      <c r="B369" s="10" t="n">
        <v>0.06013933825108284</v>
      </c>
    </row>
    <row r="370">
      <c r="A370" s="8" t="n">
        <v>41830</v>
      </c>
      <c r="B370" s="10" t="n">
        <v>0.05894382411695569</v>
      </c>
    </row>
    <row r="371">
      <c r="A371" s="8" t="n">
        <v>41831</v>
      </c>
      <c r="B371" s="10" t="n">
        <v>0.05857714220975256</v>
      </c>
    </row>
    <row r="372">
      <c r="A372" s="8" t="n">
        <v>41834</v>
      </c>
      <c r="B372" s="10" t="n">
        <v>0.05940119037311059</v>
      </c>
    </row>
    <row r="373">
      <c r="A373" s="8" t="n">
        <v>41835</v>
      </c>
      <c r="B373" s="10" t="n">
        <v>0.05990542211081691</v>
      </c>
    </row>
    <row r="374">
      <c r="A374" s="8" t="n">
        <v>41836</v>
      </c>
      <c r="B374" s="10" t="n">
        <v>0.06143474579861564</v>
      </c>
    </row>
    <row r="375">
      <c r="A375" s="8" t="n">
        <v>41837</v>
      </c>
      <c r="B375" s="10" t="n">
        <v>0.0631565817999766</v>
      </c>
    </row>
    <row r="376">
      <c r="A376" s="8" t="n">
        <v>41838</v>
      </c>
      <c r="B376" s="10" t="n">
        <v>0.06364054894945177</v>
      </c>
    </row>
    <row r="377">
      <c r="A377" s="8" t="n">
        <v>41841</v>
      </c>
      <c r="B377" s="10" t="n">
        <v>0.06320799303638065</v>
      </c>
    </row>
    <row r="378">
      <c r="A378" s="8" t="n">
        <v>41842</v>
      </c>
      <c r="B378" s="10" t="n">
        <v>0.06318272219085223</v>
      </c>
    </row>
    <row r="379">
      <c r="A379" s="8" t="n">
        <v>41843</v>
      </c>
      <c r="B379" s="10" t="n">
        <v>0.06347707274382552</v>
      </c>
    </row>
    <row r="380">
      <c r="A380" s="8" t="n">
        <v>41844</v>
      </c>
      <c r="B380" s="10" t="n">
        <v>0.06404728420335178</v>
      </c>
    </row>
    <row r="381">
      <c r="A381" s="8" t="n">
        <v>41845</v>
      </c>
      <c r="B381" s="10" t="n">
        <v>0.06463314523775576</v>
      </c>
    </row>
    <row r="382">
      <c r="A382" s="8" t="n">
        <v>41848</v>
      </c>
      <c r="B382" s="10" t="n">
        <v>0.06404197245662953</v>
      </c>
    </row>
    <row r="383">
      <c r="A383" s="8" t="n">
        <v>41850</v>
      </c>
      <c r="B383" s="10" t="n">
        <v>0.06341448882901912</v>
      </c>
    </row>
    <row r="384">
      <c r="A384" s="8" t="n">
        <v>41851</v>
      </c>
      <c r="B384" s="10" t="n">
        <v>0.0612023057858273</v>
      </c>
    </row>
    <row r="385">
      <c r="A385" s="8" t="n">
        <v>41852</v>
      </c>
      <c r="B385" s="10" t="n">
        <v>0.05782893559294335</v>
      </c>
    </row>
    <row r="386">
      <c r="A386" s="8" t="n">
        <v>41855</v>
      </c>
      <c r="B386" s="10" t="n">
        <v>0.05714726100695004</v>
      </c>
    </row>
    <row r="387">
      <c r="A387" s="8" t="n">
        <v>41856</v>
      </c>
      <c r="B387" s="10" t="n">
        <v>0.0570467729708742</v>
      </c>
    </row>
    <row r="388">
      <c r="A388" s="8" t="n">
        <v>41857</v>
      </c>
      <c r="B388" s="10" t="n">
        <v>0.05274973729561329</v>
      </c>
    </row>
    <row r="389">
      <c r="A389" s="8" t="n">
        <v>41858</v>
      </c>
      <c r="B389" s="10" t="n">
        <v>0.05242182095777226</v>
      </c>
    </row>
    <row r="390">
      <c r="A390" s="8" t="n">
        <v>41859</v>
      </c>
      <c r="B390" s="10" t="n">
        <v>0.05280402043703437</v>
      </c>
    </row>
    <row r="391">
      <c r="A391" s="8" t="n">
        <v>41862</v>
      </c>
      <c r="B391" s="10" t="n">
        <v>0.05256138371404499</v>
      </c>
    </row>
    <row r="392">
      <c r="A392" s="8" t="n">
        <v>41863</v>
      </c>
      <c r="B392" s="10" t="n">
        <v>0.05249768887317984</v>
      </c>
    </row>
    <row r="393">
      <c r="A393" s="8" t="n">
        <v>41864</v>
      </c>
      <c r="B393" s="10" t="n">
        <v>0.0523406690802193</v>
      </c>
    </row>
    <row r="394">
      <c r="A394" s="8" t="n">
        <v>41865</v>
      </c>
      <c r="B394" s="10" t="n">
        <v>0.04991846766927213</v>
      </c>
    </row>
    <row r="395">
      <c r="A395" s="8" t="n">
        <v>41870</v>
      </c>
      <c r="B395" s="10" t="n">
        <v>0.04935032463209766</v>
      </c>
    </row>
    <row r="396">
      <c r="A396" s="8" t="n">
        <v>41871</v>
      </c>
      <c r="B396" s="10" t="n">
        <v>0.0492705519136459</v>
      </c>
    </row>
    <row r="397">
      <c r="A397" s="8" t="n">
        <v>41872</v>
      </c>
      <c r="B397" s="10" t="n">
        <v>0.04973314778657626</v>
      </c>
    </row>
    <row r="398">
      <c r="A398" s="8" t="n">
        <v>41873</v>
      </c>
      <c r="B398" s="10" t="n">
        <v>0.04955748483005321</v>
      </c>
    </row>
    <row r="399">
      <c r="A399" s="8" t="n">
        <v>41876</v>
      </c>
      <c r="B399" s="10" t="n">
        <v>0.04928048908610833</v>
      </c>
    </row>
    <row r="400">
      <c r="A400" s="8" t="n">
        <v>41877</v>
      </c>
      <c r="B400" s="10" t="n">
        <v>0.04900618303550133</v>
      </c>
    </row>
    <row r="401">
      <c r="A401" s="8" t="n">
        <v>41878</v>
      </c>
      <c r="B401" s="10" t="n">
        <v>0.04900529380086774</v>
      </c>
    </row>
    <row r="402">
      <c r="A402" s="8" t="n">
        <v>41879</v>
      </c>
      <c r="B402" s="10" t="n">
        <v>0.04919676218614236</v>
      </c>
    </row>
    <row r="403">
      <c r="A403" s="8" t="n">
        <v>41883</v>
      </c>
      <c r="B403" s="10" t="n">
        <v>0.04921043029787225</v>
      </c>
    </row>
    <row r="404">
      <c r="A404" s="8" t="n">
        <v>41884</v>
      </c>
      <c r="B404" s="10" t="n">
        <v>0.04930185001532452</v>
      </c>
    </row>
    <row r="405">
      <c r="A405" s="8" t="n">
        <v>41885</v>
      </c>
      <c r="B405" s="10" t="n">
        <v>0.04868094020954349</v>
      </c>
    </row>
    <row r="406">
      <c r="A406" s="8" t="n">
        <v>41886</v>
      </c>
      <c r="B406" s="10" t="n">
        <v>0.04841040583332153</v>
      </c>
    </row>
    <row r="407">
      <c r="A407" s="8" t="n">
        <v>41887</v>
      </c>
      <c r="B407" s="10" t="n">
        <v>0.04875204901883756</v>
      </c>
    </row>
    <row r="408">
      <c r="A408" s="8" t="n">
        <v>41890</v>
      </c>
      <c r="B408" s="10" t="n">
        <v>0.04851711586397523</v>
      </c>
    </row>
    <row r="409">
      <c r="A409" s="8" t="n">
        <v>41891</v>
      </c>
      <c r="B409" s="10" t="n">
        <v>0.04748056322986136</v>
      </c>
    </row>
    <row r="410">
      <c r="A410" s="8" t="n">
        <v>41892</v>
      </c>
      <c r="B410" s="10" t="n">
        <v>0.04622822002534084</v>
      </c>
    </row>
    <row r="411">
      <c r="A411" s="8" t="n">
        <v>41893</v>
      </c>
      <c r="B411" s="10" t="n">
        <v>0.04733413458111876</v>
      </c>
    </row>
    <row r="412">
      <c r="A412" s="8" t="n">
        <v>41894</v>
      </c>
      <c r="B412" s="10" t="n">
        <v>0.04624503385666584</v>
      </c>
    </row>
    <row r="413">
      <c r="A413" s="8" t="n">
        <v>41897</v>
      </c>
      <c r="B413" s="10" t="n">
        <v>0.04807632336283198</v>
      </c>
    </row>
    <row r="414">
      <c r="A414" s="8" t="n">
        <v>41898</v>
      </c>
      <c r="B414" s="10" t="n">
        <v>0.05143579587514428</v>
      </c>
    </row>
    <row r="415">
      <c r="A415" s="8" t="n">
        <v>41899</v>
      </c>
      <c r="B415" s="10" t="n">
        <v>0.05102453676554679</v>
      </c>
    </row>
    <row r="416">
      <c r="A416" s="8" t="n">
        <v>41900</v>
      </c>
      <c r="B416" s="10" t="n">
        <v>0.05415400452247797</v>
      </c>
    </row>
    <row r="417">
      <c r="A417" s="8" t="n">
        <v>41901</v>
      </c>
      <c r="B417" s="10" t="n">
        <v>0.05433846613114202</v>
      </c>
    </row>
    <row r="418">
      <c r="A418" s="8" t="n">
        <v>41904</v>
      </c>
      <c r="B418" s="10" t="n">
        <v>0.05441453280145363</v>
      </c>
    </row>
    <row r="419">
      <c r="A419" s="8" t="n">
        <v>41905</v>
      </c>
      <c r="B419" s="10" t="n">
        <v>0.05433100837185641</v>
      </c>
    </row>
    <row r="420">
      <c r="A420" s="8" t="n">
        <v>41906</v>
      </c>
      <c r="B420" s="10" t="n">
        <v>0.05471763344306908</v>
      </c>
    </row>
    <row r="421">
      <c r="A421" s="8" t="n">
        <v>41907</v>
      </c>
      <c r="B421" s="10" t="n">
        <v>0.05397181412967645</v>
      </c>
    </row>
    <row r="422">
      <c r="A422" s="8" t="n">
        <v>41908</v>
      </c>
      <c r="B422" s="10" t="n">
        <v>0.05338171117132195</v>
      </c>
    </row>
    <row r="423">
      <c r="A423" s="8" t="n">
        <v>41911</v>
      </c>
      <c r="B423" s="10" t="n">
        <v>0.05217031244560572</v>
      </c>
    </row>
    <row r="424">
      <c r="A424" s="8" t="n">
        <v>41912</v>
      </c>
      <c r="B424" s="10" t="n">
        <v>0.05290552490165153</v>
      </c>
    </row>
    <row r="425">
      <c r="A425" s="8" t="n">
        <v>41913</v>
      </c>
      <c r="B425" s="10" t="n">
        <v>0.05434133464846772</v>
      </c>
    </row>
    <row r="426">
      <c r="A426" s="8" t="n">
        <v>41919</v>
      </c>
      <c r="B426" s="10" t="n">
        <v>0.05449369381900772</v>
      </c>
    </row>
    <row r="427">
      <c r="A427" s="8" t="n">
        <v>41920</v>
      </c>
      <c r="B427" s="10" t="n">
        <v>0.05717636570763307</v>
      </c>
    </row>
    <row r="428">
      <c r="A428" s="8" t="n">
        <v>41921</v>
      </c>
      <c r="B428" s="10" t="n">
        <v>0.05717937328344957</v>
      </c>
    </row>
    <row r="429">
      <c r="A429" s="8" t="n">
        <v>41922</v>
      </c>
      <c r="B429" s="10" t="n">
        <v>0.05697983322019028</v>
      </c>
    </row>
    <row r="430">
      <c r="A430" s="8" t="n">
        <v>41925</v>
      </c>
      <c r="B430" s="10" t="n">
        <v>0.05629900584278654</v>
      </c>
    </row>
    <row r="431">
      <c r="A431" s="8" t="n">
        <v>41926</v>
      </c>
      <c r="B431" s="10" t="n">
        <v>0.05538918451299847</v>
      </c>
    </row>
    <row r="432">
      <c r="A432" s="8" t="n">
        <v>41928</v>
      </c>
      <c r="B432" s="10" t="n">
        <v>0.05372641016445382</v>
      </c>
    </row>
    <row r="433">
      <c r="A433" s="8" t="n">
        <v>41929</v>
      </c>
      <c r="B433" s="10" t="n">
        <v>0.05242868429857513</v>
      </c>
    </row>
    <row r="434">
      <c r="A434" s="8" t="n">
        <v>41932</v>
      </c>
      <c r="B434" s="10" t="n">
        <v>0.05221182135224805</v>
      </c>
    </row>
    <row r="435">
      <c r="A435" s="8" t="n">
        <v>41933</v>
      </c>
      <c r="B435" s="10" t="n">
        <v>0.05224790181993288</v>
      </c>
    </row>
    <row r="436">
      <c r="A436" s="8" t="n">
        <v>41934</v>
      </c>
      <c r="B436" s="10" t="n">
        <v>0.05227195332084198</v>
      </c>
    </row>
    <row r="437">
      <c r="A437" s="8" t="n">
        <v>41939</v>
      </c>
      <c r="B437" s="10" t="n">
        <v>0.05261878643979948</v>
      </c>
    </row>
    <row r="438">
      <c r="A438" s="8" t="n">
        <v>41940</v>
      </c>
      <c r="B438" s="10" t="n">
        <v>0.05261270496885433</v>
      </c>
    </row>
    <row r="439">
      <c r="A439" s="8" t="n">
        <v>41941</v>
      </c>
      <c r="B439" s="10" t="n">
        <v>0.05475243860483325</v>
      </c>
    </row>
    <row r="440">
      <c r="A440" s="8" t="n">
        <v>41942</v>
      </c>
      <c r="B440" s="10" t="n">
        <v>0.05467452824358755</v>
      </c>
    </row>
    <row r="441">
      <c r="A441" s="8" t="n">
        <v>41943</v>
      </c>
      <c r="B441" s="10" t="n">
        <v>0.05503935158107403</v>
      </c>
    </row>
    <row r="442">
      <c r="A442" s="8" t="n">
        <v>41946</v>
      </c>
      <c r="B442" s="10" t="n">
        <v>0.05481008846382192</v>
      </c>
    </row>
    <row r="443">
      <c r="A443" s="8" t="n">
        <v>41948</v>
      </c>
      <c r="B443" s="10" t="n">
        <v>0.05443026840916389</v>
      </c>
    </row>
    <row r="444">
      <c r="A444" s="8" t="n">
        <v>41950</v>
      </c>
      <c r="B444" s="10" t="n">
        <v>0.05396868795440762</v>
      </c>
    </row>
    <row r="445">
      <c r="A445" s="8" t="n">
        <v>41953</v>
      </c>
      <c r="B445" s="10" t="n">
        <v>0.05538795035628032</v>
      </c>
    </row>
    <row r="446">
      <c r="A446" s="8" t="n">
        <v>41954</v>
      </c>
      <c r="B446" s="10" t="n">
        <v>0.05538455873006843</v>
      </c>
    </row>
    <row r="447">
      <c r="A447" s="8" t="n">
        <v>41955</v>
      </c>
      <c r="B447" s="10" t="n">
        <v>0.05535660954452827</v>
      </c>
    </row>
    <row r="448">
      <c r="A448" s="8" t="n">
        <v>41956</v>
      </c>
      <c r="B448" s="10" t="n">
        <v>0.05547250752928936</v>
      </c>
    </row>
    <row r="449">
      <c r="A449" s="8" t="n">
        <v>41957</v>
      </c>
      <c r="B449" s="10" t="n">
        <v>0.05570917256868498</v>
      </c>
    </row>
    <row r="450">
      <c r="A450" s="8" t="n">
        <v>41960</v>
      </c>
      <c r="B450" s="10" t="n">
        <v>0.05572321935291887</v>
      </c>
    </row>
    <row r="451">
      <c r="A451" s="8" t="n">
        <v>41961</v>
      </c>
      <c r="B451" s="10" t="n">
        <v>0.05599667835286055</v>
      </c>
    </row>
    <row r="452">
      <c r="A452" s="8" t="n">
        <v>41962</v>
      </c>
      <c r="B452" s="10" t="n">
        <v>0.0560318774876821</v>
      </c>
    </row>
    <row r="453">
      <c r="A453" s="8" t="n">
        <v>41963</v>
      </c>
      <c r="B453" s="10" t="n">
        <v>0.056181589114532</v>
      </c>
    </row>
    <row r="454">
      <c r="A454" s="8" t="n">
        <v>41964</v>
      </c>
      <c r="B454" s="10" t="n">
        <v>0.05631688586785117</v>
      </c>
    </row>
    <row r="455">
      <c r="A455" s="8" t="n">
        <v>41967</v>
      </c>
      <c r="B455" s="10" t="n">
        <v>0.05588595809215063</v>
      </c>
    </row>
    <row r="456">
      <c r="A456" s="8" t="n">
        <v>41968</v>
      </c>
      <c r="B456" s="10" t="n">
        <v>0.0564013732499688</v>
      </c>
    </row>
    <row r="457">
      <c r="A457" s="8" t="n">
        <v>41969</v>
      </c>
      <c r="B457" s="10" t="n">
        <v>0.05682430918497309</v>
      </c>
    </row>
    <row r="458">
      <c r="A458" s="8" t="n">
        <v>41970</v>
      </c>
      <c r="B458" s="10" t="n">
        <v>0.05689459123462624</v>
      </c>
    </row>
    <row r="459">
      <c r="A459" s="8" t="n">
        <v>41971</v>
      </c>
      <c r="B459" s="10" t="n">
        <v>0.05712059635092097</v>
      </c>
    </row>
    <row r="460">
      <c r="A460" s="8" t="n">
        <v>41974</v>
      </c>
      <c r="B460" s="10" t="n">
        <v>0.05760218197778416</v>
      </c>
    </row>
    <row r="461">
      <c r="A461" s="8" t="n">
        <v>41975</v>
      </c>
      <c r="B461" s="10" t="n">
        <v>0.05742765271107263</v>
      </c>
    </row>
    <row r="462">
      <c r="A462" s="8" t="n">
        <v>41976</v>
      </c>
      <c r="B462" s="10" t="n">
        <v>0.05744105690981911</v>
      </c>
    </row>
    <row r="463">
      <c r="A463" s="8" t="n">
        <v>41977</v>
      </c>
      <c r="B463" s="10" t="n">
        <v>0.05855509766920098</v>
      </c>
    </row>
    <row r="464">
      <c r="A464" s="8" t="n">
        <v>41978</v>
      </c>
      <c r="B464" s="10" t="n">
        <v>0.05842739596848366</v>
      </c>
    </row>
    <row r="465">
      <c r="A465" s="8" t="n">
        <v>41981</v>
      </c>
      <c r="B465" s="10" t="n">
        <v>0.05891779482560427</v>
      </c>
    </row>
    <row r="466">
      <c r="A466" s="8" t="n">
        <v>41982</v>
      </c>
      <c r="B466" s="10" t="n">
        <v>0.06011726351625896</v>
      </c>
    </row>
    <row r="467">
      <c r="A467" s="8" t="n">
        <v>41983</v>
      </c>
      <c r="B467" s="10" t="n">
        <v>0.06043933238409955</v>
      </c>
    </row>
    <row r="468">
      <c r="A468" s="8" t="n">
        <v>41984</v>
      </c>
      <c r="B468" s="10" t="n">
        <v>0.05951875788458862</v>
      </c>
    </row>
    <row r="469">
      <c r="A469" s="8" t="n">
        <v>41985</v>
      </c>
      <c r="B469" s="10" t="n">
        <v>0.06017831977667238</v>
      </c>
    </row>
    <row r="470">
      <c r="A470" s="8" t="n">
        <v>41988</v>
      </c>
      <c r="B470" s="10" t="n">
        <v>0.05821019298272938</v>
      </c>
    </row>
    <row r="471">
      <c r="A471" s="8" t="n">
        <v>41989</v>
      </c>
      <c r="B471" s="10" t="n">
        <v>0.05491301815985974</v>
      </c>
    </row>
    <row r="472">
      <c r="A472" s="8" t="n">
        <v>41990</v>
      </c>
      <c r="B472" s="10" t="n">
        <v>0.05489058488447199</v>
      </c>
    </row>
    <row r="473">
      <c r="A473" s="8" t="n">
        <v>41991</v>
      </c>
      <c r="B473" s="10" t="n">
        <v>0.05238332599687844</v>
      </c>
    </row>
    <row r="474">
      <c r="A474" s="8" t="n">
        <v>41992</v>
      </c>
      <c r="B474" s="10" t="n">
        <v>0.05225531921474783</v>
      </c>
    </row>
    <row r="475">
      <c r="A475" s="8" t="n">
        <v>41995</v>
      </c>
      <c r="B475" s="10" t="n">
        <v>0.05225050499950023</v>
      </c>
    </row>
    <row r="476">
      <c r="A476" s="8" t="n">
        <v>41996</v>
      </c>
      <c r="B476" s="10" t="n">
        <v>0.05255641885935269</v>
      </c>
    </row>
    <row r="477">
      <c r="A477" s="8" t="n">
        <v>41997</v>
      </c>
      <c r="B477" s="10" t="n">
        <v>0.0518661654720316</v>
      </c>
    </row>
    <row r="478">
      <c r="A478" s="8" t="n">
        <v>41999</v>
      </c>
      <c r="B478" s="10" t="n">
        <v>0.05280384738282563</v>
      </c>
    </row>
    <row r="479">
      <c r="A479" s="8" t="n">
        <v>42002</v>
      </c>
      <c r="B479" s="10" t="n">
        <v>0.05319889687825888</v>
      </c>
    </row>
    <row r="480">
      <c r="A480" s="8" t="n">
        <v>42003</v>
      </c>
      <c r="B480" s="10" t="n">
        <v>0.0532020947077926</v>
      </c>
    </row>
    <row r="481">
      <c r="A481" s="8" t="n">
        <v>42004</v>
      </c>
      <c r="B481" s="10" t="n">
        <v>0.05243406644210565</v>
      </c>
    </row>
    <row r="482">
      <c r="A482" s="8" t="n">
        <v>42005</v>
      </c>
      <c r="B482" s="10" t="n">
        <v>0.05179077881341784</v>
      </c>
    </row>
    <row r="483">
      <c r="A483" s="8" t="n">
        <v>42006</v>
      </c>
      <c r="B483" s="10" t="n">
        <v>0.05222100607661029</v>
      </c>
    </row>
    <row r="484">
      <c r="A484" s="8" t="n">
        <v>42009</v>
      </c>
      <c r="B484" s="10" t="n">
        <v>0.05247997538339787</v>
      </c>
    </row>
    <row r="485">
      <c r="A485" s="8" t="n">
        <v>42010</v>
      </c>
      <c r="B485" s="10" t="n">
        <v>0.0530730728491826</v>
      </c>
    </row>
    <row r="486">
      <c r="A486" s="8" t="n">
        <v>42011</v>
      </c>
      <c r="B486" s="10" t="n">
        <v>0.05163377766513161</v>
      </c>
    </row>
    <row r="487">
      <c r="A487" s="8" t="n">
        <v>42012</v>
      </c>
      <c r="B487" s="10" t="n">
        <v>0.04891286897556184</v>
      </c>
    </row>
    <row r="488">
      <c r="A488" s="8" t="n">
        <v>42013</v>
      </c>
      <c r="B488" s="10" t="n">
        <v>0.04750711211245306</v>
      </c>
    </row>
    <row r="489">
      <c r="A489" s="8" t="n">
        <v>42016</v>
      </c>
      <c r="B489" s="10" t="n">
        <v>0.0471243673709994</v>
      </c>
    </row>
    <row r="490">
      <c r="A490" s="8" t="n">
        <v>42017</v>
      </c>
      <c r="B490" s="10" t="n">
        <v>0.04754226967659837</v>
      </c>
    </row>
    <row r="491">
      <c r="A491" s="8" t="n">
        <v>42018</v>
      </c>
      <c r="B491" s="10" t="n">
        <v>0.04795609958510005</v>
      </c>
    </row>
    <row r="492">
      <c r="A492" s="8" t="n">
        <v>42019</v>
      </c>
      <c r="B492" s="10" t="n">
        <v>0.04803123287369227</v>
      </c>
    </row>
    <row r="493">
      <c r="A493" s="8" t="n">
        <v>42020</v>
      </c>
      <c r="B493" s="10" t="n">
        <v>0.04754455367249812</v>
      </c>
    </row>
    <row r="494">
      <c r="A494" s="8" t="n">
        <v>42023</v>
      </c>
      <c r="B494" s="10" t="n">
        <v>0.04719593485244427</v>
      </c>
    </row>
    <row r="495">
      <c r="A495" s="8" t="n">
        <v>42024</v>
      </c>
      <c r="B495" s="10" t="n">
        <v>0.05058740629099471</v>
      </c>
    </row>
    <row r="496">
      <c r="A496" s="8" t="n">
        <v>42025</v>
      </c>
      <c r="B496" s="10" t="n">
        <v>0.05057449711472507</v>
      </c>
    </row>
    <row r="497">
      <c r="A497" s="8" t="n">
        <v>42026</v>
      </c>
      <c r="B497" s="10" t="n">
        <v>0.05056894633805362</v>
      </c>
    </row>
    <row r="498">
      <c r="A498" s="8" t="n">
        <v>42027</v>
      </c>
      <c r="B498" s="10" t="n">
        <v>0.05196766819634691</v>
      </c>
    </row>
    <row r="499">
      <c r="A499" s="8" t="n">
        <v>42031</v>
      </c>
      <c r="B499" s="10" t="n">
        <v>0.05202070763693132</v>
      </c>
    </row>
    <row r="500">
      <c r="A500" s="8" t="n">
        <v>42032</v>
      </c>
      <c r="B500" s="10" t="n">
        <v>0.05351264863663693</v>
      </c>
    </row>
    <row r="501">
      <c r="A501" s="8" t="n">
        <v>42033</v>
      </c>
      <c r="B501" s="10" t="n">
        <v>0.05154786645630038</v>
      </c>
    </row>
    <row r="502">
      <c r="A502" s="8" t="n">
        <v>42034</v>
      </c>
      <c r="B502" s="10" t="n">
        <v>0.05162383991636686</v>
      </c>
    </row>
    <row r="503">
      <c r="A503" s="8" t="n">
        <v>42037</v>
      </c>
      <c r="B503" s="10" t="n">
        <v>0.05199219979557903</v>
      </c>
    </row>
    <row r="504">
      <c r="A504" s="8" t="n">
        <v>42038</v>
      </c>
      <c r="B504" s="10" t="n">
        <v>0.05216284952892678</v>
      </c>
    </row>
    <row r="505">
      <c r="A505" s="8" t="n">
        <v>42039</v>
      </c>
      <c r="B505" s="10" t="n">
        <v>0.05262105614284279</v>
      </c>
    </row>
    <row r="506">
      <c r="A506" s="8" t="n">
        <v>42040</v>
      </c>
      <c r="B506" s="10" t="n">
        <v>0.05259570132706182</v>
      </c>
    </row>
    <row r="507">
      <c r="A507" s="8" t="n">
        <v>42041</v>
      </c>
      <c r="B507" s="10" t="n">
        <v>0.05259008310647967</v>
      </c>
    </row>
    <row r="508">
      <c r="A508" s="8" t="n">
        <v>42044</v>
      </c>
      <c r="B508" s="10" t="n">
        <v>0.05587401558298946</v>
      </c>
    </row>
    <row r="509">
      <c r="A509" s="8" t="n">
        <v>42045</v>
      </c>
      <c r="B509" s="10" t="n">
        <v>0.05639854461554145</v>
      </c>
    </row>
    <row r="510">
      <c r="A510" s="8" t="n">
        <v>42046</v>
      </c>
      <c r="B510" s="10" t="n">
        <v>0.05652786491764437</v>
      </c>
    </row>
    <row r="511">
      <c r="A511" s="8" t="n">
        <v>42047</v>
      </c>
      <c r="B511" s="10" t="n">
        <v>0.05732959853492365</v>
      </c>
    </row>
    <row r="512">
      <c r="A512" s="8" t="n">
        <v>42048</v>
      </c>
      <c r="B512" s="10" t="n">
        <v>0.05748187818633273</v>
      </c>
    </row>
    <row r="513">
      <c r="A513" s="8" t="n">
        <v>42051</v>
      </c>
      <c r="B513" s="10" t="n">
        <v>0.0586588418896476</v>
      </c>
    </row>
    <row r="514">
      <c r="A514" s="8" t="n">
        <v>42053</v>
      </c>
      <c r="B514" s="10" t="n">
        <v>0.05875054716392623</v>
      </c>
    </row>
    <row r="515">
      <c r="A515" s="8" t="n">
        <v>42055</v>
      </c>
      <c r="B515" s="10" t="n">
        <v>0.05819121099186045</v>
      </c>
    </row>
    <row r="516">
      <c r="A516" s="8" t="n">
        <v>42058</v>
      </c>
      <c r="B516" s="10" t="n">
        <v>0.05824418156157175</v>
      </c>
    </row>
    <row r="517">
      <c r="A517" s="8" t="n">
        <v>42059</v>
      </c>
      <c r="B517" s="10" t="n">
        <v>0.05858879721225976</v>
      </c>
    </row>
    <row r="518">
      <c r="A518" s="8" t="n">
        <v>42060</v>
      </c>
      <c r="B518" s="10" t="n">
        <v>0.05789980800770927</v>
      </c>
    </row>
    <row r="519">
      <c r="A519" s="8" t="n">
        <v>42061</v>
      </c>
      <c r="B519" s="10" t="n">
        <v>0.05863690656178503</v>
      </c>
    </row>
    <row r="520">
      <c r="A520" s="8" t="n">
        <v>42062</v>
      </c>
      <c r="B520" s="10" t="n">
        <v>0.05861266342237031</v>
      </c>
    </row>
    <row r="521">
      <c r="A521" s="8" t="n">
        <v>42065</v>
      </c>
      <c r="B521" s="10" t="n">
        <v>0.05797030686642994</v>
      </c>
    </row>
    <row r="522">
      <c r="A522" s="8" t="n">
        <v>42066</v>
      </c>
      <c r="B522" s="10" t="n">
        <v>0.05799023065673589</v>
      </c>
    </row>
    <row r="523">
      <c r="A523" s="8" t="n">
        <v>42067</v>
      </c>
      <c r="B523" s="10" t="n">
        <v>0.05706660519035224</v>
      </c>
    </row>
    <row r="524">
      <c r="A524" s="8" t="n">
        <v>42068</v>
      </c>
      <c r="B524" s="10" t="n">
        <v>0.05766329484815401</v>
      </c>
    </row>
    <row r="525">
      <c r="A525" s="8" t="n">
        <v>42072</v>
      </c>
      <c r="B525" s="10" t="n">
        <v>0.0572197953360956</v>
      </c>
    </row>
    <row r="526">
      <c r="A526" s="8" t="n">
        <v>42073</v>
      </c>
      <c r="B526" s="10" t="n">
        <v>0.0568673033034077</v>
      </c>
    </row>
    <row r="527">
      <c r="A527" s="8" t="n">
        <v>42074</v>
      </c>
      <c r="B527" s="10" t="n">
        <v>0.05697762945945161</v>
      </c>
    </row>
    <row r="528">
      <c r="A528" s="8" t="n">
        <v>42075</v>
      </c>
      <c r="B528" s="10" t="n">
        <v>0.05621628090388222</v>
      </c>
    </row>
    <row r="529">
      <c r="A529" s="8" t="n">
        <v>42076</v>
      </c>
      <c r="B529" s="10" t="n">
        <v>0.05488704436476805</v>
      </c>
    </row>
    <row r="530">
      <c r="A530" s="8" t="n">
        <v>42079</v>
      </c>
      <c r="B530" s="10" t="n">
        <v>0.05421248181678499</v>
      </c>
    </row>
    <row r="531">
      <c r="A531" s="8" t="n">
        <v>42080</v>
      </c>
      <c r="B531" s="10" t="n">
        <v>0.05431375487737233</v>
      </c>
    </row>
    <row r="532">
      <c r="A532" s="8" t="n">
        <v>42081</v>
      </c>
      <c r="B532" s="10" t="n">
        <v>0.05585618424664306</v>
      </c>
    </row>
    <row r="533">
      <c r="A533" s="8" t="n">
        <v>42082</v>
      </c>
      <c r="B533" s="10" t="n">
        <v>0.05582747351146288</v>
      </c>
    </row>
    <row r="534">
      <c r="A534" s="8" t="n">
        <v>42083</v>
      </c>
      <c r="B534" s="10" t="n">
        <v>0.0562613460121667</v>
      </c>
    </row>
    <row r="535">
      <c r="A535" s="8" t="n">
        <v>42086</v>
      </c>
      <c r="B535" s="10" t="n">
        <v>0.05542882077574066</v>
      </c>
    </row>
    <row r="536">
      <c r="A536" s="8" t="n">
        <v>42087</v>
      </c>
      <c r="B536" s="10" t="n">
        <v>0.05541298367993033</v>
      </c>
    </row>
    <row r="537">
      <c r="A537" s="8" t="n">
        <v>42088</v>
      </c>
      <c r="B537" s="10" t="n">
        <v>0.05537031993679292</v>
      </c>
    </row>
    <row r="538">
      <c r="A538" s="8" t="n">
        <v>42089</v>
      </c>
      <c r="B538" s="10" t="n">
        <v>0.05438185060892989</v>
      </c>
    </row>
    <row r="539">
      <c r="A539" s="8" t="n">
        <v>42090</v>
      </c>
      <c r="B539" s="10" t="n">
        <v>0.0541219893363216</v>
      </c>
    </row>
    <row r="540">
      <c r="A540" s="8" t="n">
        <v>42093</v>
      </c>
      <c r="B540" s="10" t="n">
        <v>0.05391854630661721</v>
      </c>
    </row>
    <row r="541">
      <c r="A541" s="8" t="n">
        <v>42094</v>
      </c>
      <c r="B541" s="10" t="n">
        <v>0.053971037877309</v>
      </c>
    </row>
    <row r="542">
      <c r="A542" s="8" t="n">
        <v>42100</v>
      </c>
      <c r="B542" s="10" t="n">
        <v>0.05181267532378713</v>
      </c>
    </row>
    <row r="543">
      <c r="A543" s="8" t="n">
        <v>42101</v>
      </c>
      <c r="B543" s="10" t="n">
        <v>0.0518023974584727</v>
      </c>
    </row>
    <row r="544">
      <c r="A544" s="8" t="n">
        <v>42102</v>
      </c>
      <c r="B544" s="10" t="n">
        <v>0.05192448564145014</v>
      </c>
    </row>
    <row r="545">
      <c r="A545" s="8" t="n">
        <v>42103</v>
      </c>
      <c r="B545" s="10" t="n">
        <v>0.05242528150257544</v>
      </c>
    </row>
    <row r="546">
      <c r="A546" s="8" t="n">
        <v>42104</v>
      </c>
      <c r="B546" s="10" t="n">
        <v>0.05239414771006178</v>
      </c>
    </row>
    <row r="547">
      <c r="A547" s="8" t="n">
        <v>42107</v>
      </c>
      <c r="B547" s="10" t="n">
        <v>0.05218872683914522</v>
      </c>
    </row>
    <row r="548">
      <c r="A548" s="8" t="n">
        <v>42109</v>
      </c>
      <c r="B548" s="10" t="n">
        <v>0.0517141832496003</v>
      </c>
    </row>
    <row r="549">
      <c r="A549" s="8" t="n">
        <v>42110</v>
      </c>
      <c r="B549" s="10" t="n">
        <v>0.05169476599814909</v>
      </c>
    </row>
    <row r="550">
      <c r="A550" s="8" t="n">
        <v>42111</v>
      </c>
      <c r="B550" s="10" t="n">
        <v>0.05171102199931506</v>
      </c>
    </row>
    <row r="551">
      <c r="A551" s="8" t="n">
        <v>42114</v>
      </c>
      <c r="B551" s="10" t="n">
        <v>0.04908523757118068</v>
      </c>
    </row>
    <row r="552">
      <c r="A552" s="8" t="n">
        <v>42115</v>
      </c>
      <c r="B552" s="10" t="n">
        <v>0.04918995300454984</v>
      </c>
    </row>
    <row r="553">
      <c r="A553" s="8" t="n">
        <v>42116</v>
      </c>
      <c r="B553" s="10" t="n">
        <v>0.04918140895048875</v>
      </c>
    </row>
    <row r="554">
      <c r="A554" s="8" t="n">
        <v>42117</v>
      </c>
      <c r="B554" s="10" t="n">
        <v>0.04704742293676945</v>
      </c>
    </row>
    <row r="555">
      <c r="A555" s="8" t="n">
        <v>42118</v>
      </c>
      <c r="B555" s="10" t="n">
        <v>0.0472418552246649</v>
      </c>
    </row>
    <row r="556">
      <c r="A556" s="8" t="n">
        <v>42121</v>
      </c>
      <c r="B556" s="10" t="n">
        <v>0.04731893852744761</v>
      </c>
    </row>
    <row r="557">
      <c r="A557" s="8" t="n">
        <v>42122</v>
      </c>
      <c r="B557" s="10" t="n">
        <v>0.0467171022734908</v>
      </c>
    </row>
    <row r="558">
      <c r="A558" s="8" t="n">
        <v>42123</v>
      </c>
      <c r="B558" s="10" t="n">
        <v>0.04647066976886566</v>
      </c>
    </row>
    <row r="559">
      <c r="A559" s="8" t="n">
        <v>42124</v>
      </c>
      <c r="B559" s="10" t="n">
        <v>0.04652065849418734</v>
      </c>
    </row>
    <row r="560">
      <c r="A560" s="8" t="n">
        <v>42129</v>
      </c>
      <c r="B560" s="10" t="n">
        <v>0.04654184029935945</v>
      </c>
    </row>
    <row r="561">
      <c r="A561" s="8" t="n">
        <v>42130</v>
      </c>
      <c r="B561" s="10" t="n">
        <v>0.04644704022491058</v>
      </c>
    </row>
    <row r="562">
      <c r="A562" s="8" t="n">
        <v>42131</v>
      </c>
      <c r="B562" s="10" t="n">
        <v>0.04114104717202435</v>
      </c>
    </row>
    <row r="563">
      <c r="A563" s="8" t="n">
        <v>42132</v>
      </c>
      <c r="B563" s="10" t="n">
        <v>0.04041912337976634</v>
      </c>
    </row>
    <row r="564">
      <c r="A564" s="8" t="n">
        <v>42135</v>
      </c>
      <c r="B564" s="10" t="n">
        <v>0.04134513502232225</v>
      </c>
    </row>
    <row r="565">
      <c r="A565" s="8" t="n">
        <v>42136</v>
      </c>
      <c r="B565" s="10" t="n">
        <v>0.04399457500411301</v>
      </c>
    </row>
    <row r="566">
      <c r="A566" s="8" t="n">
        <v>42137</v>
      </c>
      <c r="B566" s="10" t="n">
        <v>0.04460304648138873</v>
      </c>
    </row>
    <row r="567">
      <c r="A567" s="8" t="n">
        <v>42138</v>
      </c>
      <c r="B567" s="10" t="n">
        <v>0.04323380909853759</v>
      </c>
    </row>
    <row r="568">
      <c r="A568" s="8" t="n">
        <v>42139</v>
      </c>
      <c r="B568" s="10" t="n">
        <v>0.04327784383718943</v>
      </c>
    </row>
    <row r="569">
      <c r="A569" s="8" t="n">
        <v>42142</v>
      </c>
      <c r="B569" s="10" t="n">
        <v>0.0437303297310478</v>
      </c>
    </row>
    <row r="570">
      <c r="A570" s="8" t="n">
        <v>42143</v>
      </c>
      <c r="B570" s="10" t="n">
        <v>0.04371392498320833</v>
      </c>
    </row>
    <row r="571">
      <c r="A571" s="8" t="n">
        <v>42144</v>
      </c>
      <c r="B571" s="10" t="n">
        <v>0.04420878791215193</v>
      </c>
    </row>
    <row r="572">
      <c r="A572" s="8" t="n">
        <v>42145</v>
      </c>
      <c r="B572" s="10" t="n">
        <v>0.04435128025019578</v>
      </c>
    </row>
    <row r="573">
      <c r="A573" s="8" t="n">
        <v>42146</v>
      </c>
      <c r="B573" s="10" t="n">
        <v>0.04443751899463411</v>
      </c>
    </row>
    <row r="574">
      <c r="A574" s="8" t="n">
        <v>42149</v>
      </c>
      <c r="B574" s="10" t="n">
        <v>0.05283033297145877</v>
      </c>
    </row>
    <row r="575">
      <c r="A575" s="8" t="n">
        <v>42150</v>
      </c>
      <c r="B575" s="10" t="n">
        <v>0.05153857611664824</v>
      </c>
    </row>
    <row r="576">
      <c r="A576" s="8" t="n">
        <v>42151</v>
      </c>
      <c r="B576" s="10" t="n">
        <v>0.05168548441378575</v>
      </c>
    </row>
    <row r="577">
      <c r="A577" s="8" t="n">
        <v>42152</v>
      </c>
      <c r="B577" s="10" t="n">
        <v>0.05113416997217232</v>
      </c>
    </row>
    <row r="578">
      <c r="A578" s="8" t="n">
        <v>42153</v>
      </c>
      <c r="B578" s="10" t="n">
        <v>0.05153523429133332</v>
      </c>
    </row>
    <row r="579">
      <c r="A579" s="8" t="n">
        <v>42156</v>
      </c>
      <c r="B579" s="10" t="n">
        <v>0.05239632688125417</v>
      </c>
    </row>
    <row r="580">
      <c r="A580" s="8" t="n">
        <v>42157</v>
      </c>
      <c r="B580" s="10" t="n">
        <v>0.05237145587319073</v>
      </c>
    </row>
    <row r="581">
      <c r="A581" s="8" t="n">
        <v>42158</v>
      </c>
      <c r="B581" s="10" t="n">
        <v>0.05235236019183598</v>
      </c>
    </row>
    <row r="582">
      <c r="A582" s="8" t="n">
        <v>42159</v>
      </c>
      <c r="B582" s="10" t="n">
        <v>0.05259974074950174</v>
      </c>
    </row>
    <row r="583">
      <c r="A583" s="8" t="n">
        <v>42160</v>
      </c>
      <c r="B583" s="10" t="n">
        <v>0.05222919480068879</v>
      </c>
    </row>
    <row r="584">
      <c r="A584" s="8" t="n">
        <v>42163</v>
      </c>
      <c r="B584" s="10" t="n">
        <v>0.05276892247602882</v>
      </c>
    </row>
    <row r="585">
      <c r="A585" s="8" t="n">
        <v>42164</v>
      </c>
      <c r="B585" s="10" t="n">
        <v>0.05265624524267607</v>
      </c>
    </row>
    <row r="586">
      <c r="A586" s="8" t="n">
        <v>42165</v>
      </c>
      <c r="B586" s="10" t="n">
        <v>0.05253124970954053</v>
      </c>
    </row>
    <row r="587">
      <c r="A587" s="8" t="n">
        <v>42166</v>
      </c>
      <c r="B587" s="10" t="n">
        <v>0.05249180953981541</v>
      </c>
    </row>
    <row r="588">
      <c r="A588" s="8" t="n">
        <v>42167</v>
      </c>
      <c r="B588" s="10" t="n">
        <v>0.05288213056100591</v>
      </c>
    </row>
    <row r="589">
      <c r="A589" s="8" t="n">
        <v>42170</v>
      </c>
      <c r="B589" s="10" t="n">
        <v>0.05294251535978645</v>
      </c>
    </row>
    <row r="590">
      <c r="A590" s="8" t="n">
        <v>42171</v>
      </c>
      <c r="B590" s="10" t="n">
        <v>0.0529481129243084</v>
      </c>
    </row>
    <row r="591">
      <c r="A591" s="8" t="n">
        <v>42172</v>
      </c>
      <c r="B591" s="10" t="n">
        <v>0.05310422273475464</v>
      </c>
    </row>
    <row r="592">
      <c r="A592" s="8" t="n">
        <v>42173</v>
      </c>
      <c r="B592" s="10" t="n">
        <v>0.05711415471278448</v>
      </c>
    </row>
    <row r="593">
      <c r="A593" s="8" t="n">
        <v>42174</v>
      </c>
      <c r="B593" s="10" t="n">
        <v>0.05722286132935132</v>
      </c>
    </row>
    <row r="594">
      <c r="A594" s="8" t="n">
        <v>42177</v>
      </c>
      <c r="B594" s="10" t="n">
        <v>0.05679584757035733</v>
      </c>
    </row>
    <row r="595">
      <c r="A595" s="8" t="n">
        <v>42178</v>
      </c>
      <c r="B595" s="10" t="n">
        <v>0.05680502564096548</v>
      </c>
    </row>
    <row r="596">
      <c r="A596" s="8" t="n">
        <v>42179</v>
      </c>
      <c r="B596" s="10" t="n">
        <v>0.05691948674284043</v>
      </c>
    </row>
    <row r="597">
      <c r="A597" s="8" t="n">
        <v>42180</v>
      </c>
      <c r="B597" s="10" t="n">
        <v>0.0573754641768984</v>
      </c>
    </row>
    <row r="598">
      <c r="A598" s="8" t="n">
        <v>42181</v>
      </c>
      <c r="B598" s="10" t="n">
        <v>0.0578395505222589</v>
      </c>
    </row>
    <row r="599">
      <c r="A599" s="8" t="n">
        <v>42184</v>
      </c>
      <c r="B599" s="10" t="n">
        <v>0.0574090105732284</v>
      </c>
    </row>
    <row r="600">
      <c r="A600" s="8" t="n">
        <v>42185</v>
      </c>
      <c r="B600" s="10" t="n">
        <v>0.0582146422696939</v>
      </c>
    </row>
    <row r="601">
      <c r="A601" s="8" t="n">
        <v>42186</v>
      </c>
      <c r="B601" s="10" t="n">
        <v>0.05825993851000183</v>
      </c>
    </row>
    <row r="602">
      <c r="A602" s="8" t="n">
        <v>42187</v>
      </c>
      <c r="B602" s="10" t="n">
        <v>0.0586030551501428</v>
      </c>
    </row>
    <row r="603">
      <c r="A603" s="8" t="n">
        <v>42188</v>
      </c>
      <c r="B603" s="10" t="n">
        <v>0.05898715812028472</v>
      </c>
    </row>
    <row r="604">
      <c r="A604" s="8" t="n">
        <v>42191</v>
      </c>
      <c r="B604" s="10" t="n">
        <v>0.05901706561113011</v>
      </c>
    </row>
    <row r="605">
      <c r="A605" s="8" t="n">
        <v>42192</v>
      </c>
      <c r="B605" s="10" t="n">
        <v>0.06086913489508871</v>
      </c>
    </row>
    <row r="606">
      <c r="A606" s="8" t="n">
        <v>42193</v>
      </c>
      <c r="B606" s="10" t="n">
        <v>0.06083415414232585</v>
      </c>
    </row>
    <row r="607">
      <c r="A607" s="8" t="n">
        <v>42194</v>
      </c>
      <c r="B607" s="10" t="n">
        <v>0.06150321229266614</v>
      </c>
    </row>
    <row r="608">
      <c r="A608" s="8" t="n">
        <v>42195</v>
      </c>
      <c r="B608" s="10" t="n">
        <v>0.06201249476326014</v>
      </c>
    </row>
    <row r="609">
      <c r="A609" s="8" t="n">
        <v>42198</v>
      </c>
      <c r="B609" s="10" t="n">
        <v>0.06274063402073457</v>
      </c>
    </row>
    <row r="610">
      <c r="A610" s="8" t="n">
        <v>42199</v>
      </c>
      <c r="B610" s="10" t="n">
        <v>0.06278930270612276</v>
      </c>
    </row>
    <row r="611">
      <c r="A611" s="8" t="n">
        <v>42200</v>
      </c>
      <c r="B611" s="10" t="n">
        <v>0.06324124341734247</v>
      </c>
    </row>
    <row r="612">
      <c r="A612" s="8" t="n">
        <v>42201</v>
      </c>
      <c r="B612" s="10" t="n">
        <v>0.06320922571607923</v>
      </c>
    </row>
    <row r="613">
      <c r="A613" s="8" t="n">
        <v>42202</v>
      </c>
      <c r="B613" s="10" t="n">
        <v>0.06370180188185681</v>
      </c>
    </row>
    <row r="614">
      <c r="A614" s="8" t="n">
        <v>42205</v>
      </c>
      <c r="B614" s="10" t="n">
        <v>0.0633523855127773</v>
      </c>
    </row>
    <row r="615">
      <c r="A615" s="8" t="n">
        <v>42206</v>
      </c>
      <c r="B615" s="10" t="n">
        <v>0.06321446915520217</v>
      </c>
    </row>
    <row r="616">
      <c r="A616" s="8" t="n">
        <v>42207</v>
      </c>
      <c r="B616" s="10" t="n">
        <v>0.06373903177777818</v>
      </c>
    </row>
    <row r="617">
      <c r="A617" s="8" t="n">
        <v>42208</v>
      </c>
      <c r="B617" s="10" t="n">
        <v>0.06431856940354568</v>
      </c>
    </row>
    <row r="618">
      <c r="A618" s="8" t="n">
        <v>42209</v>
      </c>
      <c r="B618" s="10" t="n">
        <v>0.06431458437861404</v>
      </c>
    </row>
    <row r="619">
      <c r="A619" s="8" t="n">
        <v>42212</v>
      </c>
      <c r="B619" s="10" t="n">
        <v>0.06379356022850483</v>
      </c>
    </row>
    <row r="620">
      <c r="A620" s="8" t="n">
        <v>42213</v>
      </c>
      <c r="B620" s="10" t="n">
        <v>0.06322863814473187</v>
      </c>
    </row>
    <row r="621">
      <c r="A621" s="8" t="n">
        <v>42214</v>
      </c>
      <c r="B621" s="10" t="n">
        <v>0.0642151819624129</v>
      </c>
    </row>
    <row r="622">
      <c r="A622" s="8" t="n">
        <v>42215</v>
      </c>
      <c r="B622" s="10" t="n">
        <v>0.06413885786997564</v>
      </c>
    </row>
    <row r="623">
      <c r="A623" s="8" t="n">
        <v>42216</v>
      </c>
      <c r="B623" s="10" t="n">
        <v>0.06463399827050322</v>
      </c>
    </row>
    <row r="624">
      <c r="A624" s="8" t="n">
        <v>42219</v>
      </c>
      <c r="B624" s="10" t="n">
        <v>0.06467790138898677</v>
      </c>
    </row>
    <row r="625">
      <c r="A625" s="8" t="n">
        <v>42220</v>
      </c>
      <c r="B625" s="10" t="n">
        <v>0.06415960289259788</v>
      </c>
    </row>
    <row r="626">
      <c r="A626" s="8" t="n">
        <v>42221</v>
      </c>
      <c r="B626" s="10" t="n">
        <v>0.0645516135595494</v>
      </c>
    </row>
    <row r="627">
      <c r="A627" s="8" t="n">
        <v>42222</v>
      </c>
      <c r="B627" s="10" t="n">
        <v>0.06454925406309778</v>
      </c>
    </row>
    <row r="628">
      <c r="A628" s="8" t="n">
        <v>42223</v>
      </c>
      <c r="B628" s="10" t="n">
        <v>0.06509104753069445</v>
      </c>
    </row>
    <row r="629">
      <c r="A629" s="8" t="n">
        <v>42226</v>
      </c>
      <c r="B629" s="10" t="n">
        <v>0.06778110992702935</v>
      </c>
    </row>
    <row r="630">
      <c r="A630" s="8" t="n">
        <v>42227</v>
      </c>
      <c r="B630" s="10" t="n">
        <v>0.06767288341728685</v>
      </c>
    </row>
    <row r="631">
      <c r="A631" s="8" t="n">
        <v>42228</v>
      </c>
      <c r="B631" s="10" t="n">
        <v>0.06582266873198339</v>
      </c>
    </row>
    <row r="632">
      <c r="A632" s="8" t="n">
        <v>42229</v>
      </c>
      <c r="B632" s="10" t="n">
        <v>0.06557982537601968</v>
      </c>
    </row>
    <row r="633">
      <c r="A633" s="8" t="n">
        <v>42230</v>
      </c>
      <c r="B633" s="10" t="n">
        <v>0.06604775136597645</v>
      </c>
    </row>
    <row r="634">
      <c r="A634" s="8" t="n">
        <v>42233</v>
      </c>
      <c r="B634" s="10" t="n">
        <v>0.06493130565550362</v>
      </c>
    </row>
    <row r="635">
      <c r="A635" s="8" t="n">
        <v>42235</v>
      </c>
      <c r="B635" s="10" t="n">
        <v>0.06493009694630399</v>
      </c>
    </row>
    <row r="636">
      <c r="A636" s="8" t="n">
        <v>42236</v>
      </c>
      <c r="B636" s="10" t="n">
        <v>0.0643892577400848</v>
      </c>
    </row>
    <row r="637">
      <c r="A637" s="8" t="n">
        <v>42237</v>
      </c>
      <c r="B637" s="10" t="n">
        <v>0.0643625715898716</v>
      </c>
    </row>
    <row r="638">
      <c r="A638" s="8" t="n">
        <v>42240</v>
      </c>
      <c r="B638" s="10" t="n">
        <v>0.05941541042654222</v>
      </c>
    </row>
    <row r="639">
      <c r="A639" s="8" t="n">
        <v>42241</v>
      </c>
      <c r="B639" s="10" t="n">
        <v>0.05738878321116677</v>
      </c>
    </row>
    <row r="640">
      <c r="A640" s="8" t="n">
        <v>42242</v>
      </c>
      <c r="B640" s="10" t="n">
        <v>0.057842133864043</v>
      </c>
    </row>
    <row r="641">
      <c r="A641" s="8" t="n">
        <v>42243</v>
      </c>
      <c r="B641" s="10" t="n">
        <v>0.05802743501190844</v>
      </c>
    </row>
    <row r="642">
      <c r="A642" s="8" t="n">
        <v>42244</v>
      </c>
      <c r="B642" s="10" t="n">
        <v>0.05843638402641792</v>
      </c>
    </row>
    <row r="643">
      <c r="A643" s="8" t="n">
        <v>42247</v>
      </c>
      <c r="B643" s="10" t="n">
        <v>0.05766903453366971</v>
      </c>
    </row>
    <row r="644">
      <c r="A644" s="8" t="n">
        <v>42248</v>
      </c>
      <c r="B644" s="10" t="n">
        <v>0.05730358842246582</v>
      </c>
    </row>
    <row r="645">
      <c r="A645" s="8" t="n">
        <v>42249</v>
      </c>
      <c r="B645" s="10" t="n">
        <v>0.0573885464655507</v>
      </c>
    </row>
    <row r="646">
      <c r="A646" s="8" t="n">
        <v>42250</v>
      </c>
      <c r="B646" s="10" t="n">
        <v>0.0573921574872446</v>
      </c>
    </row>
    <row r="647">
      <c r="A647" s="8" t="n">
        <v>42251</v>
      </c>
      <c r="B647" s="10" t="n">
        <v>0.05699328195466619</v>
      </c>
    </row>
    <row r="648">
      <c r="A648" s="8" t="n">
        <v>42254</v>
      </c>
      <c r="B648" s="10" t="n">
        <v>0.05586048946615584</v>
      </c>
    </row>
    <row r="649">
      <c r="A649" s="8" t="n">
        <v>42255</v>
      </c>
      <c r="B649" s="10" t="n">
        <v>0.05525196174563517</v>
      </c>
    </row>
    <row r="650">
      <c r="A650" s="8" t="n">
        <v>42256</v>
      </c>
      <c r="B650" s="10" t="n">
        <v>0.05507490421542789</v>
      </c>
    </row>
    <row r="651">
      <c r="A651" s="8" t="n">
        <v>42257</v>
      </c>
      <c r="B651" s="10" t="n">
        <v>0.05521624214899522</v>
      </c>
    </row>
    <row r="652">
      <c r="A652" s="8" t="n">
        <v>42258</v>
      </c>
      <c r="B652" s="10" t="n">
        <v>0.05537409217456694</v>
      </c>
    </row>
    <row r="653">
      <c r="A653" s="8" t="n">
        <v>42261</v>
      </c>
      <c r="B653" s="10" t="n">
        <v>0.0552856110898949</v>
      </c>
    </row>
    <row r="654">
      <c r="A654" s="8" t="n">
        <v>42262</v>
      </c>
      <c r="B654" s="10" t="n">
        <v>0.0555616433304578</v>
      </c>
    </row>
    <row r="655">
      <c r="A655" s="8" t="n">
        <v>42263</v>
      </c>
      <c r="B655" s="10" t="n">
        <v>0.05590817798963787</v>
      </c>
    </row>
    <row r="656">
      <c r="A656" s="8" t="n">
        <v>42265</v>
      </c>
      <c r="B656" s="10" t="n">
        <v>0.05043189603642698</v>
      </c>
    </row>
    <row r="657">
      <c r="A657" s="8" t="n">
        <v>42268</v>
      </c>
      <c r="B657" s="10" t="n">
        <v>0.05043429258009977</v>
      </c>
    </row>
    <row r="658">
      <c r="A658" s="8" t="n">
        <v>42269</v>
      </c>
      <c r="B658" s="10" t="n">
        <v>0.05027930379068264</v>
      </c>
    </row>
    <row r="659">
      <c r="A659" s="8" t="n">
        <v>42270</v>
      </c>
      <c r="B659" s="10" t="n">
        <v>0.05033663105503521</v>
      </c>
    </row>
    <row r="660">
      <c r="A660" s="8" t="n">
        <v>42271</v>
      </c>
      <c r="B660" s="10" t="n">
        <v>0.05050357599449529</v>
      </c>
    </row>
    <row r="661">
      <c r="A661" s="8" t="n">
        <v>42275</v>
      </c>
      <c r="B661" s="10" t="n">
        <v>0.05038297977732707</v>
      </c>
    </row>
    <row r="662">
      <c r="A662" s="8" t="n">
        <v>42276</v>
      </c>
      <c r="B662" s="10" t="n">
        <v>0.05065834729493943</v>
      </c>
    </row>
    <row r="663">
      <c r="A663" s="8" t="n">
        <v>42277</v>
      </c>
      <c r="B663" s="10" t="n">
        <v>0.04921797171846382</v>
      </c>
    </row>
    <row r="664">
      <c r="A664" s="8" t="n">
        <v>42278</v>
      </c>
      <c r="B664" s="10" t="n">
        <v>0.04932409162495974</v>
      </c>
    </row>
    <row r="665">
      <c r="A665" s="8" t="n">
        <v>42282</v>
      </c>
      <c r="B665" s="10" t="n">
        <v>0.0504002786484922</v>
      </c>
    </row>
    <row r="666">
      <c r="A666" s="8" t="n">
        <v>42283</v>
      </c>
      <c r="B666" s="10" t="n">
        <v>0.05073264126085825</v>
      </c>
    </row>
    <row r="667">
      <c r="A667" s="8" t="n">
        <v>42284</v>
      </c>
      <c r="B667" s="10" t="n">
        <v>0.04846409296283419</v>
      </c>
    </row>
    <row r="668">
      <c r="A668" s="8" t="n">
        <v>42285</v>
      </c>
      <c r="B668" s="10" t="n">
        <v>0.04938094027253474</v>
      </c>
    </row>
    <row r="669">
      <c r="A669" s="8" t="n">
        <v>42286</v>
      </c>
      <c r="B669" s="10" t="n">
        <v>0.04830823492960578</v>
      </c>
    </row>
    <row r="670">
      <c r="A670" s="8" t="n">
        <v>42289</v>
      </c>
      <c r="B670" s="10" t="n">
        <v>0.04810539745542135</v>
      </c>
    </row>
    <row r="671">
      <c r="A671" s="8" t="n">
        <v>42290</v>
      </c>
      <c r="B671" s="10" t="n">
        <v>0.04640636314516357</v>
      </c>
    </row>
    <row r="672">
      <c r="A672" s="8" t="n">
        <v>42291</v>
      </c>
      <c r="B672" s="10" t="n">
        <v>0.04775970658589333</v>
      </c>
    </row>
    <row r="673">
      <c r="A673" s="8" t="n">
        <v>42292</v>
      </c>
      <c r="B673" s="10" t="n">
        <v>0.04775849479430085</v>
      </c>
    </row>
    <row r="674">
      <c r="A674" s="8" t="n">
        <v>42293</v>
      </c>
      <c r="B674" s="10" t="n">
        <v>0.04813650399609318</v>
      </c>
    </row>
    <row r="675">
      <c r="A675" s="8" t="n">
        <v>42296</v>
      </c>
      <c r="B675" s="10" t="n">
        <v>0.04776577802915143</v>
      </c>
    </row>
    <row r="676">
      <c r="A676" s="8" t="n">
        <v>42297</v>
      </c>
      <c r="B676" s="10" t="n">
        <v>0.04802990501586414</v>
      </c>
    </row>
    <row r="677">
      <c r="A677" s="8" t="n">
        <v>42298</v>
      </c>
      <c r="B677" s="10" t="n">
        <v>0.04802494970864112</v>
      </c>
    </row>
    <row r="678">
      <c r="A678" s="8" t="n">
        <v>42300</v>
      </c>
      <c r="B678" s="10" t="n">
        <v>0.04865776124905731</v>
      </c>
    </row>
    <row r="679">
      <c r="A679" s="8" t="n">
        <v>42303</v>
      </c>
      <c r="B679" s="10" t="n">
        <v>0.04880932595323512</v>
      </c>
    </row>
    <row r="680">
      <c r="A680" s="8" t="n">
        <v>42304</v>
      </c>
      <c r="B680" s="10" t="n">
        <v>0.0490363498630397</v>
      </c>
    </row>
    <row r="681">
      <c r="A681" s="8" t="n">
        <v>42305</v>
      </c>
      <c r="B681" s="10" t="n">
        <v>0.04909003013463659</v>
      </c>
    </row>
    <row r="682">
      <c r="A682" s="8" t="n">
        <v>42306</v>
      </c>
      <c r="B682" s="10" t="n">
        <v>0.05014223472527329</v>
      </c>
    </row>
    <row r="683">
      <c r="A683" s="8" t="n">
        <v>42307</v>
      </c>
      <c r="B683" s="10" t="n">
        <v>0.05050589482276629</v>
      </c>
    </row>
    <row r="684">
      <c r="A684" s="8" t="n">
        <v>42310</v>
      </c>
      <c r="B684" s="10" t="n">
        <v>0.04938459547860651</v>
      </c>
    </row>
    <row r="685">
      <c r="A685" s="8" t="n">
        <v>42311</v>
      </c>
      <c r="B685" s="10" t="n">
        <v>0.04939897999392225</v>
      </c>
    </row>
    <row r="686">
      <c r="A686" s="8" t="n">
        <v>42312</v>
      </c>
      <c r="B686" s="10" t="n">
        <v>0.05168829295951091</v>
      </c>
    </row>
    <row r="687">
      <c r="A687" s="8" t="n">
        <v>42313</v>
      </c>
      <c r="B687" s="10" t="n">
        <v>0.05121428860460386</v>
      </c>
    </row>
    <row r="688">
      <c r="A688" s="8" t="n">
        <v>42314</v>
      </c>
      <c r="B688" s="10" t="n">
        <v>0.05165232289494584</v>
      </c>
    </row>
    <row r="689">
      <c r="A689" s="8" t="n">
        <v>42317</v>
      </c>
      <c r="B689" s="10" t="n">
        <v>0.04764459419624145</v>
      </c>
    </row>
    <row r="690">
      <c r="A690" s="8" t="n">
        <v>42318</v>
      </c>
      <c r="B690" s="10" t="n">
        <v>0.04744209555687846</v>
      </c>
    </row>
    <row r="691">
      <c r="A691" s="8" t="n">
        <v>42321</v>
      </c>
      <c r="B691" s="10" t="n">
        <v>0.04816744658442102</v>
      </c>
    </row>
    <row r="692">
      <c r="A692" s="8" t="n">
        <v>42324</v>
      </c>
      <c r="B692" s="10" t="n">
        <v>0.04874207432046575</v>
      </c>
    </row>
    <row r="693">
      <c r="A693" s="8" t="n">
        <v>42325</v>
      </c>
      <c r="B693" s="10" t="n">
        <v>0.04876071763649939</v>
      </c>
    </row>
    <row r="694">
      <c r="A694" s="8" t="n">
        <v>42326</v>
      </c>
      <c r="B694" s="10" t="n">
        <v>0.04828716655518538</v>
      </c>
    </row>
    <row r="695">
      <c r="A695" s="8" t="n">
        <v>42327</v>
      </c>
      <c r="B695" s="10" t="n">
        <v>0.04847891489311212</v>
      </c>
    </row>
    <row r="696">
      <c r="A696" s="8" t="n">
        <v>42328</v>
      </c>
      <c r="B696" s="10" t="n">
        <v>0.04888073976952995</v>
      </c>
    </row>
    <row r="697">
      <c r="A697" s="8" t="n">
        <v>42331</v>
      </c>
      <c r="B697" s="10" t="n">
        <v>0.04798763995478095</v>
      </c>
    </row>
    <row r="698">
      <c r="A698" s="8" t="n">
        <v>42332</v>
      </c>
      <c r="B698" s="10" t="n">
        <v>0.0476722995100905</v>
      </c>
    </row>
    <row r="699">
      <c r="A699" s="8" t="n">
        <v>42334</v>
      </c>
      <c r="B699" s="10" t="n">
        <v>0.04707569427107186</v>
      </c>
    </row>
    <row r="700">
      <c r="A700" s="8" t="n">
        <v>42335</v>
      </c>
      <c r="B700" s="10" t="n">
        <v>0.04720363112362617</v>
      </c>
    </row>
    <row r="701">
      <c r="A701" s="8" t="n">
        <v>42338</v>
      </c>
      <c r="B701" s="10" t="n">
        <v>0.04761409038185449</v>
      </c>
    </row>
    <row r="702">
      <c r="A702" s="8" t="n">
        <v>42339</v>
      </c>
      <c r="B702" s="10" t="n">
        <v>0.05035560888941909</v>
      </c>
    </row>
    <row r="703">
      <c r="A703" s="8" t="n">
        <v>42340</v>
      </c>
      <c r="B703" s="10" t="n">
        <v>0.05130119020564353</v>
      </c>
    </row>
    <row r="704">
      <c r="A704" s="8" t="n">
        <v>42341</v>
      </c>
      <c r="B704" s="10" t="n">
        <v>0.05172336777137283</v>
      </c>
    </row>
    <row r="705">
      <c r="A705" s="8" t="n">
        <v>42342</v>
      </c>
      <c r="B705" s="10" t="n">
        <v>0.05229616382780473</v>
      </c>
    </row>
    <row r="706">
      <c r="A706" s="8" t="n">
        <v>42345</v>
      </c>
      <c r="B706" s="10" t="n">
        <v>0.05272205955496956</v>
      </c>
    </row>
    <row r="707">
      <c r="A707" s="8" t="n">
        <v>42346</v>
      </c>
      <c r="B707" s="10" t="n">
        <v>0.05316727447571173</v>
      </c>
    </row>
    <row r="708">
      <c r="A708" s="8" t="n">
        <v>42347</v>
      </c>
      <c r="B708" s="10" t="n">
        <v>0.05333714741096944</v>
      </c>
    </row>
    <row r="709">
      <c r="A709" s="8" t="n">
        <v>42348</v>
      </c>
      <c r="B709" s="10" t="n">
        <v>0.05340393570341457</v>
      </c>
    </row>
    <row r="710">
      <c r="A710" s="8" t="n">
        <v>42349</v>
      </c>
      <c r="B710" s="10" t="n">
        <v>0.05315251466467887</v>
      </c>
    </row>
    <row r="711">
      <c r="A711" s="8" t="n">
        <v>42352</v>
      </c>
      <c r="B711" s="10" t="n">
        <v>0.05279317132779274</v>
      </c>
    </row>
    <row r="712">
      <c r="A712" s="8" t="n">
        <v>42353</v>
      </c>
      <c r="B712" s="10" t="n">
        <v>0.05321912691264598</v>
      </c>
    </row>
    <row r="713">
      <c r="A713" s="8" t="n">
        <v>42354</v>
      </c>
      <c r="B713" s="10" t="n">
        <v>0.05302148168033285</v>
      </c>
    </row>
    <row r="714">
      <c r="A714" s="8" t="n">
        <v>42355</v>
      </c>
      <c r="B714" s="10" t="n">
        <v>0.05434422707737144</v>
      </c>
    </row>
    <row r="715">
      <c r="A715" s="8" t="n">
        <v>42356</v>
      </c>
      <c r="B715" s="10" t="n">
        <v>0.0548569988681673</v>
      </c>
    </row>
    <row r="716">
      <c r="A716" s="8" t="n">
        <v>42359</v>
      </c>
      <c r="B716" s="10" t="n">
        <v>0.05483884107120571</v>
      </c>
    </row>
    <row r="717">
      <c r="A717" s="8" t="n">
        <v>42360</v>
      </c>
      <c r="B717" s="10" t="n">
        <v>0.05511648746644064</v>
      </c>
    </row>
    <row r="718">
      <c r="A718" s="8" t="n">
        <v>42361</v>
      </c>
      <c r="B718" s="10" t="n">
        <v>0.05504620340843743</v>
      </c>
    </row>
    <row r="719">
      <c r="A719" s="8" t="n">
        <v>42366</v>
      </c>
      <c r="B719" s="10" t="n">
        <v>0.05508939332672878</v>
      </c>
    </row>
    <row r="720">
      <c r="A720" s="8" t="n">
        <v>42367</v>
      </c>
      <c r="B720" s="10" t="n">
        <v>0.05476957153525962</v>
      </c>
    </row>
    <row r="721">
      <c r="A721" s="8" t="n">
        <v>42368</v>
      </c>
      <c r="B721" s="10" t="n">
        <v>0.05498382178940632</v>
      </c>
    </row>
    <row r="722">
      <c r="A722" s="8" t="n">
        <v>42369</v>
      </c>
      <c r="B722" s="10" t="n">
        <v>0.05466514590160425</v>
      </c>
    </row>
    <row r="723">
      <c r="A723" s="8" t="n">
        <v>42370</v>
      </c>
      <c r="B723" s="10" t="n">
        <v>0.05513341885239471</v>
      </c>
    </row>
    <row r="724">
      <c r="A724" s="8" t="n">
        <v>42373</v>
      </c>
      <c r="B724" s="10" t="n">
        <v>0.05311255094234339</v>
      </c>
    </row>
    <row r="725">
      <c r="A725" s="8" t="n">
        <v>42374</v>
      </c>
      <c r="B725" s="10" t="n">
        <v>0.05373921860015057</v>
      </c>
    </row>
    <row r="726">
      <c r="A726" s="8" t="n">
        <v>42375</v>
      </c>
      <c r="B726" s="10" t="n">
        <v>0.0536023439441987</v>
      </c>
    </row>
    <row r="727">
      <c r="A727" s="8" t="n">
        <v>42376</v>
      </c>
      <c r="B727" s="10" t="n">
        <v>0.05382903401480912</v>
      </c>
    </row>
    <row r="728">
      <c r="A728" s="8" t="n">
        <v>42377</v>
      </c>
      <c r="B728" s="10" t="n">
        <v>0.05355434989266912</v>
      </c>
    </row>
    <row r="729">
      <c r="A729" s="8" t="n">
        <v>42380</v>
      </c>
      <c r="B729" s="10" t="n">
        <v>0.05325492306032998</v>
      </c>
    </row>
    <row r="730">
      <c r="A730" s="8" t="n">
        <v>42381</v>
      </c>
      <c r="B730" s="10" t="n">
        <v>0.05321462300212357</v>
      </c>
    </row>
    <row r="731">
      <c r="A731" s="8" t="n">
        <v>42382</v>
      </c>
      <c r="B731" s="10" t="n">
        <v>0.0536886046172612</v>
      </c>
    </row>
    <row r="732">
      <c r="A732" s="8" t="n">
        <v>42383</v>
      </c>
      <c r="B732" s="10" t="n">
        <v>0.05226275317341945</v>
      </c>
    </row>
    <row r="733">
      <c r="A733" s="8" t="n">
        <v>42384</v>
      </c>
      <c r="B733" s="10" t="n">
        <v>0.05172147620959908</v>
      </c>
    </row>
    <row r="734">
      <c r="A734" s="8" t="n">
        <v>42387</v>
      </c>
      <c r="B734" s="10" t="n">
        <v>0.0516910173474806</v>
      </c>
    </row>
    <row r="735">
      <c r="A735" s="8" t="n">
        <v>42388</v>
      </c>
      <c r="B735" s="10" t="n">
        <v>0.05216565577796788</v>
      </c>
    </row>
    <row r="736">
      <c r="A736" s="8" t="n">
        <v>42389</v>
      </c>
      <c r="B736" s="10" t="n">
        <v>0.0519571209510016</v>
      </c>
    </row>
    <row r="737">
      <c r="A737" s="8" t="n">
        <v>42390</v>
      </c>
      <c r="B737" s="10" t="n">
        <v>0.05229554007201837</v>
      </c>
    </row>
    <row r="738">
      <c r="A738" s="8" t="n">
        <v>42391</v>
      </c>
      <c r="B738" s="10" t="n">
        <v>0.05109099661965995</v>
      </c>
    </row>
    <row r="739">
      <c r="A739" s="8" t="n">
        <v>42394</v>
      </c>
      <c r="B739" s="10" t="n">
        <v>0.05082139084668721</v>
      </c>
    </row>
    <row r="740">
      <c r="A740" s="8" t="n">
        <v>42396</v>
      </c>
      <c r="B740" s="10" t="n">
        <v>0.04985965255821589</v>
      </c>
    </row>
    <row r="741">
      <c r="A741" s="8" t="n">
        <v>42397</v>
      </c>
      <c r="B741" s="10" t="n">
        <v>0.04954305338251146</v>
      </c>
    </row>
    <row r="742">
      <c r="A742" s="8" t="n">
        <v>42398</v>
      </c>
      <c r="B742" s="10" t="n">
        <v>0.0481728180952589</v>
      </c>
    </row>
    <row r="743">
      <c r="A743" s="8" t="n">
        <v>42401</v>
      </c>
      <c r="B743" s="10" t="n">
        <v>0.04855873648084293</v>
      </c>
    </row>
    <row r="744">
      <c r="A744" s="8" t="n">
        <v>42402</v>
      </c>
      <c r="B744" s="10" t="n">
        <v>0.04851355242277388</v>
      </c>
    </row>
    <row r="745">
      <c r="A745" s="8" t="n">
        <v>42403</v>
      </c>
      <c r="B745" s="10" t="n">
        <v>0.04836248953169678</v>
      </c>
    </row>
    <row r="746">
      <c r="A746" s="8" t="n">
        <v>42404</v>
      </c>
      <c r="B746" s="10" t="n">
        <v>0.04613861734101463</v>
      </c>
    </row>
    <row r="747">
      <c r="A747" s="8" t="n">
        <v>42405</v>
      </c>
      <c r="B747" s="10" t="n">
        <v>0.04602217613391779</v>
      </c>
    </row>
    <row r="748">
      <c r="A748" s="8" t="n">
        <v>42408</v>
      </c>
      <c r="B748" s="10" t="n">
        <v>0.0449535712280275</v>
      </c>
    </row>
    <row r="749">
      <c r="A749" s="8" t="n">
        <v>42409</v>
      </c>
      <c r="B749" s="10" t="n">
        <v>0.04498358216658183</v>
      </c>
    </row>
    <row r="750">
      <c r="A750" s="8" t="n">
        <v>42410</v>
      </c>
      <c r="B750" s="10" t="n">
        <v>0.04514042759361195</v>
      </c>
    </row>
    <row r="751">
      <c r="A751" s="8" t="n">
        <v>42411</v>
      </c>
      <c r="B751" s="10" t="n">
        <v>0.04268047857100817</v>
      </c>
    </row>
    <row r="752">
      <c r="A752" s="8" t="n">
        <v>42412</v>
      </c>
      <c r="B752" s="10" t="n">
        <v>0.04276658596626695</v>
      </c>
    </row>
    <row r="753">
      <c r="A753" s="8" t="n">
        <v>42415</v>
      </c>
      <c r="B753" s="10" t="n">
        <v>0.042887730251826</v>
      </c>
    </row>
    <row r="754">
      <c r="A754" s="8" t="n">
        <v>42416</v>
      </c>
      <c r="B754" s="10" t="n">
        <v>0.04148037536732192</v>
      </c>
    </row>
    <row r="755">
      <c r="A755" s="8" t="n">
        <v>42417</v>
      </c>
      <c r="B755" s="10" t="n">
        <v>0.04144590630572531</v>
      </c>
    </row>
    <row r="756">
      <c r="A756" s="8" t="n">
        <v>42418</v>
      </c>
      <c r="B756" s="10" t="n">
        <v>0.04167289928739167</v>
      </c>
    </row>
    <row r="757">
      <c r="A757" s="8" t="n">
        <v>42422</v>
      </c>
      <c r="B757" s="10" t="n">
        <v>0.04310757895546459</v>
      </c>
    </row>
    <row r="758">
      <c r="A758" s="8" t="n">
        <v>42423</v>
      </c>
      <c r="B758" s="10" t="n">
        <v>0.04316241610172162</v>
      </c>
    </row>
    <row r="759">
      <c r="A759" s="8" t="n">
        <v>42424</v>
      </c>
      <c r="B759" s="10" t="n">
        <v>0.04403467016496053</v>
      </c>
    </row>
    <row r="760">
      <c r="A760" s="8" t="n">
        <v>42425</v>
      </c>
      <c r="B760" s="10" t="n">
        <v>0.04554939040877681</v>
      </c>
    </row>
    <row r="761">
      <c r="A761" s="8" t="n">
        <v>42426</v>
      </c>
      <c r="B761" s="10" t="n">
        <v>0.04572080886577739</v>
      </c>
    </row>
    <row r="762">
      <c r="A762" s="8" t="n">
        <v>42429</v>
      </c>
      <c r="B762" s="10" t="n">
        <v>0.04550101577160017</v>
      </c>
    </row>
    <row r="763">
      <c r="A763" s="8" t="n">
        <v>42430</v>
      </c>
      <c r="B763" s="10" t="n">
        <v>0.04238423343176364</v>
      </c>
    </row>
    <row r="764">
      <c r="A764" s="8" t="n">
        <v>42431</v>
      </c>
      <c r="B764" s="10" t="n">
        <v>0.04155291830516648</v>
      </c>
    </row>
    <row r="765">
      <c r="A765" s="8" t="n">
        <v>42432</v>
      </c>
      <c r="B765" s="10" t="n">
        <v>0.04106920982641563</v>
      </c>
    </row>
    <row r="766">
      <c r="A766" s="8" t="n">
        <v>42433</v>
      </c>
      <c r="B766" s="10" t="n">
        <v>0.04070195563859837</v>
      </c>
    </row>
    <row r="767">
      <c r="A767" s="8" t="n">
        <v>42437</v>
      </c>
      <c r="B767" s="10" t="n">
        <v>0.04078115085641729</v>
      </c>
    </row>
    <row r="768">
      <c r="A768" s="8" t="n">
        <v>42438</v>
      </c>
      <c r="B768" s="10" t="n">
        <v>0.04068271137788866</v>
      </c>
    </row>
    <row r="769">
      <c r="A769" s="8" t="n">
        <v>42439</v>
      </c>
      <c r="B769" s="10" t="n">
        <v>0.04047258399180639</v>
      </c>
    </row>
    <row r="770">
      <c r="A770" s="8" t="n">
        <v>42440</v>
      </c>
      <c r="B770" s="10" t="n">
        <v>0.04082518760016879</v>
      </c>
    </row>
    <row r="771">
      <c r="A771" s="8" t="n">
        <v>42443</v>
      </c>
      <c r="B771" s="10" t="n">
        <v>0.04233715145152496</v>
      </c>
    </row>
    <row r="772">
      <c r="A772" s="8" t="n">
        <v>42444</v>
      </c>
      <c r="B772" s="10" t="n">
        <v>0.04157115583941026</v>
      </c>
    </row>
    <row r="773">
      <c r="A773" s="8" t="n">
        <v>42445</v>
      </c>
      <c r="B773" s="10" t="n">
        <v>0.0414947541938477</v>
      </c>
    </row>
    <row r="774">
      <c r="A774" s="8" t="n">
        <v>42446</v>
      </c>
      <c r="B774" s="10" t="n">
        <v>0.03902145847437762</v>
      </c>
    </row>
    <row r="775">
      <c r="A775" s="8" t="n">
        <v>42447</v>
      </c>
      <c r="B775" s="10" t="n">
        <v>0.03858565921889031</v>
      </c>
    </row>
    <row r="776">
      <c r="A776" s="8" t="n">
        <v>42450</v>
      </c>
      <c r="B776" s="10" t="n">
        <v>0.03915317951418297</v>
      </c>
    </row>
    <row r="777">
      <c r="A777" s="8" t="n">
        <v>42451</v>
      </c>
      <c r="B777" s="10" t="n">
        <v>0.0387953439140196</v>
      </c>
    </row>
    <row r="778">
      <c r="A778" s="8" t="n">
        <v>42452</v>
      </c>
      <c r="B778" s="10" t="n">
        <v>0.03938936482188472</v>
      </c>
    </row>
    <row r="779">
      <c r="A779" s="8" t="n">
        <v>42457</v>
      </c>
      <c r="B779" s="10" t="n">
        <v>0.04411457756940322</v>
      </c>
    </row>
    <row r="780">
      <c r="A780" s="8" t="n">
        <v>42458</v>
      </c>
      <c r="B780" s="10" t="n">
        <v>0.04495511796848891</v>
      </c>
    </row>
    <row r="781">
      <c r="A781" s="8" t="n">
        <v>42459</v>
      </c>
      <c r="B781" s="10" t="n">
        <v>0.04496360191624119</v>
      </c>
    </row>
    <row r="782">
      <c r="A782" s="8" t="n">
        <v>42460</v>
      </c>
      <c r="B782" s="10" t="n">
        <v>0.04507726351849553</v>
      </c>
    </row>
    <row r="783">
      <c r="A783" s="8" t="n">
        <v>42464</v>
      </c>
      <c r="B783" s="10" t="n">
        <v>0.04522862672902826</v>
      </c>
    </row>
    <row r="784">
      <c r="A784" s="8" t="n">
        <v>42465</v>
      </c>
      <c r="B784" s="10" t="n">
        <v>0.04492876456308306</v>
      </c>
    </row>
    <row r="785">
      <c r="A785" s="8" t="n">
        <v>42466</v>
      </c>
      <c r="B785" s="10" t="n">
        <v>0.04495087889090819</v>
      </c>
    </row>
    <row r="786">
      <c r="A786" s="8" t="n">
        <v>42467</v>
      </c>
      <c r="B786" s="10" t="n">
        <v>0.0445465376654692</v>
      </c>
    </row>
    <row r="787">
      <c r="A787" s="8" t="n">
        <v>42471</v>
      </c>
      <c r="B787" s="10" t="n">
        <v>0.04480873448237702</v>
      </c>
    </row>
    <row r="788">
      <c r="A788" s="8" t="n">
        <v>42472</v>
      </c>
      <c r="B788" s="10" t="n">
        <v>0.04481919971604092</v>
      </c>
    </row>
    <row r="789">
      <c r="A789" s="8" t="n">
        <v>42473</v>
      </c>
      <c r="B789" s="10" t="n">
        <v>0.04454856535712502</v>
      </c>
    </row>
    <row r="790">
      <c r="A790" s="8" t="n">
        <v>42478</v>
      </c>
      <c r="B790" s="10" t="n">
        <v>0.044304296266658</v>
      </c>
    </row>
    <row r="791">
      <c r="A791" s="8" t="n">
        <v>42480</v>
      </c>
      <c r="B791" s="10" t="n">
        <v>0.04287899874073011</v>
      </c>
    </row>
    <row r="792">
      <c r="A792" s="8" t="n">
        <v>42481</v>
      </c>
      <c r="B792" s="10" t="n">
        <v>0.04262240510194555</v>
      </c>
    </row>
    <row r="793">
      <c r="A793" s="8" t="n">
        <v>42482</v>
      </c>
      <c r="B793" s="10" t="n">
        <v>0.04267507326264948</v>
      </c>
    </row>
    <row r="794">
      <c r="A794" s="8" t="n">
        <v>42485</v>
      </c>
      <c r="B794" s="10" t="n">
        <v>0.0432219897921125</v>
      </c>
    </row>
    <row r="795">
      <c r="A795" s="8" t="n">
        <v>42486</v>
      </c>
      <c r="B795" s="10" t="n">
        <v>0.04319235465846244</v>
      </c>
    </row>
    <row r="796">
      <c r="A796" s="8" t="n">
        <v>42487</v>
      </c>
      <c r="B796" s="10" t="n">
        <v>0.0433197807983786</v>
      </c>
    </row>
    <row r="797">
      <c r="A797" s="8" t="n">
        <v>42488</v>
      </c>
      <c r="B797" s="10" t="n">
        <v>0.04343238970470434</v>
      </c>
    </row>
    <row r="798">
      <c r="A798" s="8" t="n">
        <v>42489</v>
      </c>
      <c r="B798" s="10" t="n">
        <v>0.04303604120816817</v>
      </c>
    </row>
    <row r="799">
      <c r="A799" s="8" t="n">
        <v>42492</v>
      </c>
      <c r="B799" s="10" t="n">
        <v>0.04324164147582136</v>
      </c>
    </row>
    <row r="800">
      <c r="A800" s="8" t="n">
        <v>42493</v>
      </c>
      <c r="B800" s="10" t="n">
        <v>0.04384149316234777</v>
      </c>
    </row>
    <row r="801">
      <c r="A801" s="8" t="n">
        <v>42494</v>
      </c>
      <c r="B801" s="10" t="n">
        <v>0.04375989364267413</v>
      </c>
    </row>
    <row r="802">
      <c r="A802" s="8" t="n">
        <v>42495</v>
      </c>
      <c r="B802" s="10" t="n">
        <v>0.04397673722249811</v>
      </c>
    </row>
    <row r="803">
      <c r="A803" s="8" t="n">
        <v>42496</v>
      </c>
      <c r="B803" s="10" t="n">
        <v>0.04432426540805675</v>
      </c>
    </row>
    <row r="804">
      <c r="A804" s="8" t="n">
        <v>42499</v>
      </c>
      <c r="B804" s="10" t="n">
        <v>0.04401373938978102</v>
      </c>
    </row>
    <row r="805">
      <c r="A805" s="8" t="n">
        <v>42500</v>
      </c>
      <c r="B805" s="10" t="n">
        <v>0.04409373438269074</v>
      </c>
    </row>
    <row r="806">
      <c r="A806" s="8" t="n">
        <v>42501</v>
      </c>
      <c r="B806" s="10" t="n">
        <v>0.0441179805069859</v>
      </c>
    </row>
    <row r="807">
      <c r="A807" s="8" t="n">
        <v>42502</v>
      </c>
      <c r="B807" s="10" t="n">
        <v>0.04410219214110146</v>
      </c>
    </row>
    <row r="808">
      <c r="A808" s="8" t="n">
        <v>42503</v>
      </c>
      <c r="B808" s="10" t="n">
        <v>0.04423144882844622</v>
      </c>
    </row>
    <row r="809">
      <c r="A809" s="8" t="n">
        <v>42506</v>
      </c>
      <c r="B809" s="10" t="n">
        <v>0.04437578103704794</v>
      </c>
    </row>
    <row r="810">
      <c r="A810" s="8" t="n">
        <v>42507</v>
      </c>
      <c r="B810" s="10" t="n">
        <v>0.04468066043269521</v>
      </c>
    </row>
    <row r="811">
      <c r="A811" s="8" t="n">
        <v>42508</v>
      </c>
      <c r="B811" s="10" t="n">
        <v>0.04457534314030994</v>
      </c>
    </row>
    <row r="812">
      <c r="A812" s="8" t="n">
        <v>42509</v>
      </c>
      <c r="B812" s="10" t="n">
        <v>0.04371469445074264</v>
      </c>
    </row>
    <row r="813">
      <c r="A813" s="8" t="n">
        <v>42510</v>
      </c>
      <c r="B813" s="10" t="n">
        <v>0.04399594975036816</v>
      </c>
    </row>
    <row r="814">
      <c r="A814" s="8" t="n">
        <v>42513</v>
      </c>
      <c r="B814" s="10" t="n">
        <v>0.04394072268124502</v>
      </c>
    </row>
    <row r="815">
      <c r="A815" s="8" t="n">
        <v>42514</v>
      </c>
      <c r="B815" s="10" t="n">
        <v>0.04323702934444616</v>
      </c>
    </row>
    <row r="816">
      <c r="A816" s="8" t="n">
        <v>42515</v>
      </c>
      <c r="B816" s="10" t="n">
        <v>0.04146184338826933</v>
      </c>
    </row>
    <row r="817">
      <c r="A817" s="8" t="n">
        <v>42516</v>
      </c>
      <c r="B817" s="10" t="n">
        <v>0.04120346106776937</v>
      </c>
    </row>
    <row r="818">
      <c r="A818" s="8" t="n">
        <v>42517</v>
      </c>
      <c r="B818" s="10" t="n">
        <v>0.04131737540117792</v>
      </c>
    </row>
    <row r="819">
      <c r="A819" s="8" t="n">
        <v>42520</v>
      </c>
      <c r="B819" s="10" t="n">
        <v>0.04117020663003031</v>
      </c>
    </row>
    <row r="820">
      <c r="A820" s="8" t="n">
        <v>42521</v>
      </c>
      <c r="B820" s="10" t="n">
        <v>0.04111550812378487</v>
      </c>
    </row>
    <row r="821">
      <c r="A821" s="8" t="n">
        <v>42522</v>
      </c>
      <c r="B821" s="10" t="n">
        <v>0.04068282258556128</v>
      </c>
    </row>
    <row r="822">
      <c r="A822" s="8" t="n">
        <v>42523</v>
      </c>
      <c r="B822" s="10" t="n">
        <v>0.0406000330132893</v>
      </c>
    </row>
    <row r="823">
      <c r="A823" s="8" t="n">
        <v>42524</v>
      </c>
      <c r="B823" s="10" t="n">
        <v>0.04092568262151441</v>
      </c>
    </row>
    <row r="824">
      <c r="A824" s="8" t="n">
        <v>42527</v>
      </c>
      <c r="B824" s="10" t="n">
        <v>0.04105003006461852</v>
      </c>
    </row>
    <row r="825">
      <c r="A825" s="8" t="n">
        <v>42528</v>
      </c>
      <c r="B825" s="10" t="n">
        <v>0.0408779150487153</v>
      </c>
    </row>
    <row r="826">
      <c r="A826" s="8" t="n">
        <v>42529</v>
      </c>
      <c r="B826" s="10" t="n">
        <v>0.04075931796848385</v>
      </c>
    </row>
    <row r="827">
      <c r="A827" s="8" t="n">
        <v>42530</v>
      </c>
      <c r="B827" s="10" t="n">
        <v>0.04144596985653766</v>
      </c>
    </row>
    <row r="828">
      <c r="A828" s="8" t="n">
        <v>42531</v>
      </c>
      <c r="B828" s="10" t="n">
        <v>0.04177211641005119</v>
      </c>
    </row>
    <row r="829">
      <c r="A829" s="8" t="n">
        <v>42534</v>
      </c>
      <c r="B829" s="10" t="n">
        <v>0.04082016621156515</v>
      </c>
    </row>
    <row r="830">
      <c r="A830" s="8" t="n">
        <v>42535</v>
      </c>
      <c r="B830" s="10" t="n">
        <v>0.0406351168260669</v>
      </c>
    </row>
    <row r="831">
      <c r="A831" s="8" t="n">
        <v>42536</v>
      </c>
      <c r="B831" s="10" t="n">
        <v>0.04070775979465208</v>
      </c>
    </row>
    <row r="832">
      <c r="A832" s="8" t="n">
        <v>42537</v>
      </c>
      <c r="B832" s="10" t="n">
        <v>0.04053820626818529</v>
      </c>
    </row>
    <row r="833">
      <c r="A833" s="8" t="n">
        <v>42538</v>
      </c>
      <c r="B833" s="10" t="n">
        <v>0.04046926878385834</v>
      </c>
    </row>
    <row r="834">
      <c r="A834" s="8" t="n">
        <v>42541</v>
      </c>
      <c r="B834" s="10" t="n">
        <v>0.03954150429696088</v>
      </c>
    </row>
    <row r="835">
      <c r="A835" s="8" t="n">
        <v>42542</v>
      </c>
      <c r="B835" s="10" t="n">
        <v>0.03914647711400709</v>
      </c>
    </row>
    <row r="836">
      <c r="A836" s="8" t="n">
        <v>42543</v>
      </c>
      <c r="B836" s="10" t="n">
        <v>0.04054741759462462</v>
      </c>
    </row>
    <row r="837">
      <c r="A837" s="8" t="n">
        <v>42544</v>
      </c>
      <c r="B837" s="10" t="n">
        <v>0.04000605773936639</v>
      </c>
    </row>
    <row r="838">
      <c r="A838" s="8" t="n">
        <v>42545</v>
      </c>
      <c r="B838" s="10" t="n">
        <v>0.03354070145757363</v>
      </c>
    </row>
    <row r="839">
      <c r="A839" s="8" t="n">
        <v>42548</v>
      </c>
      <c r="B839" s="10" t="n">
        <v>0.03341728954015705</v>
      </c>
    </row>
    <row r="840">
      <c r="A840" s="8" t="n">
        <v>42549</v>
      </c>
      <c r="B840" s="10" t="n">
        <v>0.03340124279831151</v>
      </c>
    </row>
    <row r="841">
      <c r="A841" s="8" t="n">
        <v>42550</v>
      </c>
      <c r="B841" s="10" t="n">
        <v>0.03487405726830268</v>
      </c>
    </row>
    <row r="842">
      <c r="A842" s="8" t="n">
        <v>42551</v>
      </c>
      <c r="B842" s="10" t="n">
        <v>0.03528175327825448</v>
      </c>
    </row>
    <row r="843">
      <c r="A843" s="8" t="n">
        <v>42552</v>
      </c>
      <c r="B843" s="10" t="n">
        <v>0.03510438029609038</v>
      </c>
    </row>
    <row r="844">
      <c r="A844" s="8" t="n">
        <v>42555</v>
      </c>
      <c r="B844" s="10" t="n">
        <v>0.03494814588415406</v>
      </c>
    </row>
    <row r="845">
      <c r="A845" s="8" t="n">
        <v>42556</v>
      </c>
      <c r="B845" s="10" t="n">
        <v>0.03444485893018775</v>
      </c>
    </row>
    <row r="846">
      <c r="A846" s="8" t="n">
        <v>42558</v>
      </c>
      <c r="B846" s="10" t="n">
        <v>0.03470118957806158</v>
      </c>
    </row>
    <row r="847">
      <c r="A847" s="8" t="n">
        <v>42559</v>
      </c>
      <c r="B847" s="10" t="n">
        <v>0.03498624065331819</v>
      </c>
    </row>
    <row r="848">
      <c r="A848" s="8" t="n">
        <v>42562</v>
      </c>
      <c r="B848" s="10" t="n">
        <v>0.03458345882365711</v>
      </c>
    </row>
    <row r="849">
      <c r="A849" s="8" t="n">
        <v>42563</v>
      </c>
      <c r="B849" s="10" t="n">
        <v>0.03482787110066644</v>
      </c>
    </row>
    <row r="850">
      <c r="A850" s="8" t="n">
        <v>42564</v>
      </c>
      <c r="B850" s="10" t="n">
        <v>0.03685306416101224</v>
      </c>
    </row>
    <row r="851">
      <c r="A851" s="8" t="n">
        <v>42565</v>
      </c>
      <c r="B851" s="10" t="n">
        <v>0.03722062193954091</v>
      </c>
    </row>
    <row r="852">
      <c r="A852" s="8" t="n">
        <v>42566</v>
      </c>
      <c r="B852" s="10" t="n">
        <v>0.03720989931437557</v>
      </c>
    </row>
    <row r="853">
      <c r="A853" s="8" t="n">
        <v>42569</v>
      </c>
      <c r="B853" s="10" t="n">
        <v>0.03740923233089559</v>
      </c>
    </row>
    <row r="854">
      <c r="A854" s="8" t="n">
        <v>42570</v>
      </c>
      <c r="B854" s="10" t="n">
        <v>0.03735139829740875</v>
      </c>
    </row>
    <row r="855">
      <c r="A855" s="8" t="n">
        <v>42571</v>
      </c>
      <c r="B855" s="10" t="n">
        <v>0.03748130906479998</v>
      </c>
    </row>
    <row r="856">
      <c r="A856" s="8" t="n">
        <v>42572</v>
      </c>
      <c r="B856" s="10" t="n">
        <v>0.03757204220880558</v>
      </c>
    </row>
    <row r="857">
      <c r="A857" s="8" t="n">
        <v>42573</v>
      </c>
      <c r="B857" s="10" t="n">
        <v>0.03778632015245814</v>
      </c>
    </row>
    <row r="858">
      <c r="A858" s="8" t="n">
        <v>42576</v>
      </c>
      <c r="B858" s="10" t="n">
        <v>0.03649241276428558</v>
      </c>
    </row>
    <row r="859">
      <c r="A859" s="8" t="n">
        <v>42577</v>
      </c>
      <c r="B859" s="10" t="n">
        <v>0.03643120259575984</v>
      </c>
    </row>
    <row r="860">
      <c r="A860" s="8" t="n">
        <v>42578</v>
      </c>
      <c r="B860" s="10" t="n">
        <v>0.03625754690598271</v>
      </c>
    </row>
    <row r="861">
      <c r="A861" s="8" t="n">
        <v>42579</v>
      </c>
      <c r="B861" s="10" t="n">
        <v>0.03620200668471624</v>
      </c>
    </row>
    <row r="862">
      <c r="A862" s="8" t="n">
        <v>42580</v>
      </c>
      <c r="B862" s="10" t="n">
        <v>0.03649556379819244</v>
      </c>
    </row>
    <row r="863">
      <c r="A863" s="8" t="n">
        <v>42583</v>
      </c>
      <c r="B863" s="10" t="n">
        <v>0.03570272306924913</v>
      </c>
    </row>
    <row r="864">
      <c r="A864" s="8" t="n">
        <v>42584</v>
      </c>
      <c r="B864" s="10" t="n">
        <v>0.03570257350702279</v>
      </c>
    </row>
    <row r="865">
      <c r="A865" s="8" t="n">
        <v>42585</v>
      </c>
      <c r="B865" s="10" t="n">
        <v>0.03482289633202364</v>
      </c>
    </row>
    <row r="866">
      <c r="A866" s="8" t="n">
        <v>42586</v>
      </c>
      <c r="B866" s="10" t="n">
        <v>0.03477853691725329</v>
      </c>
    </row>
    <row r="867">
      <c r="A867" s="8" t="n">
        <v>42587</v>
      </c>
      <c r="B867" s="10" t="n">
        <v>0.03480454460841603</v>
      </c>
    </row>
    <row r="868">
      <c r="A868" s="8" t="n">
        <v>42590</v>
      </c>
      <c r="B868" s="10" t="n">
        <v>0.03463573780425976</v>
      </c>
    </row>
    <row r="869">
      <c r="A869" s="8" t="n">
        <v>42591</v>
      </c>
      <c r="B869" s="10" t="n">
        <v>0.03509002317605193</v>
      </c>
    </row>
    <row r="870">
      <c r="A870" s="8" t="n">
        <v>42592</v>
      </c>
      <c r="B870" s="10" t="n">
        <v>0.03540517951028382</v>
      </c>
    </row>
    <row r="871">
      <c r="A871" s="8" t="n">
        <v>42593</v>
      </c>
      <c r="B871" s="10" t="n">
        <v>0.0401131589912914</v>
      </c>
    </row>
    <row r="872">
      <c r="A872" s="8" t="n">
        <v>42594</v>
      </c>
      <c r="B872" s="10" t="n">
        <v>0.04044657331346845</v>
      </c>
    </row>
    <row r="873">
      <c r="A873" s="8" t="n">
        <v>42598</v>
      </c>
      <c r="B873" s="10" t="n">
        <v>0.04298877958201849</v>
      </c>
    </row>
    <row r="874">
      <c r="A874" s="8" t="n">
        <v>42600</v>
      </c>
      <c r="B874" s="10" t="n">
        <v>0.04373440372097941</v>
      </c>
    </row>
    <row r="875">
      <c r="A875" s="8" t="n">
        <v>42601</v>
      </c>
      <c r="B875" s="10" t="n">
        <v>0.04352443394749458</v>
      </c>
    </row>
    <row r="876">
      <c r="A876" s="8" t="n">
        <v>42604</v>
      </c>
      <c r="B876" s="10" t="n">
        <v>0.04308115986256462</v>
      </c>
    </row>
    <row r="877">
      <c r="A877" s="8" t="n">
        <v>42605</v>
      </c>
      <c r="B877" s="10" t="n">
        <v>0.04371369687299954</v>
      </c>
    </row>
    <row r="878">
      <c r="A878" s="8" t="n">
        <v>42606</v>
      </c>
      <c r="B878" s="10" t="n">
        <v>0.04396238455023577</v>
      </c>
    </row>
    <row r="879">
      <c r="A879" s="8" t="n">
        <v>42607</v>
      </c>
      <c r="B879" s="10" t="n">
        <v>0.04486490656814109</v>
      </c>
    </row>
    <row r="880">
      <c r="A880" s="8" t="n">
        <v>42608</v>
      </c>
      <c r="B880" s="10" t="n">
        <v>0.04524584979223313</v>
      </c>
    </row>
    <row r="881">
      <c r="A881" s="8" t="n">
        <v>42611</v>
      </c>
      <c r="B881" s="10" t="n">
        <v>0.04577896649557846</v>
      </c>
    </row>
    <row r="882">
      <c r="A882" s="8" t="n">
        <v>42612</v>
      </c>
      <c r="B882" s="10" t="n">
        <v>0.04631418655664885</v>
      </c>
    </row>
    <row r="883">
      <c r="A883" s="8" t="n">
        <v>42613</v>
      </c>
      <c r="B883" s="10" t="n">
        <v>0.04662875290148965</v>
      </c>
    </row>
    <row r="884">
      <c r="A884" s="8" t="n">
        <v>42614</v>
      </c>
      <c r="B884" s="10" t="n">
        <v>0.04666505052158908</v>
      </c>
    </row>
    <row r="885">
      <c r="A885" s="8" t="n">
        <v>42615</v>
      </c>
      <c r="B885" s="10" t="n">
        <v>0.04661444371109306</v>
      </c>
    </row>
    <row r="886">
      <c r="A886" s="8" t="n">
        <v>42619</v>
      </c>
      <c r="B886" s="10" t="n">
        <v>0.04631821946906797</v>
      </c>
    </row>
    <row r="887">
      <c r="A887" s="8" t="n">
        <v>42620</v>
      </c>
      <c r="B887" s="10" t="n">
        <v>0.04680822139420069</v>
      </c>
    </row>
    <row r="888">
      <c r="A888" s="8" t="n">
        <v>42621</v>
      </c>
      <c r="B888" s="10" t="n">
        <v>0.04767836184527638</v>
      </c>
    </row>
    <row r="889">
      <c r="A889" s="8" t="n">
        <v>42622</v>
      </c>
      <c r="B889" s="10" t="n">
        <v>0.04711596644406195</v>
      </c>
    </row>
    <row r="890">
      <c r="A890" s="8" t="n">
        <v>42625</v>
      </c>
      <c r="B890" s="10" t="n">
        <v>0.04693459957058305</v>
      </c>
    </row>
    <row r="891">
      <c r="A891" s="8" t="n">
        <v>42627</v>
      </c>
      <c r="B891" s="10" t="n">
        <v>0.04675808856310174</v>
      </c>
    </row>
    <row r="892">
      <c r="A892" s="8" t="n">
        <v>42628</v>
      </c>
      <c r="B892" s="10" t="n">
        <v>0.04802827346509645</v>
      </c>
    </row>
    <row r="893">
      <c r="A893" s="8" t="n">
        <v>42629</v>
      </c>
      <c r="B893" s="10" t="n">
        <v>0.0480576761314535</v>
      </c>
    </row>
    <row r="894">
      <c r="A894" s="8" t="n">
        <v>42632</v>
      </c>
      <c r="B894" s="10" t="n">
        <v>0.04812095394169869</v>
      </c>
    </row>
    <row r="895">
      <c r="A895" s="8" t="n">
        <v>42633</v>
      </c>
      <c r="B895" s="10" t="n">
        <v>0.0483344118271268</v>
      </c>
    </row>
    <row r="896">
      <c r="A896" s="8" t="n">
        <v>42634</v>
      </c>
      <c r="B896" s="10" t="n">
        <v>0.04853029188634957</v>
      </c>
    </row>
    <row r="897">
      <c r="A897" s="8" t="n">
        <v>42635</v>
      </c>
      <c r="B897" s="10" t="n">
        <v>0.0471694425451156</v>
      </c>
    </row>
    <row r="898">
      <c r="A898" s="8" t="n">
        <v>42636</v>
      </c>
      <c r="B898" s="10" t="n">
        <v>0.04749675279500719</v>
      </c>
    </row>
    <row r="899">
      <c r="A899" s="8" t="n">
        <v>42639</v>
      </c>
      <c r="B899" s="10" t="n">
        <v>0.0475741663909192</v>
      </c>
    </row>
    <row r="900">
      <c r="A900" s="8" t="n">
        <v>42640</v>
      </c>
      <c r="B900" s="10" t="n">
        <v>0.04821429251643923</v>
      </c>
    </row>
    <row r="901">
      <c r="A901" s="8" t="n">
        <v>42641</v>
      </c>
      <c r="B901" s="10" t="n">
        <v>0.04841693399011788</v>
      </c>
    </row>
    <row r="902">
      <c r="A902" s="8" t="n">
        <v>42642</v>
      </c>
      <c r="B902" s="10" t="n">
        <v>0.04734157528270363</v>
      </c>
    </row>
    <row r="903">
      <c r="A903" s="8" t="n">
        <v>42643</v>
      </c>
      <c r="B903" s="10" t="n">
        <v>0.04702657451818255</v>
      </c>
    </row>
    <row r="904">
      <c r="A904" s="8" t="n">
        <v>42646</v>
      </c>
      <c r="B904" s="10" t="n">
        <v>0.04739278861587011</v>
      </c>
    </row>
    <row r="905">
      <c r="A905" s="8" t="n">
        <v>42647</v>
      </c>
      <c r="B905" s="10" t="n">
        <v>0.04810280080839139</v>
      </c>
    </row>
    <row r="906">
      <c r="A906" s="8" t="n">
        <v>42648</v>
      </c>
      <c r="B906" s="10" t="n">
        <v>0.0482088717000819</v>
      </c>
    </row>
    <row r="907">
      <c r="A907" s="8" t="n">
        <v>42649</v>
      </c>
      <c r="B907" s="10" t="n">
        <v>0.04793099916974092</v>
      </c>
    </row>
    <row r="908">
      <c r="A908" s="8" t="n">
        <v>42650</v>
      </c>
      <c r="B908" s="10" t="n">
        <v>0.04832275774324821</v>
      </c>
    </row>
    <row r="909">
      <c r="A909" s="8" t="n">
        <v>42653</v>
      </c>
      <c r="B909" s="10" t="n">
        <v>0.04807961402322579</v>
      </c>
    </row>
    <row r="910">
      <c r="A910" s="8" t="n">
        <v>42656</v>
      </c>
      <c r="B910" s="10" t="n">
        <v>0.04674984673816764</v>
      </c>
    </row>
    <row r="911">
      <c r="A911" s="8" t="n">
        <v>42657</v>
      </c>
      <c r="B911" s="10" t="n">
        <v>0.04655749833214617</v>
      </c>
    </row>
    <row r="912">
      <c r="A912" s="8" t="n">
        <v>42660</v>
      </c>
      <c r="B912" s="10" t="n">
        <v>0.04623574575745799</v>
      </c>
    </row>
    <row r="913">
      <c r="A913" s="8" t="n">
        <v>42661</v>
      </c>
      <c r="B913" s="10" t="n">
        <v>0.0459975767933597</v>
      </c>
    </row>
    <row r="914">
      <c r="A914" s="8" t="n">
        <v>42662</v>
      </c>
      <c r="B914" s="10" t="n">
        <v>0.04595618157048173</v>
      </c>
    </row>
    <row r="915">
      <c r="A915" s="8" t="n">
        <v>42663</v>
      </c>
      <c r="B915" s="10" t="n">
        <v>0.04584372259235577</v>
      </c>
    </row>
    <row r="916">
      <c r="A916" s="8" t="n">
        <v>42664</v>
      </c>
      <c r="B916" s="10" t="n">
        <v>0.04618326611147476</v>
      </c>
    </row>
    <row r="917">
      <c r="A917" s="8" t="n">
        <v>42667</v>
      </c>
      <c r="B917" s="10" t="n">
        <v>0.04585604326254697</v>
      </c>
    </row>
    <row r="918">
      <c r="A918" s="8" t="n">
        <v>42668</v>
      </c>
      <c r="B918" s="10" t="n">
        <v>0.04590960689223079</v>
      </c>
    </row>
    <row r="919">
      <c r="A919" s="8" t="n">
        <v>42669</v>
      </c>
      <c r="B919" s="10" t="n">
        <v>0.04628287959585126</v>
      </c>
    </row>
    <row r="920">
      <c r="A920" s="8" t="n">
        <v>42670</v>
      </c>
      <c r="B920" s="10" t="n">
        <v>0.04631604056526814</v>
      </c>
    </row>
    <row r="921">
      <c r="A921" s="8" t="n">
        <v>42671</v>
      </c>
      <c r="B921" s="10" t="n">
        <v>0.04658207655566561</v>
      </c>
    </row>
    <row r="922">
      <c r="A922" s="8" t="n">
        <v>42675</v>
      </c>
      <c r="B922" s="10" t="n">
        <v>0.04754285694047128</v>
      </c>
    </row>
    <row r="923">
      <c r="A923" s="8" t="n">
        <v>42676</v>
      </c>
      <c r="B923" s="10" t="n">
        <v>0.0476580743395233</v>
      </c>
    </row>
    <row r="924">
      <c r="A924" s="8" t="n">
        <v>42677</v>
      </c>
      <c r="B924" s="10" t="n">
        <v>0.04769339151832628</v>
      </c>
    </row>
    <row r="925">
      <c r="A925" s="8" t="n">
        <v>42678</v>
      </c>
      <c r="B925" s="10" t="n">
        <v>0.04805414910857352</v>
      </c>
    </row>
    <row r="926">
      <c r="A926" s="8" t="n">
        <v>42681</v>
      </c>
      <c r="B926" s="10" t="n">
        <v>0.04808097781078549</v>
      </c>
    </row>
    <row r="927">
      <c r="A927" s="8" t="n">
        <v>42682</v>
      </c>
      <c r="B927" s="10" t="n">
        <v>0.04842407290416047</v>
      </c>
    </row>
    <row r="928">
      <c r="A928" s="8" t="n">
        <v>42683</v>
      </c>
      <c r="B928" s="10" t="n">
        <v>0.04918834441632964</v>
      </c>
    </row>
    <row r="929">
      <c r="A929" s="8" t="n">
        <v>42684</v>
      </c>
      <c r="B929" s="10" t="n">
        <v>0.04887719416722173</v>
      </c>
    </row>
    <row r="930">
      <c r="A930" s="8" t="n">
        <v>42685</v>
      </c>
      <c r="B930" s="10" t="n">
        <v>0.04551252214016104</v>
      </c>
    </row>
    <row r="931">
      <c r="A931" s="8" t="n">
        <v>42689</v>
      </c>
      <c r="B931" s="10" t="n">
        <v>0.04248615253389779</v>
      </c>
    </row>
    <row r="932">
      <c r="A932" s="8" t="n">
        <v>42690</v>
      </c>
      <c r="B932" s="10" t="n">
        <v>0.04231996760805458</v>
      </c>
    </row>
    <row r="933">
      <c r="A933" s="8" t="n">
        <v>42691</v>
      </c>
      <c r="B933" s="10" t="n">
        <v>0.04221081993816726</v>
      </c>
    </row>
    <row r="934">
      <c r="A934" s="8" t="n">
        <v>42692</v>
      </c>
      <c r="B934" s="10" t="n">
        <v>0.04144213392618377</v>
      </c>
    </row>
    <row r="935">
      <c r="A935" s="8" t="n">
        <v>42695</v>
      </c>
      <c r="B935" s="10" t="n">
        <v>0.04148204812403088</v>
      </c>
    </row>
    <row r="936">
      <c r="A936" s="8" t="n">
        <v>42696</v>
      </c>
      <c r="B936" s="10" t="n">
        <v>0.04139650021175492</v>
      </c>
    </row>
    <row r="937">
      <c r="A937" s="8" t="n">
        <v>42697</v>
      </c>
      <c r="B937" s="10" t="n">
        <v>0.04036605206552017</v>
      </c>
    </row>
    <row r="938">
      <c r="A938" s="8" t="n">
        <v>42698</v>
      </c>
      <c r="B938" s="10" t="n">
        <v>0.0402077667885693</v>
      </c>
    </row>
    <row r="939">
      <c r="A939" s="8" t="n">
        <v>42699</v>
      </c>
      <c r="B939" s="10" t="n">
        <v>0.03984410943501391</v>
      </c>
    </row>
    <row r="940">
      <c r="A940" s="8" t="n">
        <v>42702</v>
      </c>
      <c r="B940" s="10" t="n">
        <v>0.03832013962034681</v>
      </c>
    </row>
    <row r="941">
      <c r="A941" s="8" t="n">
        <v>42703</v>
      </c>
      <c r="B941" s="10" t="n">
        <v>0.03855176989546538</v>
      </c>
    </row>
    <row r="942">
      <c r="A942" s="8" t="n">
        <v>42704</v>
      </c>
      <c r="B942" s="10" t="n">
        <v>0.03822207189398246</v>
      </c>
    </row>
    <row r="943">
      <c r="A943" s="8" t="n">
        <v>42705</v>
      </c>
      <c r="B943" s="10" t="n">
        <v>0.03854978092398731</v>
      </c>
    </row>
    <row r="944">
      <c r="A944" s="8" t="n">
        <v>42706</v>
      </c>
      <c r="B944" s="10" t="n">
        <v>0.03854425959222824</v>
      </c>
    </row>
    <row r="945">
      <c r="A945" s="8" t="n">
        <v>42709</v>
      </c>
      <c r="B945" s="10" t="n">
        <v>0.0387157755070677</v>
      </c>
    </row>
    <row r="946">
      <c r="A946" s="8" t="n">
        <v>42710</v>
      </c>
      <c r="B946" s="10" t="n">
        <v>0.03770225822933096</v>
      </c>
    </row>
    <row r="947">
      <c r="A947" s="8" t="n">
        <v>42711</v>
      </c>
      <c r="B947" s="10" t="n">
        <v>0.03695029020789558</v>
      </c>
    </row>
    <row r="948">
      <c r="A948" s="8" t="n">
        <v>42712</v>
      </c>
      <c r="B948" s="10" t="n">
        <v>0.03606189568530489</v>
      </c>
    </row>
    <row r="949">
      <c r="A949" s="8" t="n">
        <v>42713</v>
      </c>
      <c r="B949" s="10" t="n">
        <v>0.03599904401479256</v>
      </c>
    </row>
    <row r="950">
      <c r="A950" s="8" t="n">
        <v>42717</v>
      </c>
      <c r="B950" s="10" t="n">
        <v>0.03588122526701391</v>
      </c>
    </row>
    <row r="951">
      <c r="A951" s="8" t="n">
        <v>42718</v>
      </c>
      <c r="B951" s="10" t="n">
        <v>0.04306485106973931</v>
      </c>
    </row>
    <row r="952">
      <c r="A952" s="8" t="n">
        <v>42719</v>
      </c>
      <c r="B952" s="10" t="n">
        <v>0.0411914589553896</v>
      </c>
    </row>
    <row r="953">
      <c r="A953" s="8" t="n">
        <v>42720</v>
      </c>
      <c r="B953" s="10" t="n">
        <v>0.04191281315737872</v>
      </c>
    </row>
    <row r="954">
      <c r="A954" s="8" t="n">
        <v>42723</v>
      </c>
      <c r="B954" s="10" t="n">
        <v>0.04181607085443936</v>
      </c>
    </row>
    <row r="955">
      <c r="A955" s="8" t="n">
        <v>42724</v>
      </c>
      <c r="B955" s="10" t="n">
        <v>0.04138152735702698</v>
      </c>
    </row>
    <row r="956">
      <c r="A956" s="8" t="n">
        <v>42725</v>
      </c>
      <c r="B956" s="10" t="n">
        <v>0.04132199422819282</v>
      </c>
    </row>
    <row r="957">
      <c r="A957" s="8" t="n">
        <v>42726</v>
      </c>
      <c r="B957" s="10" t="n">
        <v>0.04166641287849483</v>
      </c>
    </row>
    <row r="958">
      <c r="A958" s="8" t="n">
        <v>42727</v>
      </c>
      <c r="B958" s="10" t="n">
        <v>0.04168890807483493</v>
      </c>
    </row>
    <row r="959">
      <c r="A959" s="8" t="n">
        <v>42730</v>
      </c>
      <c r="B959" s="10" t="n">
        <v>0.04173270696296669</v>
      </c>
    </row>
    <row r="960">
      <c r="A960" s="8" t="n">
        <v>42731</v>
      </c>
      <c r="B960" s="10" t="n">
        <v>0.04152232551983943</v>
      </c>
    </row>
    <row r="961">
      <c r="A961" s="8" t="n">
        <v>42732</v>
      </c>
      <c r="B961" s="10" t="n">
        <v>0.04125251473182406</v>
      </c>
    </row>
    <row r="962">
      <c r="A962" s="8" t="n">
        <v>42733</v>
      </c>
      <c r="B962" s="10" t="n">
        <v>0.04125302858429623</v>
      </c>
    </row>
    <row r="963">
      <c r="A963" s="8" t="n">
        <v>42734</v>
      </c>
      <c r="B963" s="10" t="n">
        <v>0.04112846070503533</v>
      </c>
    </row>
    <row r="964">
      <c r="A964" s="8" t="n">
        <v>42737</v>
      </c>
      <c r="B964" s="10" t="n">
        <v>0.03964488188106858</v>
      </c>
    </row>
    <row r="965">
      <c r="A965" s="8" t="n">
        <v>42738</v>
      </c>
      <c r="B965" s="10" t="n">
        <v>0.04003584539533137</v>
      </c>
    </row>
    <row r="966">
      <c r="A966" s="8" t="n">
        <v>42739</v>
      </c>
      <c r="B966" s="10" t="n">
        <v>0.0397596426360505</v>
      </c>
    </row>
    <row r="967">
      <c r="A967" s="8" t="n">
        <v>42740</v>
      </c>
      <c r="B967" s="10" t="n">
        <v>0.03986108908117764</v>
      </c>
    </row>
    <row r="968">
      <c r="A968" s="8" t="n">
        <v>42741</v>
      </c>
      <c r="B968" s="10" t="n">
        <v>0.04094936683767852</v>
      </c>
    </row>
    <row r="969">
      <c r="A969" s="8" t="n">
        <v>42744</v>
      </c>
      <c r="B969" s="10" t="n">
        <v>0.0403314739745803</v>
      </c>
    </row>
    <row r="970">
      <c r="A970" s="8" t="n">
        <v>42745</v>
      </c>
      <c r="B970" s="10" t="n">
        <v>0.04187832421963381</v>
      </c>
    </row>
    <row r="971">
      <c r="A971" s="8" t="n">
        <v>42746</v>
      </c>
      <c r="B971" s="10" t="n">
        <v>0.04135865151176941</v>
      </c>
    </row>
    <row r="972">
      <c r="A972" s="8" t="n">
        <v>42747</v>
      </c>
      <c r="B972" s="10" t="n">
        <v>0.04166610975805243</v>
      </c>
    </row>
    <row r="973">
      <c r="A973" s="8" t="n">
        <v>42748</v>
      </c>
      <c r="B973" s="10" t="n">
        <v>0.0419625998465414</v>
      </c>
    </row>
    <row r="974">
      <c r="A974" s="8" t="n">
        <v>42751</v>
      </c>
      <c r="B974" s="10" t="n">
        <v>0.04233530726943064</v>
      </c>
    </row>
    <row r="975">
      <c r="A975" s="8" t="n">
        <v>42752</v>
      </c>
      <c r="B975" s="10" t="n">
        <v>0.0426231717082813</v>
      </c>
    </row>
    <row r="976">
      <c r="A976" s="8" t="n">
        <v>42753</v>
      </c>
      <c r="B976" s="10" t="n">
        <v>0.04264312265595645</v>
      </c>
    </row>
    <row r="977">
      <c r="A977" s="8" t="n">
        <v>42754</v>
      </c>
      <c r="B977" s="10" t="n">
        <v>0.04248526650311976</v>
      </c>
    </row>
    <row r="978">
      <c r="A978" s="8" t="n">
        <v>42755</v>
      </c>
      <c r="B978" s="10" t="n">
        <v>0.04235289704840908</v>
      </c>
    </row>
    <row r="979">
      <c r="A979" s="8" t="n">
        <v>42758</v>
      </c>
      <c r="B979" s="10" t="n">
        <v>0.04240655594401387</v>
      </c>
    </row>
    <row r="980">
      <c r="A980" s="8" t="n">
        <v>42759</v>
      </c>
      <c r="B980" s="10" t="n">
        <v>0.0425642711137126</v>
      </c>
    </row>
    <row r="981">
      <c r="A981" s="8" t="n">
        <v>42760</v>
      </c>
      <c r="B981" s="10" t="n">
        <v>0.04269416546642979</v>
      </c>
    </row>
    <row r="982">
      <c r="A982" s="8" t="n">
        <v>42762</v>
      </c>
      <c r="B982" s="10" t="n">
        <v>0.04255359518918431</v>
      </c>
    </row>
    <row r="983">
      <c r="A983" s="8" t="n">
        <v>42765</v>
      </c>
      <c r="B983" s="10" t="n">
        <v>0.04285006427944615</v>
      </c>
    </row>
    <row r="984">
      <c r="A984" s="8" t="n">
        <v>42766</v>
      </c>
      <c r="B984" s="10" t="n">
        <v>0.04322768151727049</v>
      </c>
    </row>
    <row r="985">
      <c r="A985" s="8" t="n">
        <v>42767</v>
      </c>
      <c r="B985" s="10" t="n">
        <v>0.04235904216710282</v>
      </c>
    </row>
    <row r="986">
      <c r="A986" s="8" t="n">
        <v>42768</v>
      </c>
      <c r="B986" s="10" t="n">
        <v>0.04234544534604427</v>
      </c>
    </row>
    <row r="987">
      <c r="A987" s="8" t="n">
        <v>42769</v>
      </c>
      <c r="B987" s="10" t="n">
        <v>0.04234631389303181</v>
      </c>
    </row>
    <row r="988">
      <c r="A988" s="8" t="n">
        <v>42772</v>
      </c>
      <c r="B988" s="10" t="n">
        <v>0.04283705112232435</v>
      </c>
    </row>
    <row r="989">
      <c r="A989" s="8" t="n">
        <v>42773</v>
      </c>
      <c r="B989" s="10" t="n">
        <v>0.04252031194034644</v>
      </c>
    </row>
    <row r="990">
      <c r="A990" s="8" t="n">
        <v>42774</v>
      </c>
      <c r="B990" s="10" t="n">
        <v>0.04219102516403746</v>
      </c>
    </row>
    <row r="991">
      <c r="A991" s="8" t="n">
        <v>42775</v>
      </c>
      <c r="B991" s="10" t="n">
        <v>0.04290255569191136</v>
      </c>
    </row>
    <row r="992">
      <c r="A992" s="8" t="n">
        <v>42776</v>
      </c>
      <c r="B992" s="10" t="n">
        <v>0.04322816583800494</v>
      </c>
    </row>
    <row r="993">
      <c r="A993" s="8" t="n">
        <v>42779</v>
      </c>
      <c r="B993" s="10" t="n">
        <v>0.04301791838097605</v>
      </c>
    </row>
    <row r="994">
      <c r="A994" s="8" t="n">
        <v>42780</v>
      </c>
      <c r="B994" s="10" t="n">
        <v>0.04338740720672483</v>
      </c>
    </row>
    <row r="995">
      <c r="A995" s="8" t="n">
        <v>42781</v>
      </c>
      <c r="B995" s="10" t="n">
        <v>0.04388919404920032</v>
      </c>
    </row>
    <row r="996">
      <c r="A996" s="8" t="n">
        <v>42782</v>
      </c>
      <c r="B996" s="10" t="n">
        <v>0.04337678096245281</v>
      </c>
    </row>
    <row r="997">
      <c r="A997" s="8" t="n">
        <v>42783</v>
      </c>
      <c r="B997" s="10" t="n">
        <v>0.04360030064490083</v>
      </c>
    </row>
    <row r="998">
      <c r="A998" s="8" t="n">
        <v>42786</v>
      </c>
      <c r="B998" s="10" t="n">
        <v>0.04986523955883346</v>
      </c>
    </row>
    <row r="999">
      <c r="A999" s="8" t="n">
        <v>42788</v>
      </c>
      <c r="B999" s="10" t="n">
        <v>0.04981543907718476</v>
      </c>
    </row>
    <row r="1000">
      <c r="A1000" s="8" t="n">
        <v>42789</v>
      </c>
      <c r="B1000" s="10" t="n">
        <v>0.05126606089832468</v>
      </c>
    </row>
    <row r="1001">
      <c r="A1001" s="8" t="n">
        <v>42793</v>
      </c>
      <c r="B1001" s="10" t="n">
        <v>0.05070919260892216</v>
      </c>
    </row>
    <row r="1002">
      <c r="A1002" s="8" t="n">
        <v>42794</v>
      </c>
      <c r="B1002" s="10" t="n">
        <v>0.05115500076107461</v>
      </c>
    </row>
    <row r="1003">
      <c r="A1003" s="8" t="n">
        <v>42795</v>
      </c>
      <c r="B1003" s="10" t="n">
        <v>0.05020243493876139</v>
      </c>
    </row>
    <row r="1004">
      <c r="A1004" s="8" t="n">
        <v>42796</v>
      </c>
      <c r="B1004" s="10" t="n">
        <v>0.05014579233019419</v>
      </c>
    </row>
    <row r="1005">
      <c r="A1005" s="8" t="n">
        <v>42797</v>
      </c>
      <c r="B1005" s="10" t="n">
        <v>0.05040125555815481</v>
      </c>
    </row>
    <row r="1006">
      <c r="A1006" s="8" t="n">
        <v>42800</v>
      </c>
      <c r="B1006" s="10" t="n">
        <v>0.05006771897092794</v>
      </c>
    </row>
    <row r="1007">
      <c r="A1007" s="8" t="n">
        <v>42801</v>
      </c>
      <c r="B1007" s="10" t="n">
        <v>0.05009967670405479</v>
      </c>
    </row>
    <row r="1008">
      <c r="A1008" s="8" t="n">
        <v>42802</v>
      </c>
      <c r="B1008" s="10" t="n">
        <v>0.05012219790220102</v>
      </c>
    </row>
    <row r="1009">
      <c r="A1009" s="8" t="n">
        <v>42803</v>
      </c>
      <c r="B1009" s="10" t="n">
        <v>0.05016139026107014</v>
      </c>
    </row>
    <row r="1010">
      <c r="A1010" s="8" t="n">
        <v>42804</v>
      </c>
      <c r="B1010" s="10" t="n">
        <v>0.05054618678047341</v>
      </c>
    </row>
    <row r="1011">
      <c r="A1011" s="8" t="n">
        <v>42808</v>
      </c>
      <c r="B1011" s="10" t="n">
        <v>0.0444906603114391</v>
      </c>
    </row>
    <row r="1012">
      <c r="A1012" s="8" t="n">
        <v>42809</v>
      </c>
      <c r="B1012" s="10" t="n">
        <v>0.04515537328900922</v>
      </c>
    </row>
    <row r="1013">
      <c r="A1013" s="8" t="n">
        <v>42810</v>
      </c>
      <c r="B1013" s="10" t="n">
        <v>0.04447265510449891</v>
      </c>
    </row>
    <row r="1014">
      <c r="A1014" s="8" t="n">
        <v>42811</v>
      </c>
      <c r="B1014" s="10" t="n">
        <v>0.0447756701084234</v>
      </c>
    </row>
    <row r="1015">
      <c r="A1015" s="8" t="n">
        <v>42814</v>
      </c>
      <c r="B1015" s="10" t="n">
        <v>0.04438813776502318</v>
      </c>
    </row>
    <row r="1016">
      <c r="A1016" s="8" t="n">
        <v>42815</v>
      </c>
      <c r="B1016" s="10" t="n">
        <v>0.04435131805420611</v>
      </c>
    </row>
    <row r="1017">
      <c r="A1017" s="8" t="n">
        <v>42816</v>
      </c>
      <c r="B1017" s="10" t="n">
        <v>0.04409145788697529</v>
      </c>
    </row>
    <row r="1018">
      <c r="A1018" s="8" t="n">
        <v>42817</v>
      </c>
      <c r="B1018" s="10" t="n">
        <v>0.04401834985725837</v>
      </c>
    </row>
    <row r="1019">
      <c r="A1019" s="8" t="n">
        <v>42818</v>
      </c>
      <c r="B1019" s="10" t="n">
        <v>0.04427945559185571</v>
      </c>
    </row>
    <row r="1020">
      <c r="A1020" s="8" t="n">
        <v>42821</v>
      </c>
      <c r="B1020" s="10" t="n">
        <v>0.04280974601185362</v>
      </c>
    </row>
    <row r="1021">
      <c r="A1021" s="8" t="n">
        <v>42823</v>
      </c>
      <c r="B1021" s="10" t="n">
        <v>0.04235270344204596</v>
      </c>
    </row>
    <row r="1022">
      <c r="A1022" s="8" t="n">
        <v>42824</v>
      </c>
      <c r="B1022" s="10" t="n">
        <v>0.04237481678024574</v>
      </c>
    </row>
    <row r="1023">
      <c r="A1023" s="8" t="n">
        <v>42825</v>
      </c>
      <c r="B1023" s="10" t="n">
        <v>0.04268431199406976</v>
      </c>
    </row>
    <row r="1024">
      <c r="A1024" s="8" t="n">
        <v>42828</v>
      </c>
      <c r="B1024" s="10" t="n">
        <v>0.04336834137177153</v>
      </c>
    </row>
    <row r="1025">
      <c r="A1025" s="8" t="n">
        <v>42830</v>
      </c>
      <c r="B1025" s="10" t="n">
        <v>0.04299935243739793</v>
      </c>
    </row>
    <row r="1026">
      <c r="A1026" s="8" t="n">
        <v>42831</v>
      </c>
      <c r="B1026" s="10" t="n">
        <v>0.04154753289484864</v>
      </c>
    </row>
    <row r="1027">
      <c r="A1027" s="8" t="n">
        <v>42832</v>
      </c>
      <c r="B1027" s="10" t="n">
        <v>0.04114922784548768</v>
      </c>
    </row>
    <row r="1028">
      <c r="A1028" s="8" t="n">
        <v>42835</v>
      </c>
      <c r="B1028" s="10" t="n">
        <v>0.04019980178255501</v>
      </c>
    </row>
    <row r="1029">
      <c r="A1029" s="8" t="n">
        <v>42836</v>
      </c>
      <c r="B1029" s="10" t="n">
        <v>0.04018310389973836</v>
      </c>
    </row>
    <row r="1030">
      <c r="A1030" s="8" t="n">
        <v>42837</v>
      </c>
      <c r="B1030" s="10" t="n">
        <v>0.03984727132239985</v>
      </c>
    </row>
    <row r="1031">
      <c r="A1031" s="8" t="n">
        <v>42838</v>
      </c>
      <c r="B1031" s="10" t="n">
        <v>0.03910639619605588</v>
      </c>
    </row>
    <row r="1032">
      <c r="A1032" s="8" t="n">
        <v>42842</v>
      </c>
      <c r="B1032" s="10" t="n">
        <v>0.03875134690463661</v>
      </c>
    </row>
    <row r="1033">
      <c r="A1033" s="8" t="n">
        <v>42843</v>
      </c>
      <c r="B1033" s="10" t="n">
        <v>0.03857737380474924</v>
      </c>
    </row>
    <row r="1034">
      <c r="A1034" s="8" t="n">
        <v>42844</v>
      </c>
      <c r="B1034" s="10" t="n">
        <v>0.03857765547572314</v>
      </c>
    </row>
    <row r="1035">
      <c r="A1035" s="8" t="n">
        <v>42845</v>
      </c>
      <c r="B1035" s="10" t="n">
        <v>0.03886848166615103</v>
      </c>
    </row>
    <row r="1036">
      <c r="A1036" s="8" t="n">
        <v>42846</v>
      </c>
      <c r="B1036" s="10" t="n">
        <v>0.03897947688174181</v>
      </c>
    </row>
    <row r="1037">
      <c r="A1037" s="8" t="n">
        <v>42849</v>
      </c>
      <c r="B1037" s="10" t="n">
        <v>0.03861476368416866</v>
      </c>
    </row>
    <row r="1038">
      <c r="A1038" s="8" t="n">
        <v>42850</v>
      </c>
      <c r="B1038" s="10" t="n">
        <v>0.03828324307289013</v>
      </c>
    </row>
    <row r="1039">
      <c r="A1039" s="8" t="n">
        <v>42851</v>
      </c>
      <c r="B1039" s="10" t="n">
        <v>0.0379479653043305</v>
      </c>
    </row>
    <row r="1040">
      <c r="A1040" s="8" t="n">
        <v>42852</v>
      </c>
      <c r="B1040" s="10" t="n">
        <v>0.03881430374419769</v>
      </c>
    </row>
    <row r="1041">
      <c r="A1041" s="8" t="n">
        <v>42853</v>
      </c>
      <c r="B1041" s="10" t="n">
        <v>0.03872856821019382</v>
      </c>
    </row>
    <row r="1042">
      <c r="A1042" s="8" t="n">
        <v>42857</v>
      </c>
      <c r="B1042" s="10" t="n">
        <v>0.03999364046021588</v>
      </c>
    </row>
    <row r="1043">
      <c r="A1043" s="8" t="n">
        <v>42858</v>
      </c>
      <c r="B1043" s="10" t="n">
        <v>0.03995525346252946</v>
      </c>
    </row>
    <row r="1044">
      <c r="A1044" s="8" t="n">
        <v>42859</v>
      </c>
      <c r="B1044" s="10" t="n">
        <v>0.04007185067122097</v>
      </c>
    </row>
    <row r="1045">
      <c r="A1045" s="8" t="n">
        <v>42860</v>
      </c>
      <c r="B1045" s="10" t="n">
        <v>0.03984800230488136</v>
      </c>
    </row>
    <row r="1046">
      <c r="A1046" s="8" t="n">
        <v>42863</v>
      </c>
      <c r="B1046" s="10" t="n">
        <v>0.04053175315801305</v>
      </c>
    </row>
    <row r="1047">
      <c r="A1047" s="8" t="n">
        <v>42864</v>
      </c>
      <c r="B1047" s="10" t="n">
        <v>0.03977200493435928</v>
      </c>
    </row>
    <row r="1048">
      <c r="A1048" s="8" t="n">
        <v>42866</v>
      </c>
      <c r="B1048" s="10" t="n">
        <v>0.03958218739392737</v>
      </c>
    </row>
    <row r="1049">
      <c r="A1049" s="8" t="n">
        <v>42867</v>
      </c>
      <c r="B1049" s="10" t="n">
        <v>0.0398468396241314</v>
      </c>
    </row>
    <row r="1050">
      <c r="A1050" s="8" t="n">
        <v>42870</v>
      </c>
      <c r="B1050" s="10" t="n">
        <v>0.03909377796256643</v>
      </c>
    </row>
    <row r="1051">
      <c r="A1051" s="8" t="n">
        <v>42871</v>
      </c>
      <c r="B1051" s="10" t="n">
        <v>0.03910225666581479</v>
      </c>
    </row>
    <row r="1052">
      <c r="A1052" s="8" t="n">
        <v>42872</v>
      </c>
      <c r="B1052" s="10" t="n">
        <v>0.03933948347320936</v>
      </c>
    </row>
    <row r="1053">
      <c r="A1053" s="8" t="n">
        <v>42873</v>
      </c>
      <c r="B1053" s="10" t="n">
        <v>0.03281263157107657</v>
      </c>
    </row>
    <row r="1054">
      <c r="A1054" s="8" t="n">
        <v>42874</v>
      </c>
      <c r="B1054" s="10" t="n">
        <v>0.03249154574248746</v>
      </c>
    </row>
    <row r="1055">
      <c r="A1055" s="8" t="n">
        <v>42877</v>
      </c>
      <c r="B1055" s="10" t="n">
        <v>0.03214141126697461</v>
      </c>
    </row>
    <row r="1056">
      <c r="A1056" s="8" t="n">
        <v>42878</v>
      </c>
      <c r="B1056" s="10" t="n">
        <v>0.03023321861032922</v>
      </c>
    </row>
    <row r="1057">
      <c r="A1057" s="8" t="n">
        <v>42879</v>
      </c>
      <c r="B1057" s="10" t="n">
        <v>0.03000597383129175</v>
      </c>
    </row>
    <row r="1058">
      <c r="A1058" s="8" t="n">
        <v>42880</v>
      </c>
      <c r="B1058" s="10" t="n">
        <v>0.03006316024748053</v>
      </c>
    </row>
    <row r="1059">
      <c r="A1059" s="8" t="n">
        <v>42881</v>
      </c>
      <c r="B1059" s="10" t="n">
        <v>0.02983178007451132</v>
      </c>
    </row>
    <row r="1060">
      <c r="A1060" s="8" t="n">
        <v>42884</v>
      </c>
      <c r="B1060" s="10" t="n">
        <v>0.02996575024031968</v>
      </c>
    </row>
    <row r="1061">
      <c r="A1061" s="8" t="n">
        <v>42885</v>
      </c>
      <c r="B1061" s="10" t="n">
        <v>0.02943806046382296</v>
      </c>
    </row>
    <row r="1062">
      <c r="A1062" s="8" t="n">
        <v>42886</v>
      </c>
      <c r="B1062" s="10" t="n">
        <v>0.0291865158986617</v>
      </c>
    </row>
    <row r="1063">
      <c r="A1063" s="8" t="n">
        <v>42887</v>
      </c>
      <c r="B1063" s="10" t="n">
        <v>0.02947634485944169</v>
      </c>
    </row>
    <row r="1064">
      <c r="A1064" s="8" t="n">
        <v>42888</v>
      </c>
      <c r="B1064" s="10" t="n">
        <v>0.0297064675382591</v>
      </c>
    </row>
    <row r="1065">
      <c r="A1065" s="8" t="n">
        <v>42891</v>
      </c>
      <c r="B1065" s="10" t="n">
        <v>0.02952237397652675</v>
      </c>
    </row>
    <row r="1066">
      <c r="A1066" s="8" t="n">
        <v>42892</v>
      </c>
      <c r="B1066" s="10" t="n">
        <v>0.02945568102987175</v>
      </c>
    </row>
    <row r="1067">
      <c r="A1067" s="8" t="n">
        <v>42893</v>
      </c>
      <c r="B1067" s="10" t="n">
        <v>0.02937164243068494</v>
      </c>
    </row>
    <row r="1068">
      <c r="A1068" s="8" t="n">
        <v>42894</v>
      </c>
      <c r="B1068" s="10" t="n">
        <v>0.0302443852575445</v>
      </c>
    </row>
    <row r="1069">
      <c r="A1069" s="8" t="n">
        <v>42895</v>
      </c>
      <c r="B1069" s="10" t="n">
        <v>0.03045597633958081</v>
      </c>
    </row>
    <row r="1070">
      <c r="A1070" s="8" t="n">
        <v>42898</v>
      </c>
      <c r="B1070" s="10" t="n">
        <v>0.03018356728640982</v>
      </c>
    </row>
    <row r="1071">
      <c r="A1071" s="8" t="n">
        <v>42899</v>
      </c>
      <c r="B1071" s="10" t="n">
        <v>0.03005245756303464</v>
      </c>
    </row>
    <row r="1072">
      <c r="A1072" s="8" t="n">
        <v>42900</v>
      </c>
      <c r="B1072" s="10" t="n">
        <v>0.03030305042440283</v>
      </c>
    </row>
    <row r="1073">
      <c r="A1073" s="8" t="n">
        <v>42901</v>
      </c>
      <c r="B1073" s="10" t="n">
        <v>0.02932230440712255</v>
      </c>
    </row>
    <row r="1074">
      <c r="A1074" s="8" t="n">
        <v>42902</v>
      </c>
      <c r="B1074" s="10" t="n">
        <v>0.02939545765758078</v>
      </c>
    </row>
    <row r="1075">
      <c r="A1075" s="8" t="n">
        <v>42905</v>
      </c>
      <c r="B1075" s="10" t="n">
        <v>0.02985911843315686</v>
      </c>
    </row>
    <row r="1076">
      <c r="A1076" s="8" t="n">
        <v>42906</v>
      </c>
      <c r="B1076" s="10" t="n">
        <v>0.02980917729034584</v>
      </c>
    </row>
    <row r="1077">
      <c r="A1077" s="8" t="n">
        <v>42907</v>
      </c>
      <c r="B1077" s="10" t="n">
        <v>0.0340774136793305</v>
      </c>
    </row>
    <row r="1078">
      <c r="A1078" s="8" t="n">
        <v>42908</v>
      </c>
      <c r="B1078" s="10" t="n">
        <v>0.03400896336701037</v>
      </c>
    </row>
    <row r="1079">
      <c r="A1079" s="8" t="n">
        <v>42909</v>
      </c>
      <c r="B1079" s="10" t="n">
        <v>0.03419370182845456</v>
      </c>
    </row>
    <row r="1080">
      <c r="A1080" s="8" t="n">
        <v>42913</v>
      </c>
      <c r="B1080" s="10" t="n">
        <v>0.037134069438324</v>
      </c>
    </row>
    <row r="1081">
      <c r="A1081" s="8" t="n">
        <v>42914</v>
      </c>
      <c r="B1081" s="10" t="n">
        <v>0.03772833537831703</v>
      </c>
    </row>
    <row r="1082">
      <c r="A1082" s="8" t="n">
        <v>42915</v>
      </c>
      <c r="B1082" s="10" t="n">
        <v>0.03842565764943179</v>
      </c>
    </row>
    <row r="1083">
      <c r="A1083" s="8" t="n">
        <v>42916</v>
      </c>
      <c r="B1083" s="10" t="n">
        <v>0.03869223497491134</v>
      </c>
    </row>
    <row r="1084">
      <c r="A1084" s="8" t="n">
        <v>42919</v>
      </c>
      <c r="B1084" s="10" t="n">
        <v>0.03821694101089559</v>
      </c>
    </row>
    <row r="1085">
      <c r="A1085" s="8" t="n">
        <v>42920</v>
      </c>
      <c r="B1085" s="10" t="n">
        <v>0.04099410800229231</v>
      </c>
    </row>
    <row r="1086">
      <c r="A1086" s="8" t="n">
        <v>42921</v>
      </c>
      <c r="B1086" s="10" t="n">
        <v>0.04117215263359869</v>
      </c>
    </row>
    <row r="1087">
      <c r="A1087" s="8" t="n">
        <v>42922</v>
      </c>
      <c r="B1087" s="10" t="n">
        <v>0.04172914343928397</v>
      </c>
    </row>
    <row r="1088">
      <c r="A1088" s="8" t="n">
        <v>42923</v>
      </c>
      <c r="B1088" s="10" t="n">
        <v>0.04163221715707773</v>
      </c>
    </row>
    <row r="1089">
      <c r="A1089" s="8" t="n">
        <v>42926</v>
      </c>
      <c r="B1089" s="10" t="n">
        <v>0.04132641244257254</v>
      </c>
    </row>
    <row r="1090">
      <c r="A1090" s="8" t="n">
        <v>42927</v>
      </c>
      <c r="B1090" s="10" t="n">
        <v>0.04158153042911394</v>
      </c>
    </row>
    <row r="1091">
      <c r="A1091" s="8" t="n">
        <v>42928</v>
      </c>
      <c r="B1091" s="10" t="n">
        <v>0.04158088791839975</v>
      </c>
    </row>
    <row r="1092">
      <c r="A1092" s="8" t="n">
        <v>42929</v>
      </c>
      <c r="B1092" s="10" t="n">
        <v>0.04177807044054375</v>
      </c>
    </row>
    <row r="1093">
      <c r="A1093" s="8" t="n">
        <v>42930</v>
      </c>
      <c r="B1093" s="10" t="n">
        <v>0.04212425198077101</v>
      </c>
    </row>
    <row r="1094">
      <c r="A1094" s="8" t="n">
        <v>42933</v>
      </c>
      <c r="B1094" s="10" t="n">
        <v>0.04321578597316309</v>
      </c>
    </row>
    <row r="1095">
      <c r="A1095" s="8" t="n">
        <v>42934</v>
      </c>
      <c r="B1095" s="10" t="n">
        <v>0.04320572539186188</v>
      </c>
    </row>
    <row r="1096">
      <c r="A1096" s="8" t="n">
        <v>42935</v>
      </c>
      <c r="B1096" s="10" t="n">
        <v>0.04351779861326796</v>
      </c>
    </row>
    <row r="1097">
      <c r="A1097" s="8" t="n">
        <v>42936</v>
      </c>
      <c r="B1097" s="10" t="n">
        <v>0.04366634158195967</v>
      </c>
    </row>
    <row r="1098">
      <c r="A1098" s="8" t="n">
        <v>42937</v>
      </c>
      <c r="B1098" s="10" t="n">
        <v>0.04386237423854365</v>
      </c>
    </row>
    <row r="1099">
      <c r="A1099" s="8" t="n">
        <v>42940</v>
      </c>
      <c r="B1099" s="10" t="n">
        <v>0.04351862077397708</v>
      </c>
    </row>
    <row r="1100">
      <c r="A1100" s="8" t="n">
        <v>42941</v>
      </c>
      <c r="B1100" s="10" t="n">
        <v>0.04388396993777172</v>
      </c>
    </row>
    <row r="1101">
      <c r="A1101" s="8" t="n">
        <v>42942</v>
      </c>
      <c r="B1101" s="10" t="n">
        <v>0.04395880748322968</v>
      </c>
    </row>
    <row r="1102">
      <c r="A1102" s="8" t="n">
        <v>42943</v>
      </c>
      <c r="B1102" s="10" t="n">
        <v>0.04363442872270213</v>
      </c>
    </row>
    <row r="1103">
      <c r="A1103" s="8" t="n">
        <v>42944</v>
      </c>
      <c r="B1103" s="10" t="n">
        <v>0.04400011946802421</v>
      </c>
    </row>
    <row r="1104">
      <c r="A1104" s="8" t="n">
        <v>42947</v>
      </c>
      <c r="B1104" s="10" t="n">
        <v>0.04429200717270045</v>
      </c>
    </row>
    <row r="1105">
      <c r="A1105" s="8" t="n">
        <v>42948</v>
      </c>
      <c r="B1105" s="10" t="n">
        <v>0.04441963136680475</v>
      </c>
    </row>
    <row r="1106">
      <c r="A1106" s="8" t="n">
        <v>42949</v>
      </c>
      <c r="B1106" s="10" t="n">
        <v>0.04259707999725202</v>
      </c>
    </row>
    <row r="1107">
      <c r="A1107" s="8" t="n">
        <v>42950</v>
      </c>
      <c r="B1107" s="10" t="n">
        <v>0.04266451492782601</v>
      </c>
    </row>
    <row r="1108">
      <c r="A1108" s="8" t="n">
        <v>42951</v>
      </c>
      <c r="B1108" s="10" t="n">
        <v>0.04283116871039045</v>
      </c>
    </row>
    <row r="1109">
      <c r="A1109" s="8" t="n">
        <v>42954</v>
      </c>
      <c r="B1109" s="10" t="n">
        <v>0.04338407082754649</v>
      </c>
    </row>
    <row r="1110">
      <c r="A1110" s="8" t="n">
        <v>42955</v>
      </c>
      <c r="B1110" s="10" t="n">
        <v>0.0430075428833355</v>
      </c>
    </row>
    <row r="1111">
      <c r="A1111" s="8" t="n">
        <v>42956</v>
      </c>
      <c r="B1111" s="10" t="n">
        <v>0.04260782850603562</v>
      </c>
    </row>
    <row r="1112">
      <c r="A1112" s="8" t="n">
        <v>42957</v>
      </c>
      <c r="B1112" s="10" t="n">
        <v>0.04248952213391315</v>
      </c>
    </row>
    <row r="1113">
      <c r="A1113" s="8" t="n">
        <v>42958</v>
      </c>
      <c r="B1113" s="10" t="n">
        <v>0.04283465166721965</v>
      </c>
    </row>
    <row r="1114">
      <c r="A1114" s="8" t="n">
        <v>42961</v>
      </c>
      <c r="B1114" s="10" t="n">
        <v>0.04314720909648449</v>
      </c>
    </row>
    <row r="1115">
      <c r="A1115" s="8" t="n">
        <v>42963</v>
      </c>
      <c r="B1115" s="10" t="n">
        <v>0.04348122137341168</v>
      </c>
    </row>
    <row r="1116">
      <c r="A1116" s="8" t="n">
        <v>42965</v>
      </c>
      <c r="B1116" s="10" t="n">
        <v>0.04465557590964326</v>
      </c>
    </row>
    <row r="1117">
      <c r="A1117" s="8" t="n">
        <v>42968</v>
      </c>
      <c r="B1117" s="10" t="n">
        <v>0.04480667989140022</v>
      </c>
    </row>
    <row r="1118">
      <c r="A1118" s="8" t="n">
        <v>42969</v>
      </c>
      <c r="B1118" s="10" t="n">
        <v>0.04478362699746691</v>
      </c>
    </row>
    <row r="1119">
      <c r="A1119" s="8" t="n">
        <v>42970</v>
      </c>
      <c r="B1119" s="10" t="n">
        <v>0.04619034166639555</v>
      </c>
    </row>
    <row r="1120">
      <c r="A1120" s="8" t="n">
        <v>42971</v>
      </c>
      <c r="B1120" s="10" t="n">
        <v>0.0462453277907902</v>
      </c>
    </row>
    <row r="1121">
      <c r="A1121" s="8" t="n">
        <v>42975</v>
      </c>
      <c r="B1121" s="10" t="n">
        <v>0.04625374745059432</v>
      </c>
    </row>
    <row r="1122">
      <c r="A1122" s="8" t="n">
        <v>42976</v>
      </c>
      <c r="B1122" s="10" t="n">
        <v>0.04624480307677258</v>
      </c>
    </row>
    <row r="1123">
      <c r="A1123" s="8" t="n">
        <v>42977</v>
      </c>
      <c r="B1123" s="10" t="n">
        <v>0.04641619807381177</v>
      </c>
    </row>
    <row r="1124">
      <c r="A1124" s="8" t="n">
        <v>42978</v>
      </c>
      <c r="B1124" s="10" t="n">
        <v>0.0467015991789619</v>
      </c>
    </row>
    <row r="1125">
      <c r="A1125" s="8" t="n">
        <v>42979</v>
      </c>
      <c r="B1125" s="10" t="n">
        <v>0.04694290914568379</v>
      </c>
    </row>
    <row r="1126">
      <c r="A1126" s="8" t="n">
        <v>42982</v>
      </c>
      <c r="B1126" s="10" t="n">
        <v>0.04703057402356219</v>
      </c>
    </row>
    <row r="1127">
      <c r="A1127" s="8" t="n">
        <v>42983</v>
      </c>
      <c r="B1127" s="10" t="n">
        <v>0.04696315610054892</v>
      </c>
    </row>
    <row r="1128">
      <c r="A1128" s="8" t="n">
        <v>42984</v>
      </c>
      <c r="B1128" s="10" t="n">
        <v>0.04712838894318257</v>
      </c>
    </row>
    <row r="1129">
      <c r="A1129" s="8" t="n">
        <v>42985</v>
      </c>
      <c r="B1129" s="10" t="n">
        <v>0.04710086921643522</v>
      </c>
    </row>
    <row r="1130">
      <c r="A1130" s="8" t="n">
        <v>42986</v>
      </c>
      <c r="B1130" s="10" t="n">
        <v>0.04646284544854583</v>
      </c>
    </row>
    <row r="1131">
      <c r="A1131" s="8" t="n">
        <v>42989</v>
      </c>
      <c r="B1131" s="10" t="n">
        <v>0.04636320046535791</v>
      </c>
    </row>
    <row r="1132">
      <c r="A1132" s="8" t="n">
        <v>42990</v>
      </c>
      <c r="B1132" s="10" t="n">
        <v>0.04624261728464301</v>
      </c>
    </row>
    <row r="1133">
      <c r="A1133" s="8" t="n">
        <v>42991</v>
      </c>
      <c r="B1133" s="10" t="n">
        <v>0.04622805757999256</v>
      </c>
    </row>
    <row r="1134">
      <c r="A1134" s="8" t="n">
        <v>42992</v>
      </c>
      <c r="B1134" s="10" t="n">
        <v>0.04618036585158715</v>
      </c>
    </row>
    <row r="1135">
      <c r="A1135" s="8" t="n">
        <v>42993</v>
      </c>
      <c r="B1135" s="10" t="n">
        <v>0.0471531642790578</v>
      </c>
    </row>
    <row r="1136">
      <c r="A1136" s="8" t="n">
        <v>42996</v>
      </c>
      <c r="B1136" s="10" t="n">
        <v>0.04750696562619086</v>
      </c>
    </row>
    <row r="1137">
      <c r="A1137" s="8" t="n">
        <v>42997</v>
      </c>
      <c r="B1137" s="10" t="n">
        <v>0.04753123250570257</v>
      </c>
    </row>
    <row r="1138">
      <c r="A1138" s="8" t="n">
        <v>42998</v>
      </c>
      <c r="B1138" s="10" t="n">
        <v>0.04757340512075201</v>
      </c>
    </row>
    <row r="1139">
      <c r="A1139" s="8" t="n">
        <v>42999</v>
      </c>
      <c r="B1139" s="10" t="n">
        <v>0.04449083026969731</v>
      </c>
    </row>
    <row r="1140">
      <c r="A1140" s="8" t="n">
        <v>43000</v>
      </c>
      <c r="B1140" s="10" t="n">
        <v>0.04448985392994483</v>
      </c>
    </row>
    <row r="1141">
      <c r="A1141" s="8" t="n">
        <v>43003</v>
      </c>
      <c r="B1141" s="10" t="n">
        <v>0.0435293143843847</v>
      </c>
    </row>
    <row r="1142">
      <c r="A1142" s="8" t="n">
        <v>43004</v>
      </c>
      <c r="B1142" s="10" t="n">
        <v>0.04219202432650231</v>
      </c>
    </row>
    <row r="1143">
      <c r="A1143" s="8" t="n">
        <v>43005</v>
      </c>
      <c r="B1143" s="10" t="n">
        <v>0.04132228434138067</v>
      </c>
    </row>
    <row r="1144">
      <c r="A1144" s="8" t="n">
        <v>43006</v>
      </c>
      <c r="B1144" s="10" t="n">
        <v>0.04098272667995279</v>
      </c>
    </row>
    <row r="1145">
      <c r="A1145" s="8" t="n">
        <v>43007</v>
      </c>
      <c r="B1145" s="10" t="n">
        <v>0.04088958774957783</v>
      </c>
    </row>
    <row r="1146">
      <c r="A1146" s="8" t="n">
        <v>43011</v>
      </c>
      <c r="B1146" s="10" t="n">
        <v>0.04024937854782715</v>
      </c>
    </row>
    <row r="1147">
      <c r="A1147" s="8" t="n">
        <v>43012</v>
      </c>
      <c r="B1147" s="10" t="n">
        <v>0.03772980696332579</v>
      </c>
    </row>
    <row r="1148">
      <c r="A1148" s="8" t="n">
        <v>43013</v>
      </c>
      <c r="B1148" s="10" t="n">
        <v>0.03739914984667243</v>
      </c>
    </row>
    <row r="1149">
      <c r="A1149" s="8" t="n">
        <v>43014</v>
      </c>
      <c r="B1149" s="10" t="n">
        <v>0.03683357727285944</v>
      </c>
    </row>
    <row r="1150">
      <c r="A1150" s="8" t="n">
        <v>43017</v>
      </c>
      <c r="B1150" s="10" t="n">
        <v>0.03768714566543078</v>
      </c>
    </row>
    <row r="1151">
      <c r="A1151" s="8" t="n">
        <v>43018</v>
      </c>
      <c r="B1151" s="10" t="n">
        <v>0.03777279183238173</v>
      </c>
    </row>
    <row r="1152">
      <c r="A1152" s="8" t="n">
        <v>43019</v>
      </c>
      <c r="B1152" s="10" t="n">
        <v>0.03770972929231553</v>
      </c>
    </row>
    <row r="1153">
      <c r="A1153" s="8" t="n">
        <v>43020</v>
      </c>
      <c r="B1153" s="10" t="n">
        <v>0.03770143641340633</v>
      </c>
    </row>
    <row r="1154">
      <c r="A1154" s="8" t="n">
        <v>43021</v>
      </c>
      <c r="B1154" s="10" t="n">
        <v>0.03777164509656816</v>
      </c>
    </row>
    <row r="1155">
      <c r="A1155" s="8" t="n">
        <v>43024</v>
      </c>
      <c r="B1155" s="10" t="n">
        <v>0.04131675372300685</v>
      </c>
    </row>
    <row r="1156">
      <c r="A1156" s="8" t="n">
        <v>43025</v>
      </c>
      <c r="B1156" s="10" t="n">
        <v>0.04032314449806599</v>
      </c>
    </row>
    <row r="1157">
      <c r="A1157" s="8" t="n">
        <v>43026</v>
      </c>
      <c r="B1157" s="10" t="n">
        <v>0.04031093415579129</v>
      </c>
    </row>
    <row r="1158">
      <c r="A1158" s="8" t="n">
        <v>43031</v>
      </c>
      <c r="B1158" s="10" t="n">
        <v>0.03975454130296293</v>
      </c>
    </row>
    <row r="1159">
      <c r="A1159" s="8" t="n">
        <v>43032</v>
      </c>
      <c r="B1159" s="10" t="n">
        <v>0.03974914425489546</v>
      </c>
    </row>
    <row r="1160">
      <c r="A1160" s="8" t="n">
        <v>43033</v>
      </c>
      <c r="B1160" s="10" t="n">
        <v>0.03969309442200074</v>
      </c>
    </row>
    <row r="1161">
      <c r="A1161" s="8" t="n">
        <v>43034</v>
      </c>
      <c r="B1161" s="10" t="n">
        <v>0.03997664507503704</v>
      </c>
    </row>
    <row r="1162">
      <c r="A1162" s="8" t="n">
        <v>43035</v>
      </c>
      <c r="B1162" s="10" t="n">
        <v>0.03953574484357859</v>
      </c>
    </row>
    <row r="1163">
      <c r="A1163" s="8" t="n">
        <v>43038</v>
      </c>
      <c r="B1163" s="10" t="n">
        <v>0.03891374931371449</v>
      </c>
    </row>
    <row r="1164">
      <c r="A1164" s="8" t="n">
        <v>43039</v>
      </c>
      <c r="B1164" s="10" t="n">
        <v>0.03882245401674193</v>
      </c>
    </row>
    <row r="1165">
      <c r="A1165" s="8" t="n">
        <v>43040</v>
      </c>
      <c r="B1165" s="10" t="n">
        <v>0.04112892218992741</v>
      </c>
    </row>
    <row r="1166">
      <c r="A1166" s="8" t="n">
        <v>43041</v>
      </c>
      <c r="B1166" s="10" t="n">
        <v>0.04115457205459138</v>
      </c>
    </row>
    <row r="1167">
      <c r="A1167" s="8" t="n">
        <v>43042</v>
      </c>
      <c r="B1167" s="10" t="n">
        <v>0.04145369620017691</v>
      </c>
    </row>
    <row r="1168">
      <c r="A1168" s="8" t="n">
        <v>43045</v>
      </c>
      <c r="B1168" s="10" t="n">
        <v>0.04133057405319171</v>
      </c>
    </row>
    <row r="1169">
      <c r="A1169" s="8" t="n">
        <v>43046</v>
      </c>
      <c r="B1169" s="10" t="n">
        <v>0.03981647678050492</v>
      </c>
    </row>
    <row r="1170">
      <c r="A1170" s="8" t="n">
        <v>43047</v>
      </c>
      <c r="B1170" s="10" t="n">
        <v>0.03977524897166929</v>
      </c>
    </row>
    <row r="1171">
      <c r="A1171" s="8" t="n">
        <v>43048</v>
      </c>
      <c r="B1171" s="10" t="n">
        <v>0.04005564920230499</v>
      </c>
    </row>
    <row r="1172">
      <c r="A1172" s="8" t="n">
        <v>43049</v>
      </c>
      <c r="B1172" s="10" t="n">
        <v>0.03970622480647686</v>
      </c>
    </row>
    <row r="1173">
      <c r="A1173" s="8" t="n">
        <v>43052</v>
      </c>
      <c r="B1173" s="10" t="n">
        <v>0.03882491555398269</v>
      </c>
    </row>
    <row r="1174">
      <c r="A1174" s="8" t="n">
        <v>43053</v>
      </c>
      <c r="B1174" s="10" t="n">
        <v>0.03937154325344899</v>
      </c>
    </row>
    <row r="1175">
      <c r="A1175" s="8" t="n">
        <v>43054</v>
      </c>
      <c r="B1175" s="10" t="n">
        <v>0.0392486091579714</v>
      </c>
    </row>
    <row r="1176">
      <c r="A1176" s="8" t="n">
        <v>43055</v>
      </c>
      <c r="B1176" s="10" t="n">
        <v>0.04036527554172201</v>
      </c>
    </row>
    <row r="1177">
      <c r="A1177" s="8" t="n">
        <v>43056</v>
      </c>
      <c r="B1177" s="10" t="n">
        <v>0.03965165280682135</v>
      </c>
    </row>
    <row r="1178">
      <c r="A1178" s="8" t="n">
        <v>43059</v>
      </c>
      <c r="B1178" s="10" t="n">
        <v>0.04369804003720335</v>
      </c>
    </row>
    <row r="1179">
      <c r="A1179" s="8" t="n">
        <v>43060</v>
      </c>
      <c r="B1179" s="10" t="n">
        <v>0.04327559728872021</v>
      </c>
    </row>
    <row r="1180">
      <c r="A1180" s="8" t="n">
        <v>43061</v>
      </c>
      <c r="B1180" s="10" t="n">
        <v>0.04411165322792755</v>
      </c>
    </row>
    <row r="1181">
      <c r="A1181" s="8" t="n">
        <v>43062</v>
      </c>
      <c r="B1181" s="10" t="n">
        <v>0.04384936641966683</v>
      </c>
    </row>
    <row r="1182">
      <c r="A1182" s="8" t="n">
        <v>43063</v>
      </c>
      <c r="B1182" s="10" t="n">
        <v>0.04404275710260725</v>
      </c>
    </row>
    <row r="1183">
      <c r="A1183" s="8" t="n">
        <v>43066</v>
      </c>
      <c r="B1183" s="10" t="n">
        <v>0.04333912754491485</v>
      </c>
    </row>
    <row r="1184">
      <c r="A1184" s="8" t="n">
        <v>43067</v>
      </c>
      <c r="B1184" s="10" t="n">
        <v>0.04413183935796857</v>
      </c>
    </row>
    <row r="1185">
      <c r="A1185" s="8" t="n">
        <v>43068</v>
      </c>
      <c r="B1185" s="10" t="n">
        <v>0.04437726313941878</v>
      </c>
    </row>
    <row r="1186">
      <c r="A1186" s="8" t="n">
        <v>43069</v>
      </c>
      <c r="B1186" s="10" t="n">
        <v>0.04457301310684707</v>
      </c>
    </row>
    <row r="1187">
      <c r="A1187" s="8" t="n">
        <v>43073</v>
      </c>
      <c r="B1187" s="10" t="n">
        <v>0.04446787833486801</v>
      </c>
    </row>
    <row r="1188">
      <c r="A1188" s="8" t="n">
        <v>43074</v>
      </c>
      <c r="B1188" s="10" t="n">
        <v>0.04451714126876887</v>
      </c>
    </row>
    <row r="1189">
      <c r="A1189" s="8" t="n">
        <v>43075</v>
      </c>
      <c r="B1189" s="10" t="n">
        <v>0.0446454182097707</v>
      </c>
    </row>
    <row r="1190">
      <c r="A1190" s="8" t="n">
        <v>43076</v>
      </c>
      <c r="B1190" s="10" t="n">
        <v>0.04468960938117961</v>
      </c>
    </row>
    <row r="1191">
      <c r="A1191" s="8" t="n">
        <v>43077</v>
      </c>
      <c r="B1191" s="10" t="n">
        <v>0.04523520668290558</v>
      </c>
    </row>
    <row r="1192">
      <c r="A1192" s="8" t="n">
        <v>43080</v>
      </c>
      <c r="B1192" s="10" t="n">
        <v>0.04511954722640567</v>
      </c>
    </row>
    <row r="1193">
      <c r="A1193" s="8" t="n">
        <v>43081</v>
      </c>
      <c r="B1193" s="10" t="n">
        <v>0.04532356349098849</v>
      </c>
    </row>
    <row r="1194">
      <c r="A1194" s="8" t="n">
        <v>43082</v>
      </c>
      <c r="B1194" s="10" t="n">
        <v>0.04559640304358434</v>
      </c>
    </row>
    <row r="1195">
      <c r="A1195" s="8" t="n">
        <v>43083</v>
      </c>
      <c r="B1195" s="10" t="n">
        <v>0.04552695285824131</v>
      </c>
    </row>
    <row r="1196">
      <c r="A1196" s="8" t="n">
        <v>43084</v>
      </c>
      <c r="B1196" s="10" t="n">
        <v>0.04447648149616472</v>
      </c>
    </row>
    <row r="1197">
      <c r="A1197" s="8" t="n">
        <v>43087</v>
      </c>
      <c r="B1197" s="10" t="n">
        <v>0.04410492031985366</v>
      </c>
    </row>
    <row r="1198">
      <c r="A1198" s="8" t="n">
        <v>43088</v>
      </c>
      <c r="B1198" s="10" t="n">
        <v>0.04412071431802518</v>
      </c>
    </row>
    <row r="1199">
      <c r="A1199" s="8" t="n">
        <v>43089</v>
      </c>
      <c r="B1199" s="10" t="n">
        <v>0.04407736562207672</v>
      </c>
    </row>
    <row r="1200">
      <c r="A1200" s="8" t="n">
        <v>43090</v>
      </c>
      <c r="B1200" s="10" t="n">
        <v>0.04401919910073102</v>
      </c>
    </row>
    <row r="1201">
      <c r="A1201" s="8" t="n">
        <v>43091</v>
      </c>
      <c r="B1201" s="10" t="n">
        <v>0.04416895261887829</v>
      </c>
    </row>
    <row r="1202">
      <c r="A1202" s="8" t="n">
        <v>43095</v>
      </c>
      <c r="B1202" s="10" t="n">
        <v>0.04422365381700855</v>
      </c>
    </row>
    <row r="1203">
      <c r="A1203" s="8" t="n">
        <v>43096</v>
      </c>
      <c r="B1203" s="10" t="n">
        <v>0.044271601002944</v>
      </c>
    </row>
    <row r="1204">
      <c r="A1204" s="8" t="n">
        <v>43097</v>
      </c>
      <c r="B1204" s="10" t="n">
        <v>0.04459626155799271</v>
      </c>
    </row>
    <row r="1205">
      <c r="A1205" s="8" t="n">
        <v>43098</v>
      </c>
      <c r="B1205" s="10" t="n">
        <v>0.04435744482405769</v>
      </c>
    </row>
    <row r="1206">
      <c r="A1206" s="8" t="n">
        <v>43101</v>
      </c>
      <c r="B1206" s="10" t="n">
        <v>0.04415271616093389</v>
      </c>
    </row>
    <row r="1207">
      <c r="A1207" s="8" t="n">
        <v>43102</v>
      </c>
      <c r="B1207" s="10" t="n">
        <v>0.04392906569635085</v>
      </c>
    </row>
    <row r="1208">
      <c r="A1208" s="8" t="n">
        <v>43103</v>
      </c>
      <c r="B1208" s="10" t="n">
        <v>0.04437516123909601</v>
      </c>
    </row>
    <row r="1209">
      <c r="A1209" s="8" t="n">
        <v>43104</v>
      </c>
      <c r="B1209" s="10" t="n">
        <v>0.04421688074782035</v>
      </c>
    </row>
    <row r="1210">
      <c r="A1210" s="8" t="n">
        <v>43105</v>
      </c>
      <c r="B1210" s="10" t="n">
        <v>0.04470387349372913</v>
      </c>
    </row>
    <row r="1211">
      <c r="A1211" s="8" t="n">
        <v>43108</v>
      </c>
      <c r="B1211" s="10" t="n">
        <v>0.04456221430252268</v>
      </c>
    </row>
    <row r="1212">
      <c r="A1212" s="8" t="n">
        <v>43109</v>
      </c>
      <c r="B1212" s="10" t="n">
        <v>0.04413200242772228</v>
      </c>
    </row>
    <row r="1213">
      <c r="A1213" s="8" t="n">
        <v>43110</v>
      </c>
      <c r="B1213" s="10" t="n">
        <v>0.0439190873671891</v>
      </c>
    </row>
    <row r="1214">
      <c r="A1214" s="8" t="n">
        <v>43111</v>
      </c>
      <c r="B1214" s="10" t="n">
        <v>0.04489646399956632</v>
      </c>
    </row>
    <row r="1215">
      <c r="A1215" s="8" t="n">
        <v>43112</v>
      </c>
      <c r="B1215" s="10" t="n">
        <v>0.04492280885180441</v>
      </c>
    </row>
    <row r="1216">
      <c r="A1216" s="8" t="n">
        <v>43115</v>
      </c>
      <c r="B1216" s="10" t="n">
        <v>0.04464965625560288</v>
      </c>
    </row>
    <row r="1217">
      <c r="A1217" s="8" t="n">
        <v>43116</v>
      </c>
      <c r="B1217" s="10" t="n">
        <v>0.04193979749108067</v>
      </c>
    </row>
    <row r="1218">
      <c r="A1218" s="8" t="n">
        <v>43117</v>
      </c>
      <c r="B1218" s="10" t="n">
        <v>0.04170504422511029</v>
      </c>
    </row>
    <row r="1219">
      <c r="A1219" s="8" t="n">
        <v>43118</v>
      </c>
      <c r="B1219" s="10" t="n">
        <v>0.04165867172305589</v>
      </c>
    </row>
    <row r="1220">
      <c r="A1220" s="8" t="n">
        <v>43119</v>
      </c>
      <c r="B1220" s="10" t="n">
        <v>0.04175154111894425</v>
      </c>
    </row>
    <row r="1221">
      <c r="A1221" s="8" t="n">
        <v>43122</v>
      </c>
      <c r="B1221" s="10" t="n">
        <v>0.04267780162974446</v>
      </c>
    </row>
    <row r="1222">
      <c r="A1222" s="8" t="n">
        <v>43123</v>
      </c>
      <c r="B1222" s="10" t="n">
        <v>0.04372658197474248</v>
      </c>
    </row>
    <row r="1223">
      <c r="A1223" s="8" t="n">
        <v>43124</v>
      </c>
      <c r="B1223" s="10" t="n">
        <v>0.04373520386640183</v>
      </c>
    </row>
    <row r="1224">
      <c r="A1224" s="8" t="n">
        <v>43125</v>
      </c>
      <c r="B1224" s="10" t="n">
        <v>0.04555892183361691</v>
      </c>
    </row>
    <row r="1225">
      <c r="A1225" s="8" t="n">
        <v>43129</v>
      </c>
      <c r="B1225" s="10" t="n">
        <v>0.04582879415056805</v>
      </c>
    </row>
    <row r="1226">
      <c r="A1226" s="8" t="n">
        <v>43130</v>
      </c>
      <c r="B1226" s="10" t="n">
        <v>0.04622568365407114</v>
      </c>
    </row>
    <row r="1227">
      <c r="A1227" s="8" t="n">
        <v>43131</v>
      </c>
      <c r="B1227" s="10" t="n">
        <v>0.04657262175917641</v>
      </c>
    </row>
    <row r="1228">
      <c r="A1228" s="8" t="n">
        <v>43132</v>
      </c>
      <c r="B1228" s="10" t="n">
        <v>0.04514983999985611</v>
      </c>
    </row>
    <row r="1229">
      <c r="A1229" s="8" t="n">
        <v>43133</v>
      </c>
      <c r="B1229" s="10" t="n">
        <v>0.04517570297916768</v>
      </c>
    </row>
    <row r="1230">
      <c r="A1230" s="8" t="n">
        <v>43136</v>
      </c>
      <c r="B1230" s="10" t="n">
        <v>0.04514478145790098</v>
      </c>
    </row>
    <row r="1231">
      <c r="A1231" s="8" t="n">
        <v>43137</v>
      </c>
      <c r="B1231" s="10" t="n">
        <v>0.0453262811584638</v>
      </c>
    </row>
    <row r="1232">
      <c r="A1232" s="8" t="n">
        <v>43138</v>
      </c>
      <c r="B1232" s="10" t="n">
        <v>0.04587789814884062</v>
      </c>
    </row>
    <row r="1233">
      <c r="A1233" s="8" t="n">
        <v>43139</v>
      </c>
      <c r="B1233" s="10" t="n">
        <v>0.04594415407640963</v>
      </c>
    </row>
    <row r="1234">
      <c r="A1234" s="8" t="n">
        <v>43140</v>
      </c>
      <c r="B1234" s="10" t="n">
        <v>0.04606639226086896</v>
      </c>
    </row>
    <row r="1235">
      <c r="A1235" s="8" t="n">
        <v>43143</v>
      </c>
      <c r="B1235" s="10" t="n">
        <v>0.04543745846123991</v>
      </c>
    </row>
    <row r="1236">
      <c r="A1236" s="8" t="n">
        <v>43145</v>
      </c>
      <c r="B1236" s="10" t="n">
        <v>0.04462318722002198</v>
      </c>
    </row>
    <row r="1237">
      <c r="A1237" s="8" t="n">
        <v>43146</v>
      </c>
      <c r="B1237" s="10" t="n">
        <v>0.04687738682234063</v>
      </c>
    </row>
    <row r="1238">
      <c r="A1238" s="8" t="n">
        <v>43147</v>
      </c>
      <c r="B1238" s="10" t="n">
        <v>0.04775770730817099</v>
      </c>
    </row>
    <row r="1239">
      <c r="A1239" s="8" t="n">
        <v>43151</v>
      </c>
      <c r="B1239" s="10" t="n">
        <v>0.04513779668520125</v>
      </c>
    </row>
    <row r="1240">
      <c r="A1240" s="8" t="n">
        <v>43152</v>
      </c>
      <c r="B1240" s="10" t="n">
        <v>0.04510677591872297</v>
      </c>
    </row>
    <row r="1241">
      <c r="A1241" s="8" t="n">
        <v>43153</v>
      </c>
      <c r="B1241" s="10" t="n">
        <v>0.04473696071900448</v>
      </c>
    </row>
    <row r="1242">
      <c r="A1242" s="8" t="n">
        <v>43154</v>
      </c>
      <c r="B1242" s="10" t="n">
        <v>0.04415411539321017</v>
      </c>
    </row>
    <row r="1243">
      <c r="A1243" s="8" t="n">
        <v>43157</v>
      </c>
      <c r="B1243" s="10" t="n">
        <v>0.04812566602659821</v>
      </c>
    </row>
    <row r="1244">
      <c r="A1244" s="8" t="n">
        <v>43158</v>
      </c>
      <c r="B1244" s="10" t="n">
        <v>0.04853569460083589</v>
      </c>
    </row>
    <row r="1245">
      <c r="A1245" s="8" t="n">
        <v>43159</v>
      </c>
      <c r="B1245" s="10" t="n">
        <v>0.04938315457272432</v>
      </c>
    </row>
    <row r="1246">
      <c r="A1246" s="8" t="n">
        <v>43160</v>
      </c>
      <c r="B1246" s="10" t="n">
        <v>0.0530137598744309</v>
      </c>
    </row>
    <row r="1247">
      <c r="A1247" s="8" t="n">
        <v>43164</v>
      </c>
      <c r="B1247" s="10" t="n">
        <v>0.05250554884180219</v>
      </c>
    </row>
    <row r="1248">
      <c r="A1248" s="8" t="n">
        <v>43165</v>
      </c>
      <c r="B1248" s="10" t="n">
        <v>0.05277701510850958</v>
      </c>
    </row>
    <row r="1249">
      <c r="A1249" s="8" t="n">
        <v>43166</v>
      </c>
      <c r="B1249" s="10" t="n">
        <v>0.05295291265584638</v>
      </c>
    </row>
    <row r="1250">
      <c r="A1250" s="8" t="n">
        <v>43167</v>
      </c>
      <c r="B1250" s="10" t="n">
        <v>0.05345901316374772</v>
      </c>
    </row>
    <row r="1251">
      <c r="A1251" s="8" t="n">
        <v>43168</v>
      </c>
      <c r="B1251" s="10" t="n">
        <v>0.05390616151081108</v>
      </c>
    </row>
    <row r="1252">
      <c r="A1252" s="8" t="n">
        <v>43171</v>
      </c>
      <c r="B1252" s="10" t="n">
        <v>0.05334320222468678</v>
      </c>
    </row>
    <row r="1253">
      <c r="A1253" s="8" t="n">
        <v>43172</v>
      </c>
      <c r="B1253" s="10" t="n">
        <v>0.05310207889389397</v>
      </c>
    </row>
    <row r="1254">
      <c r="A1254" s="8" t="n">
        <v>43173</v>
      </c>
      <c r="B1254" s="10" t="n">
        <v>0.05302933151519259</v>
      </c>
    </row>
    <row r="1255">
      <c r="A1255" s="8" t="n">
        <v>43174</v>
      </c>
      <c r="B1255" s="10" t="n">
        <v>0.05397298213051639</v>
      </c>
    </row>
    <row r="1256">
      <c r="A1256" s="8" t="n">
        <v>43175</v>
      </c>
      <c r="B1256" s="10" t="n">
        <v>0.05441283697470644</v>
      </c>
    </row>
    <row r="1257">
      <c r="A1257" s="8" t="n">
        <v>43178</v>
      </c>
      <c r="B1257" s="10" t="n">
        <v>0.05467320824782505</v>
      </c>
    </row>
    <row r="1258">
      <c r="A1258" s="8" t="n">
        <v>43179</v>
      </c>
      <c r="B1258" s="10" t="n">
        <v>0.055723297372795</v>
      </c>
    </row>
    <row r="1259">
      <c r="A1259" s="8" t="n">
        <v>43180</v>
      </c>
      <c r="B1259" s="10" t="n">
        <v>0.05587776560772163</v>
      </c>
    </row>
    <row r="1260">
      <c r="A1260" s="8" t="n">
        <v>43181</v>
      </c>
      <c r="B1260" s="10" t="n">
        <v>0.05599934990504059</v>
      </c>
    </row>
    <row r="1261">
      <c r="A1261" s="8" t="n">
        <v>43182</v>
      </c>
      <c r="B1261" s="10" t="n">
        <v>0.0563030489754951</v>
      </c>
    </row>
    <row r="1262">
      <c r="A1262" s="8" t="n">
        <v>43185</v>
      </c>
      <c r="B1262" s="10" t="n">
        <v>0.05600134897879525</v>
      </c>
    </row>
    <row r="1263">
      <c r="A1263" s="8" t="n">
        <v>43186</v>
      </c>
      <c r="B1263" s="10" t="n">
        <v>0.05681262937880403</v>
      </c>
    </row>
    <row r="1264">
      <c r="A1264" s="8" t="n">
        <v>43187</v>
      </c>
      <c r="B1264" s="10" t="n">
        <v>0.05669181584457072</v>
      </c>
    </row>
    <row r="1265">
      <c r="A1265" s="8" t="n">
        <v>43193</v>
      </c>
      <c r="B1265" s="10" t="n">
        <v>0.05762787793533058</v>
      </c>
    </row>
    <row r="1266">
      <c r="A1266" s="8" t="n">
        <v>43194</v>
      </c>
      <c r="B1266" s="10" t="n">
        <v>0.05766810110712105</v>
      </c>
    </row>
    <row r="1267">
      <c r="A1267" s="8" t="n">
        <v>43195</v>
      </c>
      <c r="B1267" s="10" t="n">
        <v>0.05732284731428818</v>
      </c>
    </row>
    <row r="1268">
      <c r="A1268" s="8" t="n">
        <v>43196</v>
      </c>
      <c r="B1268" s="10" t="n">
        <v>0.0574315636848298</v>
      </c>
    </row>
    <row r="1269">
      <c r="A1269" s="8" t="n">
        <v>43199</v>
      </c>
      <c r="B1269" s="10" t="n">
        <v>0.05779445709130963</v>
      </c>
    </row>
    <row r="1270">
      <c r="A1270" s="8" t="n">
        <v>43200</v>
      </c>
      <c r="B1270" s="10" t="n">
        <v>0.0577342628887902</v>
      </c>
    </row>
    <row r="1271">
      <c r="A1271" s="8" t="n">
        <v>43201</v>
      </c>
      <c r="B1271" s="10" t="n">
        <v>0.0572594016496013</v>
      </c>
    </row>
    <row r="1272">
      <c r="A1272" s="8" t="n">
        <v>43202</v>
      </c>
      <c r="B1272" s="10" t="n">
        <v>0.05766149293388152</v>
      </c>
    </row>
    <row r="1273">
      <c r="A1273" s="8" t="n">
        <v>43203</v>
      </c>
      <c r="B1273" s="10" t="n">
        <v>0.05765236382746063</v>
      </c>
    </row>
    <row r="1274">
      <c r="A1274" s="8" t="n">
        <v>43206</v>
      </c>
      <c r="B1274" s="10" t="n">
        <v>0.05720870467943032</v>
      </c>
    </row>
    <row r="1275">
      <c r="A1275" s="8" t="n">
        <v>43207</v>
      </c>
      <c r="B1275" s="10" t="n">
        <v>0.05729698251956895</v>
      </c>
    </row>
    <row r="1276">
      <c r="A1276" s="8" t="n">
        <v>43208</v>
      </c>
      <c r="B1276" s="10" t="n">
        <v>0.05738966448412226</v>
      </c>
    </row>
    <row r="1277">
      <c r="A1277" s="8" t="n">
        <v>43209</v>
      </c>
      <c r="B1277" s="10" t="n">
        <v>0.05839888559867035</v>
      </c>
    </row>
    <row r="1278">
      <c r="A1278" s="8" t="n">
        <v>43210</v>
      </c>
      <c r="B1278" s="10" t="n">
        <v>0.05829918821244772</v>
      </c>
    </row>
    <row r="1279">
      <c r="A1279" s="8" t="n">
        <v>43213</v>
      </c>
      <c r="B1279" s="10" t="n">
        <v>0.05742080601016716</v>
      </c>
    </row>
    <row r="1280">
      <c r="A1280" s="8" t="n">
        <v>43214</v>
      </c>
      <c r="B1280" s="10" t="n">
        <v>0.05729815783338928</v>
      </c>
    </row>
    <row r="1281">
      <c r="A1281" s="8" t="n">
        <v>43215</v>
      </c>
      <c r="B1281" s="10" t="n">
        <v>0.05578386624505244</v>
      </c>
    </row>
    <row r="1282">
      <c r="A1282" s="8" t="n">
        <v>43216</v>
      </c>
      <c r="B1282" s="10" t="n">
        <v>0.05572672115088324</v>
      </c>
    </row>
    <row r="1283">
      <c r="A1283" s="8" t="n">
        <v>43217</v>
      </c>
      <c r="B1283" s="10" t="n">
        <v>0.05560892458826413</v>
      </c>
    </row>
    <row r="1284">
      <c r="A1284" s="8" t="n">
        <v>43222</v>
      </c>
      <c r="B1284" s="10" t="n">
        <v>0.05513335476061296</v>
      </c>
    </row>
    <row r="1285">
      <c r="A1285" s="8" t="n">
        <v>43223</v>
      </c>
      <c r="B1285" s="10" t="n">
        <v>0.05524222670136537</v>
      </c>
    </row>
    <row r="1286">
      <c r="A1286" s="8" t="n">
        <v>43224</v>
      </c>
      <c r="B1286" s="10" t="n">
        <v>0.05535922238696341</v>
      </c>
    </row>
    <row r="1287">
      <c r="A1287" s="8" t="n">
        <v>43227</v>
      </c>
      <c r="B1287" s="10" t="n">
        <v>0.05533247726001096</v>
      </c>
    </row>
    <row r="1288">
      <c r="A1288" s="8" t="n">
        <v>43228</v>
      </c>
      <c r="B1288" s="10" t="n">
        <v>0.05532612427543525</v>
      </c>
    </row>
    <row r="1289">
      <c r="A1289" s="8" t="n">
        <v>43229</v>
      </c>
      <c r="B1289" s="10" t="n">
        <v>0.05510435798148449</v>
      </c>
    </row>
    <row r="1290">
      <c r="A1290" s="8" t="n">
        <v>43230</v>
      </c>
      <c r="B1290" s="10" t="n">
        <v>0.05522646735709738</v>
      </c>
    </row>
    <row r="1291">
      <c r="A1291" s="8" t="n">
        <v>43231</v>
      </c>
      <c r="B1291" s="10" t="n">
        <v>0.05565560706698914</v>
      </c>
    </row>
    <row r="1292">
      <c r="A1292" s="8" t="n">
        <v>43234</v>
      </c>
      <c r="B1292" s="10" t="n">
        <v>0.06287475485594488</v>
      </c>
    </row>
    <row r="1293">
      <c r="A1293" s="8" t="n">
        <v>43235</v>
      </c>
      <c r="B1293" s="10" t="n">
        <v>0.06119937209727775</v>
      </c>
    </row>
    <row r="1294">
      <c r="A1294" s="8" t="n">
        <v>43236</v>
      </c>
      <c r="B1294" s="10" t="n">
        <v>0.06071659409854678</v>
      </c>
    </row>
    <row r="1295">
      <c r="A1295" s="8" t="n">
        <v>43237</v>
      </c>
      <c r="B1295" s="10" t="n">
        <v>0.06106812284456031</v>
      </c>
    </row>
    <row r="1296">
      <c r="A1296" s="8" t="n">
        <v>43238</v>
      </c>
      <c r="B1296" s="10" t="n">
        <v>0.06101148909075524</v>
      </c>
    </row>
    <row r="1297">
      <c r="A1297" s="8" t="n">
        <v>43241</v>
      </c>
      <c r="B1297" s="10" t="n">
        <v>0.06136443946061557</v>
      </c>
    </row>
    <row r="1298">
      <c r="A1298" s="8" t="n">
        <v>43242</v>
      </c>
      <c r="B1298" s="10" t="n">
        <v>0.06177979885091121</v>
      </c>
    </row>
    <row r="1299">
      <c r="A1299" s="8" t="n">
        <v>43243</v>
      </c>
      <c r="B1299" s="10" t="n">
        <v>0.06137260138096921</v>
      </c>
    </row>
    <row r="1300">
      <c r="A1300" s="8" t="n">
        <v>43244</v>
      </c>
      <c r="B1300" s="10" t="n">
        <v>0.06165952612679163</v>
      </c>
    </row>
    <row r="1301">
      <c r="A1301" s="8" t="n">
        <v>43245</v>
      </c>
      <c r="B1301" s="10" t="n">
        <v>0.05949774291521793</v>
      </c>
    </row>
    <row r="1302">
      <c r="A1302" s="8" t="n">
        <v>43248</v>
      </c>
      <c r="B1302" s="10" t="n">
        <v>0.05829937285406349</v>
      </c>
    </row>
    <row r="1303">
      <c r="A1303" s="8" t="n">
        <v>43249</v>
      </c>
      <c r="B1303" s="10" t="n">
        <v>0.05845757459062133</v>
      </c>
    </row>
    <row r="1304">
      <c r="A1304" s="8" t="n">
        <v>43250</v>
      </c>
      <c r="B1304" s="10" t="n">
        <v>0.05672064786538486</v>
      </c>
    </row>
    <row r="1305">
      <c r="A1305" s="8" t="n">
        <v>43251</v>
      </c>
      <c r="B1305" s="10" t="n">
        <v>0.05695160513701567</v>
      </c>
    </row>
    <row r="1306">
      <c r="A1306" s="8" t="n">
        <v>43252</v>
      </c>
      <c r="B1306" s="10" t="n">
        <v>0.05617720488923542</v>
      </c>
    </row>
    <row r="1307">
      <c r="A1307" s="8" t="n">
        <v>43255</v>
      </c>
      <c r="B1307" s="10" t="n">
        <v>0.05647212969641218</v>
      </c>
    </row>
    <row r="1308">
      <c r="A1308" s="8" t="n">
        <v>43256</v>
      </c>
      <c r="B1308" s="10" t="n">
        <v>0.0565534101737569</v>
      </c>
    </row>
    <row r="1309">
      <c r="A1309" s="8" t="n">
        <v>43257</v>
      </c>
      <c r="B1309" s="10" t="n">
        <v>0.05597636670071702</v>
      </c>
    </row>
    <row r="1310">
      <c r="A1310" s="8" t="n">
        <v>43258</v>
      </c>
      <c r="B1310" s="10" t="n">
        <v>0.05658676831563932</v>
      </c>
    </row>
    <row r="1311">
      <c r="A1311" s="8" t="n">
        <v>43259</v>
      </c>
      <c r="B1311" s="10" t="n">
        <v>0.05631100358531756</v>
      </c>
    </row>
    <row r="1312">
      <c r="A1312" s="8" t="n">
        <v>43262</v>
      </c>
      <c r="B1312" s="10" t="n">
        <v>0.05866250460934234</v>
      </c>
    </row>
    <row r="1313">
      <c r="A1313" s="8" t="n">
        <v>43263</v>
      </c>
      <c r="B1313" s="10" t="n">
        <v>0.06095820226738802</v>
      </c>
    </row>
    <row r="1314">
      <c r="A1314" s="8" t="n">
        <v>43264</v>
      </c>
      <c r="B1314" s="10" t="n">
        <v>0.06140739555870846</v>
      </c>
    </row>
    <row r="1315">
      <c r="A1315" s="8" t="n">
        <v>43265</v>
      </c>
      <c r="B1315" s="10" t="n">
        <v>0.06238490180478055</v>
      </c>
    </row>
    <row r="1316">
      <c r="A1316" s="8" t="n">
        <v>43266</v>
      </c>
      <c r="B1316" s="10" t="n">
        <v>0.06214303164152103</v>
      </c>
    </row>
    <row r="1317">
      <c r="A1317" s="8" t="n">
        <v>43269</v>
      </c>
      <c r="B1317" s="10" t="n">
        <v>0.06462651546076714</v>
      </c>
    </row>
    <row r="1318">
      <c r="A1318" s="8" t="n">
        <v>43270</v>
      </c>
      <c r="B1318" s="10" t="n">
        <v>0.06658987834457296</v>
      </c>
    </row>
    <row r="1319">
      <c r="A1319" s="8" t="n">
        <v>43271</v>
      </c>
      <c r="B1319" s="10" t="n">
        <v>0.06619458770561629</v>
      </c>
    </row>
    <row r="1320">
      <c r="A1320" s="8" t="n">
        <v>43272</v>
      </c>
      <c r="B1320" s="10" t="n">
        <v>0.06637953529054026</v>
      </c>
    </row>
    <row r="1321">
      <c r="A1321" s="8" t="n">
        <v>43273</v>
      </c>
      <c r="B1321" s="10" t="n">
        <v>0.0666113361314748</v>
      </c>
    </row>
    <row r="1322">
      <c r="A1322" s="8" t="n">
        <v>43276</v>
      </c>
      <c r="B1322" s="10" t="n">
        <v>0.06648233950935842</v>
      </c>
    </row>
    <row r="1323">
      <c r="A1323" s="8" t="n">
        <v>43277</v>
      </c>
      <c r="B1323" s="10" t="n">
        <v>0.06659718116213001</v>
      </c>
    </row>
    <row r="1324">
      <c r="A1324" s="8" t="n">
        <v>43278</v>
      </c>
      <c r="B1324" s="10" t="n">
        <v>0.06597279339170374</v>
      </c>
    </row>
    <row r="1325">
      <c r="A1325" s="8" t="n">
        <v>43279</v>
      </c>
      <c r="B1325" s="10" t="n">
        <v>0.06608745996818946</v>
      </c>
    </row>
    <row r="1326">
      <c r="A1326" s="8" t="n">
        <v>43280</v>
      </c>
      <c r="B1326" s="10" t="n">
        <v>0.0656313255472294</v>
      </c>
    </row>
    <row r="1327">
      <c r="A1327" s="8" t="n">
        <v>43283</v>
      </c>
      <c r="B1327" s="10" t="n">
        <v>0.06591913672365954</v>
      </c>
    </row>
    <row r="1328">
      <c r="A1328" s="8" t="n">
        <v>43284</v>
      </c>
      <c r="B1328" s="10" t="n">
        <v>0.06607160415414494</v>
      </c>
    </row>
    <row r="1329">
      <c r="A1329" s="8" t="n">
        <v>43285</v>
      </c>
      <c r="B1329" s="10" t="n">
        <v>0.0661607369135624</v>
      </c>
    </row>
    <row r="1330">
      <c r="A1330" s="8" t="n">
        <v>43286</v>
      </c>
      <c r="B1330" s="10" t="n">
        <v>0.06611541366950852</v>
      </c>
    </row>
    <row r="1331">
      <c r="A1331" s="8" t="n">
        <v>43287</v>
      </c>
      <c r="B1331" s="10" t="n">
        <v>0.06653849365495024</v>
      </c>
    </row>
    <row r="1332">
      <c r="A1332" s="8" t="n">
        <v>43290</v>
      </c>
      <c r="B1332" s="10" t="n">
        <v>0.06614458510975071</v>
      </c>
    </row>
    <row r="1333">
      <c r="A1333" s="8" t="n">
        <v>43291</v>
      </c>
      <c r="B1333" s="10" t="n">
        <v>0.06657897589844348</v>
      </c>
    </row>
    <row r="1334">
      <c r="A1334" s="8" t="n">
        <v>43292</v>
      </c>
      <c r="B1334" s="10" t="n">
        <v>0.06665055905492551</v>
      </c>
    </row>
    <row r="1335">
      <c r="A1335" s="8" t="n">
        <v>43293</v>
      </c>
      <c r="B1335" s="10" t="n">
        <v>0.06849634357279195</v>
      </c>
    </row>
    <row r="1336">
      <c r="A1336" s="8" t="n">
        <v>43294</v>
      </c>
      <c r="B1336" s="10" t="n">
        <v>0.06898355541362319</v>
      </c>
    </row>
    <row r="1337">
      <c r="A1337" s="8" t="n">
        <v>43297</v>
      </c>
      <c r="B1337" s="10" t="n">
        <v>0.06959850315000733</v>
      </c>
    </row>
    <row r="1338">
      <c r="A1338" s="8" t="n">
        <v>43298</v>
      </c>
      <c r="B1338" s="10" t="n">
        <v>0.06937874823640437</v>
      </c>
    </row>
    <row r="1339">
      <c r="A1339" s="8" t="n">
        <v>43299</v>
      </c>
      <c r="B1339" s="10" t="n">
        <v>0.06993289923634015</v>
      </c>
    </row>
    <row r="1340">
      <c r="A1340" s="8" t="n">
        <v>43300</v>
      </c>
      <c r="B1340" s="10" t="n">
        <v>0.0698823478918012</v>
      </c>
    </row>
    <row r="1341">
      <c r="A1341" s="8" t="n">
        <v>43301</v>
      </c>
      <c r="B1341" s="10" t="n">
        <v>0.06998765935227223</v>
      </c>
    </row>
    <row r="1342">
      <c r="A1342" s="8" t="n">
        <v>43304</v>
      </c>
      <c r="B1342" s="10" t="n">
        <v>0.06953396485039501</v>
      </c>
    </row>
    <row r="1343">
      <c r="A1343" s="8" t="n">
        <v>43305</v>
      </c>
      <c r="B1343" s="10" t="n">
        <v>0.07092281886332567</v>
      </c>
    </row>
    <row r="1344">
      <c r="A1344" s="8" t="n">
        <v>43306</v>
      </c>
      <c r="B1344" s="10" t="n">
        <v>0.07058289935852363</v>
      </c>
    </row>
    <row r="1345">
      <c r="A1345" s="8" t="n">
        <v>43307</v>
      </c>
      <c r="B1345" s="10" t="n">
        <v>0.07040072486490738</v>
      </c>
    </row>
    <row r="1346">
      <c r="A1346" s="8" t="n">
        <v>43308</v>
      </c>
      <c r="B1346" s="10" t="n">
        <v>0.07097132032619759</v>
      </c>
    </row>
    <row r="1347">
      <c r="A1347" s="8" t="n">
        <v>43311</v>
      </c>
      <c r="B1347" s="10" t="n">
        <v>0.07051970010489833</v>
      </c>
    </row>
    <row r="1348">
      <c r="A1348" s="8" t="n">
        <v>43312</v>
      </c>
      <c r="B1348" s="10" t="n">
        <v>0.0704058032337485</v>
      </c>
    </row>
    <row r="1349">
      <c r="A1349" s="8" t="n">
        <v>43313</v>
      </c>
      <c r="B1349" s="10" t="n">
        <v>0.07211451847045879</v>
      </c>
    </row>
    <row r="1350">
      <c r="A1350" s="8" t="n">
        <v>43314</v>
      </c>
      <c r="B1350" s="10" t="n">
        <v>0.07833244382691998</v>
      </c>
    </row>
    <row r="1351">
      <c r="A1351" s="8" t="n">
        <v>43315</v>
      </c>
      <c r="B1351" s="10" t="n">
        <v>0.07885901801115475</v>
      </c>
    </row>
    <row r="1352">
      <c r="A1352" s="8" t="n">
        <v>43318</v>
      </c>
      <c r="B1352" s="10" t="n">
        <v>0.08009407847303242</v>
      </c>
    </row>
    <row r="1353">
      <c r="A1353" s="8" t="n">
        <v>43319</v>
      </c>
      <c r="B1353" s="10" t="n">
        <v>0.08035544378991105</v>
      </c>
    </row>
    <row r="1354">
      <c r="A1354" s="8" t="n">
        <v>43320</v>
      </c>
      <c r="B1354" s="10" t="n">
        <v>0.08097101275711818</v>
      </c>
    </row>
    <row r="1355">
      <c r="A1355" s="8" t="n">
        <v>43321</v>
      </c>
      <c r="B1355" s="10" t="n">
        <v>0.08271033257661158</v>
      </c>
    </row>
    <row r="1356">
      <c r="A1356" s="8" t="n">
        <v>43322</v>
      </c>
      <c r="B1356" s="10" t="n">
        <v>0.08341377253355116</v>
      </c>
    </row>
    <row r="1357">
      <c r="A1357" s="8" t="n">
        <v>43325</v>
      </c>
      <c r="B1357" s="10" t="n">
        <v>0.07730994954271217</v>
      </c>
    </row>
    <row r="1358">
      <c r="A1358" s="8" t="n">
        <v>43326</v>
      </c>
      <c r="B1358" s="10" t="n">
        <v>0.07819524184451419</v>
      </c>
    </row>
    <row r="1359">
      <c r="A1359" s="8" t="n">
        <v>43328</v>
      </c>
      <c r="B1359" s="10" t="n">
        <v>0.07798769183784054</v>
      </c>
    </row>
    <row r="1360">
      <c r="A1360" s="8" t="n">
        <v>43332</v>
      </c>
      <c r="B1360" s="10" t="n">
        <v>0.07733219056941633</v>
      </c>
    </row>
    <row r="1361">
      <c r="A1361" s="8" t="n">
        <v>43333</v>
      </c>
      <c r="B1361" s="10" t="n">
        <v>0.07800315030006501</v>
      </c>
    </row>
    <row r="1362">
      <c r="A1362" s="8" t="n">
        <v>43335</v>
      </c>
      <c r="B1362" s="10" t="n">
        <v>0.0809613526103322</v>
      </c>
    </row>
    <row r="1363">
      <c r="A1363" s="8" t="n">
        <v>43336</v>
      </c>
      <c r="B1363" s="10" t="n">
        <v>0.08141332691919485</v>
      </c>
    </row>
    <row r="1364">
      <c r="A1364" s="8" t="n">
        <v>43339</v>
      </c>
      <c r="B1364" s="10" t="n">
        <v>0.08056056418432586</v>
      </c>
    </row>
    <row r="1365">
      <c r="A1365" s="8" t="n">
        <v>43340</v>
      </c>
      <c r="B1365" s="10" t="n">
        <v>0.08071956833767048</v>
      </c>
    </row>
    <row r="1366">
      <c r="A1366" s="8" t="n">
        <v>43341</v>
      </c>
      <c r="B1366" s="10" t="n">
        <v>0.08266586091607551</v>
      </c>
    </row>
    <row r="1367">
      <c r="A1367" s="8" t="n">
        <v>43342</v>
      </c>
      <c r="B1367" s="10" t="n">
        <v>0.08286064765741964</v>
      </c>
    </row>
    <row r="1368">
      <c r="A1368" s="8" t="n">
        <v>43343</v>
      </c>
      <c r="B1368" s="10" t="n">
        <v>0.08316470266756153</v>
      </c>
    </row>
    <row r="1369">
      <c r="A1369" s="8" t="n">
        <v>43346</v>
      </c>
      <c r="B1369" s="10" t="n">
        <v>0.08716234643486709</v>
      </c>
    </row>
    <row r="1370">
      <c r="A1370" s="8" t="n">
        <v>43347</v>
      </c>
      <c r="B1370" s="10" t="n">
        <v>0.08648220965492404</v>
      </c>
    </row>
    <row r="1371">
      <c r="A1371" s="8" t="n">
        <v>43348</v>
      </c>
      <c r="B1371" s="10" t="n">
        <v>0.08626362495825544</v>
      </c>
    </row>
    <row r="1372">
      <c r="A1372" s="8" t="n">
        <v>43349</v>
      </c>
      <c r="B1372" s="10" t="n">
        <v>0.08705040278030096</v>
      </c>
    </row>
    <row r="1373">
      <c r="A1373" s="8" t="n">
        <v>43350</v>
      </c>
      <c r="B1373" s="10" t="n">
        <v>0.08680623395559828</v>
      </c>
    </row>
    <row r="1374">
      <c r="A1374" s="8" t="n">
        <v>43353</v>
      </c>
      <c r="B1374" s="10" t="n">
        <v>0.08559837654934097</v>
      </c>
    </row>
    <row r="1375">
      <c r="A1375" s="8" t="n">
        <v>43354</v>
      </c>
      <c r="B1375" s="10" t="n">
        <v>0.08673916055021962</v>
      </c>
    </row>
    <row r="1376">
      <c r="A1376" s="8" t="n">
        <v>43355</v>
      </c>
      <c r="B1376" s="10" t="n">
        <v>0.0856185736105039</v>
      </c>
    </row>
    <row r="1377">
      <c r="A1377" s="8" t="n">
        <v>43357</v>
      </c>
      <c r="B1377" s="10" t="n">
        <v>0.08509579687464648</v>
      </c>
    </row>
    <row r="1378">
      <c r="A1378" s="8" t="n">
        <v>43360</v>
      </c>
      <c r="B1378" s="10" t="n">
        <v>0.08345863686157312</v>
      </c>
    </row>
    <row r="1379">
      <c r="A1379" s="8" t="n">
        <v>43361</v>
      </c>
      <c r="B1379" s="10" t="n">
        <v>0.08846308747561385</v>
      </c>
    </row>
    <row r="1380">
      <c r="A1380" s="8" t="n">
        <v>43362</v>
      </c>
      <c r="B1380" s="10" t="n">
        <v>0.08698665287619917</v>
      </c>
    </row>
    <row r="1381">
      <c r="A1381" s="8" t="n">
        <v>43364</v>
      </c>
      <c r="B1381" s="10" t="n">
        <v>0.08958248674262577</v>
      </c>
    </row>
    <row r="1382">
      <c r="A1382" s="8" t="n">
        <v>43367</v>
      </c>
      <c r="B1382" s="10" t="n">
        <v>0.08855502236123639</v>
      </c>
    </row>
    <row r="1383">
      <c r="A1383" s="8" t="n">
        <v>43368</v>
      </c>
      <c r="B1383" s="10" t="n">
        <v>0.08927904233792179</v>
      </c>
    </row>
    <row r="1384">
      <c r="A1384" s="8" t="n">
        <v>43369</v>
      </c>
      <c r="B1384" s="10" t="n">
        <v>0.08927837269720414</v>
      </c>
    </row>
    <row r="1385">
      <c r="A1385" s="8" t="n">
        <v>43370</v>
      </c>
      <c r="B1385" s="10" t="n">
        <v>0.08978338034847184</v>
      </c>
    </row>
    <row r="1386">
      <c r="A1386" s="8" t="n">
        <v>43371</v>
      </c>
      <c r="B1386" s="10" t="n">
        <v>0.09042973500561252</v>
      </c>
    </row>
    <row r="1387">
      <c r="A1387" s="8" t="n">
        <v>43374</v>
      </c>
      <c r="B1387" s="10" t="n">
        <v>0.08910357413174863</v>
      </c>
    </row>
    <row r="1388">
      <c r="A1388" s="8" t="n">
        <v>43376</v>
      </c>
      <c r="B1388" s="10" t="n">
        <v>0.09041505473064604</v>
      </c>
    </row>
    <row r="1389">
      <c r="A1389" s="8" t="n">
        <v>43377</v>
      </c>
      <c r="B1389" s="10" t="n">
        <v>0.09080011100766072</v>
      </c>
    </row>
    <row r="1390">
      <c r="A1390" s="8" t="n">
        <v>43378</v>
      </c>
      <c r="B1390" s="10" t="n">
        <v>0.0913046338415671</v>
      </c>
    </row>
    <row r="1391">
      <c r="A1391" s="8" t="n">
        <v>43381</v>
      </c>
      <c r="B1391" s="10" t="n">
        <v>0.09155185643436077</v>
      </c>
    </row>
    <row r="1392">
      <c r="A1392" s="8" t="n">
        <v>43382</v>
      </c>
      <c r="B1392" s="10" t="n">
        <v>0.09141466386922245</v>
      </c>
    </row>
    <row r="1393">
      <c r="A1393" s="8" t="n">
        <v>43383</v>
      </c>
      <c r="B1393" s="10" t="n">
        <v>0.0913625795612492</v>
      </c>
    </row>
    <row r="1394">
      <c r="A1394" s="8" t="n">
        <v>43384</v>
      </c>
      <c r="B1394" s="10" t="n">
        <v>0.09145730230055918</v>
      </c>
    </row>
    <row r="1395">
      <c r="A1395" s="8" t="n">
        <v>43385</v>
      </c>
      <c r="B1395" s="10" t="n">
        <v>0.09117877326281351</v>
      </c>
    </row>
    <row r="1396">
      <c r="A1396" s="8" t="n">
        <v>43388</v>
      </c>
      <c r="B1396" s="10" t="n">
        <v>0.09123079116585517</v>
      </c>
    </row>
    <row r="1397">
      <c r="A1397" s="8" t="n">
        <v>43389</v>
      </c>
      <c r="B1397" s="10" t="n">
        <v>0.09109903828202014</v>
      </c>
    </row>
    <row r="1398">
      <c r="A1398" s="8" t="n">
        <v>43390</v>
      </c>
      <c r="B1398" s="10" t="n">
        <v>0.09108276112664115</v>
      </c>
    </row>
    <row r="1399">
      <c r="A1399" s="8" t="n">
        <v>43392</v>
      </c>
      <c r="B1399" s="10" t="n">
        <v>0.0909822358120978</v>
      </c>
    </row>
    <row r="1400">
      <c r="A1400" s="8" t="n">
        <v>43395</v>
      </c>
      <c r="B1400" s="10" t="n">
        <v>0.0901467375572428</v>
      </c>
    </row>
    <row r="1401">
      <c r="A1401" s="8" t="n">
        <v>43396</v>
      </c>
      <c r="B1401" s="10" t="n">
        <v>0.09016412438828809</v>
      </c>
    </row>
    <row r="1402">
      <c r="A1402" s="8" t="n">
        <v>43397</v>
      </c>
      <c r="B1402" s="10" t="n">
        <v>0.08977318302575721</v>
      </c>
    </row>
    <row r="1403">
      <c r="A1403" s="8" t="n">
        <v>43398</v>
      </c>
      <c r="B1403" s="10" t="n">
        <v>0.08975154282853672</v>
      </c>
    </row>
    <row r="1404">
      <c r="A1404" s="8" t="n">
        <v>43399</v>
      </c>
      <c r="B1404" s="10" t="n">
        <v>0.09027567029184928</v>
      </c>
    </row>
    <row r="1405">
      <c r="A1405" s="8" t="n">
        <v>43402</v>
      </c>
      <c r="B1405" s="10" t="n">
        <v>0.08952988307161777</v>
      </c>
    </row>
    <row r="1406">
      <c r="A1406" s="8" t="n">
        <v>43403</v>
      </c>
      <c r="B1406" s="10" t="n">
        <v>0.08921751823371551</v>
      </c>
    </row>
    <row r="1407">
      <c r="A1407" s="8" t="n">
        <v>43404</v>
      </c>
      <c r="B1407" s="10" t="n">
        <v>0.08876647297169918</v>
      </c>
    </row>
    <row r="1408">
      <c r="A1408" s="8" t="n">
        <v>43405</v>
      </c>
      <c r="B1408" s="10" t="n">
        <v>0.08805397495948446</v>
      </c>
    </row>
    <row r="1409">
      <c r="A1409" s="8" t="n">
        <v>43406</v>
      </c>
      <c r="B1409" s="10" t="n">
        <v>0.08426865032278254</v>
      </c>
    </row>
    <row r="1410">
      <c r="A1410" s="8" t="n">
        <v>43409</v>
      </c>
      <c r="B1410" s="10" t="n">
        <v>0.08299448412075792</v>
      </c>
    </row>
    <row r="1411">
      <c r="A1411" s="8" t="n">
        <v>43410</v>
      </c>
      <c r="B1411" s="10" t="n">
        <v>0.08294687564603068</v>
      </c>
    </row>
    <row r="1412">
      <c r="A1412" s="8" t="n">
        <v>43413</v>
      </c>
      <c r="B1412" s="10" t="n">
        <v>0.08125927823866179</v>
      </c>
    </row>
    <row r="1413">
      <c r="A1413" s="8" t="n">
        <v>43416</v>
      </c>
      <c r="B1413" s="10" t="n">
        <v>0.08097842175217472</v>
      </c>
    </row>
    <row r="1414">
      <c r="A1414" s="8" t="n">
        <v>43417</v>
      </c>
      <c r="B1414" s="10" t="n">
        <v>0.08096149455903456</v>
      </c>
    </row>
    <row r="1415">
      <c r="A1415" s="8" t="n">
        <v>43418</v>
      </c>
      <c r="B1415" s="10" t="n">
        <v>0.08115334661608642</v>
      </c>
    </row>
    <row r="1416">
      <c r="A1416" s="8" t="n">
        <v>43419</v>
      </c>
      <c r="B1416" s="10" t="n">
        <v>0.08070851472924444</v>
      </c>
    </row>
    <row r="1417">
      <c r="A1417" s="8" t="n">
        <v>43420</v>
      </c>
      <c r="B1417" s="10" t="n">
        <v>0.0813587158123929</v>
      </c>
    </row>
    <row r="1418">
      <c r="A1418" s="8" t="n">
        <v>43423</v>
      </c>
      <c r="B1418" s="10" t="n">
        <v>0.08109649176393817</v>
      </c>
    </row>
    <row r="1419">
      <c r="A1419" s="8" t="n">
        <v>43424</v>
      </c>
      <c r="B1419" s="10" t="n">
        <v>0.0811773481307802</v>
      </c>
    </row>
    <row r="1420">
      <c r="A1420" s="8" t="n">
        <v>43426</v>
      </c>
      <c r="B1420" s="10" t="n">
        <v>0.07770730357436437</v>
      </c>
    </row>
    <row r="1421">
      <c r="A1421" s="8" t="n">
        <v>43430</v>
      </c>
      <c r="B1421" s="10" t="n">
        <v>0.07712105739788062</v>
      </c>
    </row>
    <row r="1422">
      <c r="A1422" s="8" t="n">
        <v>43431</v>
      </c>
      <c r="B1422" s="10" t="n">
        <v>0.07723882406403983</v>
      </c>
    </row>
    <row r="1423">
      <c r="A1423" s="8" t="n">
        <v>43432</v>
      </c>
      <c r="B1423" s="10" t="n">
        <v>0.07838878394861117</v>
      </c>
    </row>
    <row r="1424">
      <c r="A1424" s="8" t="n">
        <v>43433</v>
      </c>
      <c r="B1424" s="10" t="n">
        <v>0.07577454230190626</v>
      </c>
    </row>
    <row r="1425">
      <c r="A1425" s="8" t="n">
        <v>43434</v>
      </c>
      <c r="B1425" s="10" t="n">
        <v>0.07596293208436972</v>
      </c>
    </row>
    <row r="1426">
      <c r="A1426" s="8" t="n">
        <v>43437</v>
      </c>
      <c r="B1426" s="10" t="n">
        <v>0.07185545819376721</v>
      </c>
    </row>
    <row r="1427">
      <c r="A1427" s="8" t="n">
        <v>43438</v>
      </c>
      <c r="B1427" s="10" t="n">
        <v>0.07244273936258226</v>
      </c>
    </row>
    <row r="1428">
      <c r="A1428" s="8" t="n">
        <v>43439</v>
      </c>
      <c r="B1428" s="10" t="n">
        <v>0.07345952247299112</v>
      </c>
    </row>
    <row r="1429">
      <c r="A1429" s="8" t="n">
        <v>43440</v>
      </c>
      <c r="B1429" s="10" t="n">
        <v>0.07256835230060932</v>
      </c>
    </row>
    <row r="1430">
      <c r="A1430" s="8" t="n">
        <v>43441</v>
      </c>
      <c r="B1430" s="10" t="n">
        <v>0.0729533550110083</v>
      </c>
    </row>
    <row r="1431">
      <c r="A1431" s="8" t="n">
        <v>43444</v>
      </c>
      <c r="B1431" s="10" t="n">
        <v>0.07140082354066844</v>
      </c>
    </row>
    <row r="1432">
      <c r="A1432" s="8" t="n">
        <v>43445</v>
      </c>
      <c r="B1432" s="10" t="n">
        <v>0.07002027036342343</v>
      </c>
    </row>
    <row r="1433">
      <c r="A1433" s="8" t="n">
        <v>43446</v>
      </c>
      <c r="B1433" s="10" t="n">
        <v>0.0699162034570158</v>
      </c>
    </row>
    <row r="1434">
      <c r="A1434" s="8" t="n">
        <v>43447</v>
      </c>
      <c r="B1434" s="10" t="n">
        <v>0.06952965190390177</v>
      </c>
    </row>
    <row r="1435">
      <c r="A1435" s="8" t="n">
        <v>43448</v>
      </c>
      <c r="B1435" s="10" t="n">
        <v>0.0693141850724393</v>
      </c>
    </row>
    <row r="1436">
      <c r="A1436" s="8" t="n">
        <v>43451</v>
      </c>
      <c r="B1436" s="10" t="n">
        <v>0.06908006424029986</v>
      </c>
    </row>
    <row r="1437">
      <c r="A1437" s="8" t="n">
        <v>43452</v>
      </c>
      <c r="B1437" s="10" t="n">
        <v>0.06337984978801124</v>
      </c>
    </row>
    <row r="1438">
      <c r="A1438" s="8" t="n">
        <v>43453</v>
      </c>
      <c r="B1438" s="10" t="n">
        <v>0.06484175738016684</v>
      </c>
    </row>
    <row r="1439">
      <c r="A1439" s="8" t="n">
        <v>43454</v>
      </c>
      <c r="B1439" s="10" t="n">
        <v>0.06188627195067764</v>
      </c>
    </row>
    <row r="1440">
      <c r="A1440" s="8" t="n">
        <v>43455</v>
      </c>
      <c r="B1440" s="10" t="n">
        <v>0.06074201560521343</v>
      </c>
    </row>
    <row r="1441">
      <c r="A1441" s="8" t="n">
        <v>43458</v>
      </c>
      <c r="B1441" s="10" t="n">
        <v>0.06096968530383594</v>
      </c>
    </row>
    <row r="1442">
      <c r="A1442" s="8" t="n">
        <v>43460</v>
      </c>
      <c r="B1442" s="10" t="n">
        <v>0.06047323923466944</v>
      </c>
    </row>
    <row r="1443">
      <c r="A1443" s="8" t="n">
        <v>43461</v>
      </c>
      <c r="B1443" s="10" t="n">
        <v>0.05984691252346618</v>
      </c>
    </row>
    <row r="1444">
      <c r="A1444" s="8" t="n">
        <v>43462</v>
      </c>
      <c r="B1444" s="10" t="n">
        <v>0.06047132871601322</v>
      </c>
    </row>
    <row r="1445">
      <c r="A1445" s="8" t="n">
        <v>43465</v>
      </c>
      <c r="B1445" s="10" t="n">
        <v>0.06051535249967149</v>
      </c>
    </row>
    <row r="1446">
      <c r="A1446" s="8" t="n">
        <v>43466</v>
      </c>
      <c r="B1446" s="10" t="n">
        <v>0.06022841896720858</v>
      </c>
    </row>
    <row r="1447">
      <c r="A1447" s="8" t="n">
        <v>43467</v>
      </c>
      <c r="B1447" s="10" t="n">
        <v>0.05714049496524082</v>
      </c>
    </row>
    <row r="1448">
      <c r="A1448" s="8" t="n">
        <v>43468</v>
      </c>
      <c r="B1448" s="10" t="n">
        <v>0.05781912719867006</v>
      </c>
    </row>
    <row r="1449">
      <c r="A1449" s="8" t="n">
        <v>43469</v>
      </c>
      <c r="B1449" s="10" t="n">
        <v>0.06076098441546403</v>
      </c>
    </row>
    <row r="1450">
      <c r="A1450" s="8" t="n">
        <v>43472</v>
      </c>
      <c r="B1450" s="10" t="n">
        <v>0.0607989624737894</v>
      </c>
    </row>
    <row r="1451">
      <c r="A1451" s="8" t="n">
        <v>43473</v>
      </c>
      <c r="B1451" s="10" t="n">
        <v>0.06031659068853394</v>
      </c>
    </row>
    <row r="1452">
      <c r="A1452" s="8" t="n">
        <v>43474</v>
      </c>
      <c r="B1452" s="10" t="n">
        <v>0.06072293459652108</v>
      </c>
    </row>
    <row r="1453">
      <c r="A1453" s="8" t="n">
        <v>43475</v>
      </c>
      <c r="B1453" s="10" t="n">
        <v>0.06091717885421143</v>
      </c>
    </row>
    <row r="1454">
      <c r="A1454" s="8" t="n">
        <v>43476</v>
      </c>
      <c r="B1454" s="10" t="n">
        <v>0.0610124683985582</v>
      </c>
    </row>
    <row r="1455">
      <c r="A1455" s="8" t="n">
        <v>43479</v>
      </c>
      <c r="B1455" s="10" t="n">
        <v>0.05996572421086561</v>
      </c>
    </row>
    <row r="1456">
      <c r="A1456" s="8" t="n">
        <v>43480</v>
      </c>
      <c r="B1456" s="10" t="n">
        <v>0.06044801273888823</v>
      </c>
    </row>
    <row r="1457">
      <c r="A1457" s="8" t="n">
        <v>43481</v>
      </c>
      <c r="B1457" s="10" t="n">
        <v>0.06041909971557125</v>
      </c>
    </row>
    <row r="1458">
      <c r="A1458" s="8" t="n">
        <v>43482</v>
      </c>
      <c r="B1458" s="10" t="n">
        <v>0.06073030895927144</v>
      </c>
    </row>
    <row r="1459">
      <c r="A1459" s="8" t="n">
        <v>43483</v>
      </c>
      <c r="B1459" s="10" t="n">
        <v>0.06088765520638403</v>
      </c>
    </row>
    <row r="1460">
      <c r="A1460" s="8" t="n">
        <v>43486</v>
      </c>
      <c r="B1460" s="10" t="n">
        <v>0.06130599996001029</v>
      </c>
    </row>
    <row r="1461">
      <c r="A1461" s="8" t="n">
        <v>43487</v>
      </c>
      <c r="B1461" s="10" t="n">
        <v>0.06194636371123213</v>
      </c>
    </row>
    <row r="1462">
      <c r="A1462" s="8" t="n">
        <v>43488</v>
      </c>
      <c r="B1462" s="10" t="n">
        <v>0.06190414860066227</v>
      </c>
    </row>
    <row r="1463">
      <c r="A1463" s="8" t="n">
        <v>43489</v>
      </c>
      <c r="B1463" s="10" t="n">
        <v>0.06202938115701513</v>
      </c>
    </row>
    <row r="1464">
      <c r="A1464" s="8" t="n">
        <v>43490</v>
      </c>
      <c r="B1464" s="10" t="n">
        <v>0.06315380863223251</v>
      </c>
    </row>
    <row r="1465">
      <c r="A1465" s="8" t="n">
        <v>43493</v>
      </c>
      <c r="B1465" s="10" t="n">
        <v>0.06349731680546231</v>
      </c>
    </row>
    <row r="1466">
      <c r="A1466" s="8" t="n">
        <v>43494</v>
      </c>
      <c r="B1466" s="10" t="n">
        <v>0.06405885390505409</v>
      </c>
    </row>
    <row r="1467">
      <c r="A1467" s="8" t="n">
        <v>43495</v>
      </c>
      <c r="B1467" s="10" t="n">
        <v>0.06542834484066888</v>
      </c>
    </row>
    <row r="1468">
      <c r="A1468" s="8" t="n">
        <v>43496</v>
      </c>
      <c r="B1468" s="10" t="n">
        <v>0.06601997025273336</v>
      </c>
    </row>
    <row r="1469">
      <c r="A1469" s="8" t="n">
        <v>43497</v>
      </c>
      <c r="B1469" s="10" t="n">
        <v>0.06635294469921213</v>
      </c>
    </row>
    <row r="1470">
      <c r="A1470" s="8" t="n">
        <v>43500</v>
      </c>
      <c r="B1470" s="10" t="n">
        <v>0.06359572673453384</v>
      </c>
    </row>
    <row r="1471">
      <c r="A1471" s="8" t="n">
        <v>43501</v>
      </c>
      <c r="B1471" s="10" t="n">
        <v>0.06391962996252687</v>
      </c>
    </row>
    <row r="1472">
      <c r="A1472" s="8" t="n">
        <v>43502</v>
      </c>
      <c r="B1472" s="10" t="n">
        <v>0.06428791586965729</v>
      </c>
    </row>
    <row r="1473">
      <c r="A1473" s="8" t="n">
        <v>43503</v>
      </c>
      <c r="B1473" s="10" t="n">
        <v>0.06428600307795673</v>
      </c>
    </row>
    <row r="1474">
      <c r="A1474" s="8" t="n">
        <v>43504</v>
      </c>
      <c r="B1474" s="10" t="n">
        <v>0.0649377571798397</v>
      </c>
    </row>
    <row r="1475">
      <c r="A1475" s="8" t="n">
        <v>43507</v>
      </c>
      <c r="B1475" s="10" t="n">
        <v>0.06475422351557404</v>
      </c>
    </row>
    <row r="1476">
      <c r="A1476" s="8" t="n">
        <v>43508</v>
      </c>
      <c r="B1476" s="10" t="n">
        <v>0.06360344069825101</v>
      </c>
    </row>
    <row r="1477">
      <c r="A1477" s="8" t="n">
        <v>43509</v>
      </c>
      <c r="B1477" s="10" t="n">
        <v>0.06643824034336811</v>
      </c>
    </row>
    <row r="1478">
      <c r="A1478" s="8" t="n">
        <v>43510</v>
      </c>
      <c r="B1478" s="10" t="n">
        <v>0.0655035925281723</v>
      </c>
    </row>
    <row r="1479">
      <c r="A1479" s="8" t="n">
        <v>43511</v>
      </c>
      <c r="B1479" s="10" t="n">
        <v>0.06553820189140208</v>
      </c>
    </row>
    <row r="1480">
      <c r="A1480" s="8" t="n">
        <v>43514</v>
      </c>
      <c r="B1480" s="10" t="n">
        <v>0.06584335616861406</v>
      </c>
    </row>
    <row r="1481">
      <c r="A1481" s="8" t="n">
        <v>43516</v>
      </c>
      <c r="B1481" s="10" t="n">
        <v>0.06726605577763696</v>
      </c>
    </row>
    <row r="1482">
      <c r="A1482" s="8" t="n">
        <v>43517</v>
      </c>
      <c r="B1482" s="10" t="n">
        <v>0.06708057767874705</v>
      </c>
    </row>
    <row r="1483">
      <c r="A1483" s="8" t="n">
        <v>43518</v>
      </c>
      <c r="B1483" s="10" t="n">
        <v>0.06704089323785239</v>
      </c>
    </row>
    <row r="1484">
      <c r="A1484" s="8" t="n">
        <v>43521</v>
      </c>
      <c r="B1484" s="10" t="n">
        <v>0.0687754852616341</v>
      </c>
    </row>
    <row r="1485">
      <c r="A1485" s="8" t="n">
        <v>43522</v>
      </c>
      <c r="B1485" s="10" t="n">
        <v>0.0693103876728805</v>
      </c>
    </row>
    <row r="1486">
      <c r="A1486" s="8" t="n">
        <v>43523</v>
      </c>
      <c r="B1486" s="10" t="n">
        <v>0.06902664347652422</v>
      </c>
    </row>
    <row r="1487">
      <c r="A1487" s="8" t="n">
        <v>43524</v>
      </c>
      <c r="B1487" s="10" t="n">
        <v>0.06780341073160542</v>
      </c>
    </row>
    <row r="1488">
      <c r="A1488" s="8" t="n">
        <v>43525</v>
      </c>
      <c r="B1488" s="10" t="n">
        <v>0.06677192740972006</v>
      </c>
    </row>
    <row r="1489">
      <c r="A1489" s="8" t="n">
        <v>43529</v>
      </c>
      <c r="B1489" s="10" t="n">
        <v>0.06632448905686761</v>
      </c>
    </row>
    <row r="1490">
      <c r="A1490" s="8" t="n">
        <v>43530</v>
      </c>
      <c r="B1490" s="10" t="n">
        <v>0.0661029578188797</v>
      </c>
    </row>
    <row r="1491">
      <c r="A1491" s="8" t="n">
        <v>43531</v>
      </c>
      <c r="B1491" s="10" t="n">
        <v>0.0659045962681741</v>
      </c>
    </row>
    <row r="1492">
      <c r="A1492" s="8" t="n">
        <v>43532</v>
      </c>
      <c r="B1492" s="10" t="n">
        <v>0.06631894756405457</v>
      </c>
    </row>
    <row r="1493">
      <c r="A1493" s="8" t="n">
        <v>43535</v>
      </c>
      <c r="B1493" s="10" t="n">
        <v>0.06582240666462479</v>
      </c>
    </row>
    <row r="1494">
      <c r="A1494" s="8" t="n">
        <v>43536</v>
      </c>
      <c r="B1494" s="10" t="n">
        <v>0.06569233116485425</v>
      </c>
    </row>
    <row r="1495">
      <c r="A1495" s="8" t="n">
        <v>43537</v>
      </c>
      <c r="B1495" s="10" t="n">
        <v>0.06569386610434658</v>
      </c>
    </row>
    <row r="1496">
      <c r="A1496" s="8" t="n">
        <v>43538</v>
      </c>
      <c r="B1496" s="10" t="n">
        <v>0.06599082859042318</v>
      </c>
    </row>
    <row r="1497">
      <c r="A1497" s="8" t="n">
        <v>43539</v>
      </c>
      <c r="B1497" s="10" t="n">
        <v>0.06607491701903669</v>
      </c>
    </row>
    <row r="1498">
      <c r="A1498" s="8" t="n">
        <v>43542</v>
      </c>
      <c r="B1498" s="10" t="n">
        <v>0.06354519659720903</v>
      </c>
    </row>
    <row r="1499">
      <c r="A1499" s="8" t="n">
        <v>43543</v>
      </c>
      <c r="B1499" s="10" t="n">
        <v>0.0622799017915935</v>
      </c>
    </row>
    <row r="1500">
      <c r="A1500" s="8" t="n">
        <v>43544</v>
      </c>
      <c r="B1500" s="10" t="n">
        <v>0.06260224452414022</v>
      </c>
    </row>
    <row r="1501">
      <c r="A1501" s="8" t="n">
        <v>43546</v>
      </c>
      <c r="B1501" s="10" t="n">
        <v>0.0625891889653529</v>
      </c>
    </row>
    <row r="1502">
      <c r="A1502" s="8" t="n">
        <v>43549</v>
      </c>
      <c r="B1502" s="10" t="n">
        <v>0.06246264785645477</v>
      </c>
    </row>
    <row r="1503">
      <c r="A1503" s="8" t="n">
        <v>43550</v>
      </c>
      <c r="B1503" s="10" t="n">
        <v>0.06267583354067302</v>
      </c>
    </row>
    <row r="1504">
      <c r="A1504" s="8" t="n">
        <v>43551</v>
      </c>
      <c r="B1504" s="10" t="n">
        <v>0.06273815648859181</v>
      </c>
    </row>
    <row r="1505">
      <c r="A1505" s="8" t="n">
        <v>43552</v>
      </c>
      <c r="B1505" s="10" t="n">
        <v>0.06118359974600628</v>
      </c>
    </row>
    <row r="1506">
      <c r="A1506" s="8" t="n">
        <v>43553</v>
      </c>
      <c r="B1506" s="10" t="n">
        <v>0.06144996720539612</v>
      </c>
    </row>
    <row r="1507">
      <c r="A1507" s="8" t="n">
        <v>43557</v>
      </c>
      <c r="B1507" s="10" t="n">
        <v>0.05973967774035818</v>
      </c>
    </row>
    <row r="1508">
      <c r="A1508" s="8" t="n">
        <v>43558</v>
      </c>
      <c r="B1508" s="10" t="n">
        <v>0.05893618596019641</v>
      </c>
    </row>
    <row r="1509">
      <c r="A1509" s="8" t="n">
        <v>43559</v>
      </c>
      <c r="B1509" s="10" t="n">
        <v>0.05576392288819154</v>
      </c>
    </row>
    <row r="1510">
      <c r="A1510" s="8" t="n">
        <v>43560</v>
      </c>
      <c r="B1510" s="10" t="n">
        <v>0.05576978697906353</v>
      </c>
    </row>
    <row r="1511">
      <c r="A1511" s="8" t="n">
        <v>43563</v>
      </c>
      <c r="B1511" s="10" t="n">
        <v>0.05458562714732613</v>
      </c>
    </row>
    <row r="1512">
      <c r="A1512" s="8" t="n">
        <v>43564</v>
      </c>
      <c r="B1512" s="10" t="n">
        <v>0.05359546210015125</v>
      </c>
    </row>
    <row r="1513">
      <c r="A1513" s="8" t="n">
        <v>43565</v>
      </c>
      <c r="B1513" s="10" t="n">
        <v>0.05334883981469841</v>
      </c>
    </row>
    <row r="1514">
      <c r="A1514" s="8" t="n">
        <v>43566</v>
      </c>
      <c r="B1514" s="10" t="n">
        <v>0.05323373221452846</v>
      </c>
    </row>
    <row r="1515">
      <c r="A1515" s="8" t="n">
        <v>43567</v>
      </c>
      <c r="B1515" s="10" t="n">
        <v>0.05331134062621344</v>
      </c>
    </row>
    <row r="1516">
      <c r="A1516" s="8" t="n">
        <v>43570</v>
      </c>
      <c r="B1516" s="10" t="n">
        <v>0.05282255918471519</v>
      </c>
    </row>
    <row r="1517">
      <c r="A1517" s="8" t="n">
        <v>43571</v>
      </c>
      <c r="B1517" s="10" t="n">
        <v>0.05276943650202357</v>
      </c>
    </row>
    <row r="1518">
      <c r="A1518" s="8" t="n">
        <v>43573</v>
      </c>
      <c r="B1518" s="10" t="n">
        <v>0.05216203732420476</v>
      </c>
    </row>
    <row r="1519">
      <c r="A1519" s="8" t="n">
        <v>43577</v>
      </c>
      <c r="B1519" s="10" t="n">
        <v>0.05115646716767051</v>
      </c>
    </row>
    <row r="1520">
      <c r="A1520" s="8" t="n">
        <v>43578</v>
      </c>
      <c r="B1520" s="10" t="n">
        <v>0.05116109779352341</v>
      </c>
    </row>
    <row r="1521">
      <c r="A1521" s="8" t="n">
        <v>43579</v>
      </c>
      <c r="B1521" s="10" t="n">
        <v>0.05066029208024521</v>
      </c>
    </row>
    <row r="1522">
      <c r="A1522" s="8" t="n">
        <v>43580</v>
      </c>
      <c r="B1522" s="10" t="n">
        <v>0.0492907305462666</v>
      </c>
    </row>
    <row r="1523">
      <c r="A1523" s="8" t="n">
        <v>43581</v>
      </c>
      <c r="B1523" s="10" t="n">
        <v>0.04899175865984112</v>
      </c>
    </row>
    <row r="1524">
      <c r="A1524" s="8" t="n">
        <v>43585</v>
      </c>
      <c r="B1524" s="10" t="n">
        <v>0.04726657596834151</v>
      </c>
    </row>
    <row r="1525">
      <c r="A1525" s="8" t="n">
        <v>43587</v>
      </c>
      <c r="B1525" s="10" t="n">
        <v>0.04945967163907897</v>
      </c>
    </row>
    <row r="1526">
      <c r="A1526" s="8" t="n">
        <v>43588</v>
      </c>
      <c r="B1526" s="10" t="n">
        <v>0.0496627204831644</v>
      </c>
    </row>
    <row r="1527">
      <c r="A1527" s="8" t="n">
        <v>43591</v>
      </c>
      <c r="B1527" s="10" t="n">
        <v>0.05827918333204697</v>
      </c>
    </row>
    <row r="1528">
      <c r="A1528" s="8" t="n">
        <v>43592</v>
      </c>
      <c r="B1528" s="10" t="n">
        <v>0.05829060790547537</v>
      </c>
    </row>
    <row r="1529">
      <c r="A1529" s="8" t="n">
        <v>43593</v>
      </c>
      <c r="B1529" s="10" t="n">
        <v>0.05810212351556188</v>
      </c>
    </row>
    <row r="1530">
      <c r="A1530" s="8" t="n">
        <v>43594</v>
      </c>
      <c r="B1530" s="10" t="n">
        <v>0.05781112828652513</v>
      </c>
    </row>
    <row r="1531">
      <c r="A1531" s="8" t="n">
        <v>43595</v>
      </c>
      <c r="B1531" s="10" t="n">
        <v>0.05824717776941369</v>
      </c>
    </row>
    <row r="1532">
      <c r="A1532" s="8" t="n">
        <v>43598</v>
      </c>
      <c r="B1532" s="10" t="n">
        <v>0.05798434821784153</v>
      </c>
    </row>
    <row r="1533">
      <c r="A1533" s="8" t="n">
        <v>43599</v>
      </c>
      <c r="B1533" s="10" t="n">
        <v>0.05805443352664733</v>
      </c>
    </row>
    <row r="1534">
      <c r="A1534" s="8" t="n">
        <v>43600</v>
      </c>
      <c r="B1534" s="10" t="n">
        <v>0.05840000087477398</v>
      </c>
    </row>
    <row r="1535">
      <c r="A1535" s="8" t="n">
        <v>43601</v>
      </c>
      <c r="B1535" s="10" t="n">
        <v>0.05778201598569822</v>
      </c>
    </row>
    <row r="1536">
      <c r="A1536" s="8" t="n">
        <v>43602</v>
      </c>
      <c r="B1536" s="10" t="n">
        <v>0.05793052591577103</v>
      </c>
    </row>
    <row r="1537">
      <c r="A1537" s="8" t="n">
        <v>43605</v>
      </c>
      <c r="B1537" s="10" t="n">
        <v>0.05624151762727567</v>
      </c>
    </row>
    <row r="1538">
      <c r="A1538" s="8" t="n">
        <v>43606</v>
      </c>
      <c r="B1538" s="10" t="n">
        <v>0.05645567539840855</v>
      </c>
    </row>
    <row r="1539">
      <c r="A1539" s="8" t="n">
        <v>43607</v>
      </c>
      <c r="B1539" s="10" t="n">
        <v>0.05675766344937418</v>
      </c>
    </row>
    <row r="1540">
      <c r="A1540" s="8" t="n">
        <v>43608</v>
      </c>
      <c r="B1540" s="10" t="n">
        <v>0.05623501626550064</v>
      </c>
    </row>
    <row r="1541">
      <c r="A1541" s="8" t="n">
        <v>43609</v>
      </c>
      <c r="B1541" s="10" t="n">
        <v>0.05461284236969148</v>
      </c>
    </row>
    <row r="1542">
      <c r="A1542" s="8" t="n">
        <v>43612</v>
      </c>
      <c r="B1542" s="10" t="n">
        <v>0.05722096513273734</v>
      </c>
    </row>
    <row r="1543">
      <c r="A1543" s="8" t="n">
        <v>43613</v>
      </c>
      <c r="B1543" s="10" t="n">
        <v>0.05751756922832651</v>
      </c>
    </row>
    <row r="1544">
      <c r="A1544" s="8" t="n">
        <v>43614</v>
      </c>
      <c r="B1544" s="10" t="n">
        <v>0.05741712297204445</v>
      </c>
    </row>
    <row r="1545">
      <c r="A1545" s="8" t="n">
        <v>43615</v>
      </c>
      <c r="B1545" s="10" t="n">
        <v>0.05857405292504468</v>
      </c>
    </row>
    <row r="1546">
      <c r="A1546" s="8" t="n">
        <v>43616</v>
      </c>
      <c r="B1546" s="10" t="n">
        <v>0.05875137830686349</v>
      </c>
    </row>
    <row r="1547">
      <c r="A1547" s="8" t="n">
        <v>43619</v>
      </c>
      <c r="B1547" s="10" t="n">
        <v>0.0630865347440086</v>
      </c>
    </row>
    <row r="1548">
      <c r="A1548" s="8" t="n">
        <v>43620</v>
      </c>
      <c r="B1548" s="10" t="n">
        <v>0.06372202775946675</v>
      </c>
    </row>
    <row r="1549">
      <c r="A1549" s="8" t="n">
        <v>43622</v>
      </c>
      <c r="B1549" s="10" t="n">
        <v>0.06400250492611115</v>
      </c>
    </row>
    <row r="1550">
      <c r="A1550" s="8" t="n">
        <v>43623</v>
      </c>
      <c r="B1550" s="10" t="n">
        <v>0.06437166372887576</v>
      </c>
    </row>
    <row r="1551">
      <c r="A1551" s="8" t="n">
        <v>43626</v>
      </c>
      <c r="B1551" s="10" t="n">
        <v>0.06423889976935064</v>
      </c>
    </row>
    <row r="1552">
      <c r="A1552" s="8" t="n">
        <v>43627</v>
      </c>
      <c r="B1552" s="10" t="n">
        <v>0.06390713140856129</v>
      </c>
    </row>
    <row r="1553">
      <c r="A1553" s="8" t="n">
        <v>43628</v>
      </c>
      <c r="B1553" s="10" t="n">
        <v>0.0657469098965144</v>
      </c>
    </row>
    <row r="1554">
      <c r="A1554" s="8" t="n">
        <v>43629</v>
      </c>
      <c r="B1554" s="10" t="n">
        <v>0.06595963627089801</v>
      </c>
    </row>
    <row r="1555">
      <c r="A1555" s="8" t="n">
        <v>43630</v>
      </c>
      <c r="B1555" s="10" t="n">
        <v>0.06604563781002221</v>
      </c>
    </row>
    <row r="1556">
      <c r="A1556" s="8" t="n">
        <v>43633</v>
      </c>
      <c r="B1556" s="10" t="n">
        <v>0.06812645402651563</v>
      </c>
    </row>
    <row r="1557">
      <c r="A1557" s="8" t="n">
        <v>43634</v>
      </c>
      <c r="B1557" s="10" t="n">
        <v>0.06965689210861281</v>
      </c>
    </row>
    <row r="1558">
      <c r="A1558" s="8" t="n">
        <v>43635</v>
      </c>
      <c r="B1558" s="10" t="n">
        <v>0.06967104708190042</v>
      </c>
    </row>
    <row r="1559">
      <c r="A1559" s="8" t="n">
        <v>43636</v>
      </c>
      <c r="B1559" s="10" t="n">
        <v>0.07018375542256806</v>
      </c>
    </row>
    <row r="1560">
      <c r="A1560" s="8" t="n">
        <v>43637</v>
      </c>
      <c r="B1560" s="10" t="n">
        <v>0.07066716083102834</v>
      </c>
    </row>
    <row r="1561">
      <c r="A1561" s="8" t="n">
        <v>43640</v>
      </c>
      <c r="B1561" s="10" t="n">
        <v>0.06969740178984092</v>
      </c>
    </row>
    <row r="1562">
      <c r="A1562" s="8" t="n">
        <v>43641</v>
      </c>
      <c r="B1562" s="10" t="n">
        <v>0.06969186882185339</v>
      </c>
    </row>
    <row r="1563">
      <c r="A1563" s="8" t="n">
        <v>43642</v>
      </c>
      <c r="B1563" s="10" t="n">
        <v>0.06961739256850637</v>
      </c>
    </row>
    <row r="1564">
      <c r="A1564" s="8" t="n">
        <v>43643</v>
      </c>
      <c r="B1564" s="10" t="n">
        <v>0.07022760031288938</v>
      </c>
    </row>
    <row r="1565">
      <c r="A1565" s="8" t="n">
        <v>43644</v>
      </c>
      <c r="B1565" s="10" t="n">
        <v>0.07078260838836169</v>
      </c>
    </row>
    <row r="1566">
      <c r="A1566" s="8" t="n">
        <v>43647</v>
      </c>
      <c r="B1566" s="10" t="n">
        <v>0.07077368766644643</v>
      </c>
    </row>
    <row r="1567">
      <c r="A1567" s="8" t="n">
        <v>43648</v>
      </c>
      <c r="B1567" s="10" t="n">
        <v>0.0713502498604256</v>
      </c>
    </row>
    <row r="1568">
      <c r="A1568" s="8" t="n">
        <v>43649</v>
      </c>
      <c r="B1568" s="10" t="n">
        <v>0.07164167669907938</v>
      </c>
    </row>
    <row r="1569">
      <c r="A1569" s="8" t="n">
        <v>43650</v>
      </c>
      <c r="B1569" s="10" t="n">
        <v>0.07057663978398311</v>
      </c>
    </row>
    <row r="1570">
      <c r="A1570" s="8" t="n">
        <v>43651</v>
      </c>
      <c r="B1570" s="10" t="n">
        <v>0.07104803647298062</v>
      </c>
    </row>
    <row r="1571">
      <c r="A1571" s="8" t="n">
        <v>43654</v>
      </c>
      <c r="B1571" s="10" t="n">
        <v>0.07085565041771261</v>
      </c>
    </row>
    <row r="1572">
      <c r="A1572" s="8" t="n">
        <v>43655</v>
      </c>
      <c r="B1572" s="10" t="n">
        <v>0.07071879089433644</v>
      </c>
    </row>
    <row r="1573">
      <c r="A1573" s="8" t="n">
        <v>43656</v>
      </c>
      <c r="B1573" s="10" t="n">
        <v>0.07072709047722391</v>
      </c>
    </row>
    <row r="1574">
      <c r="A1574" s="8" t="n">
        <v>43657</v>
      </c>
      <c r="B1574" s="10" t="n">
        <v>0.07059102711823401</v>
      </c>
    </row>
    <row r="1575">
      <c r="A1575" s="8" t="n">
        <v>43658</v>
      </c>
      <c r="B1575" s="10" t="n">
        <v>0.07093513785281878</v>
      </c>
    </row>
    <row r="1576">
      <c r="A1576" s="8" t="n">
        <v>43661</v>
      </c>
      <c r="B1576" s="10" t="n">
        <v>0.07071704539052233</v>
      </c>
    </row>
    <row r="1577">
      <c r="A1577" s="8" t="n">
        <v>43662</v>
      </c>
      <c r="B1577" s="10" t="n">
        <v>0.07076686102423031</v>
      </c>
    </row>
    <row r="1578">
      <c r="A1578" s="8" t="n">
        <v>43663</v>
      </c>
      <c r="B1578" s="10" t="n">
        <v>0.07131534710317361</v>
      </c>
    </row>
    <row r="1579">
      <c r="A1579" s="8" t="n">
        <v>43664</v>
      </c>
      <c r="B1579" s="10" t="n">
        <v>0.07126301265310944</v>
      </c>
    </row>
    <row r="1580">
      <c r="A1580" s="8" t="n">
        <v>43665</v>
      </c>
      <c r="B1580" s="10" t="n">
        <v>0.07163525225019685</v>
      </c>
    </row>
    <row r="1581">
      <c r="A1581" s="8" t="n">
        <v>43668</v>
      </c>
      <c r="B1581" s="10" t="n">
        <v>0.07195321337400429</v>
      </c>
    </row>
    <row r="1582">
      <c r="A1582" s="8" t="n">
        <v>43669</v>
      </c>
      <c r="B1582" s="10" t="n">
        <v>0.07198372759488227</v>
      </c>
    </row>
    <row r="1583">
      <c r="A1583" s="8" t="n">
        <v>43670</v>
      </c>
      <c r="B1583" s="10" t="n">
        <v>0.07202632564953702</v>
      </c>
    </row>
    <row r="1584">
      <c r="A1584" s="8" t="n">
        <v>43671</v>
      </c>
      <c r="B1584" s="10" t="n">
        <v>0.0721888065653018</v>
      </c>
    </row>
    <row r="1585">
      <c r="A1585" s="8" t="n">
        <v>43672</v>
      </c>
      <c r="B1585" s="10" t="n">
        <v>0.07263223015843769</v>
      </c>
    </row>
    <row r="1586">
      <c r="A1586" s="8" t="n">
        <v>43675</v>
      </c>
      <c r="B1586" s="10" t="n">
        <v>0.07238775060759464</v>
      </c>
    </row>
    <row r="1587">
      <c r="A1587" s="8" t="n">
        <v>43676</v>
      </c>
      <c r="B1587" s="10" t="n">
        <v>0.07233325446168622</v>
      </c>
    </row>
    <row r="1588">
      <c r="A1588" s="8" t="n">
        <v>43677</v>
      </c>
      <c r="B1588" s="10" t="n">
        <v>0.07227922125554788</v>
      </c>
    </row>
    <row r="1589">
      <c r="A1589" s="8" t="n">
        <v>43678</v>
      </c>
      <c r="B1589" s="10" t="n">
        <v>0.07210091348743117</v>
      </c>
    </row>
    <row r="1590">
      <c r="A1590" s="8" t="n">
        <v>43679</v>
      </c>
      <c r="B1590" s="10" t="n">
        <v>0.07094852927449356</v>
      </c>
    </row>
    <row r="1591">
      <c r="A1591" s="8" t="n">
        <v>43682</v>
      </c>
      <c r="B1591" s="10" t="n">
        <v>0.06195105724670778</v>
      </c>
    </row>
    <row r="1592">
      <c r="A1592" s="8" t="n">
        <v>43683</v>
      </c>
      <c r="B1592" s="10" t="n">
        <v>0.06253477241295706</v>
      </c>
    </row>
    <row r="1593">
      <c r="A1593" s="8" t="n">
        <v>43684</v>
      </c>
      <c r="B1593" s="10" t="n">
        <v>0.06251420205773667</v>
      </c>
    </row>
    <row r="1594">
      <c r="A1594" s="8" t="n">
        <v>43685</v>
      </c>
      <c r="B1594" s="10" t="n">
        <v>0.0629296081326061</v>
      </c>
    </row>
    <row r="1595">
      <c r="A1595" s="8" t="n">
        <v>43686</v>
      </c>
      <c r="B1595" s="10" t="n">
        <v>0.06344004421084336</v>
      </c>
    </row>
    <row r="1596">
      <c r="A1596" s="8" t="n">
        <v>43690</v>
      </c>
      <c r="B1596" s="10" t="n">
        <v>0.0631402859175233</v>
      </c>
    </row>
    <row r="1597">
      <c r="A1597" s="8" t="n">
        <v>43691</v>
      </c>
      <c r="B1597" s="10" t="n">
        <v>0.0631290875977613</v>
      </c>
    </row>
    <row r="1598">
      <c r="A1598" s="8" t="n">
        <v>43693</v>
      </c>
      <c r="B1598" s="10" t="n">
        <v>0.06326384117624244</v>
      </c>
    </row>
    <row r="1599">
      <c r="A1599" s="8" t="n">
        <v>43696</v>
      </c>
      <c r="B1599" s="10" t="n">
        <v>0.06232574583410214</v>
      </c>
    </row>
    <row r="1600">
      <c r="A1600" s="8" t="n">
        <v>43697</v>
      </c>
      <c r="B1600" s="10" t="n">
        <v>0.06191251233753527</v>
      </c>
    </row>
    <row r="1601">
      <c r="A1601" s="8" t="n">
        <v>43698</v>
      </c>
      <c r="B1601" s="10" t="n">
        <v>0.06177014175649176</v>
      </c>
    </row>
    <row r="1602">
      <c r="A1602" s="8" t="n">
        <v>43699</v>
      </c>
      <c r="B1602" s="10" t="n">
        <v>0.06133438326340304</v>
      </c>
    </row>
    <row r="1603">
      <c r="A1603" s="8" t="n">
        <v>43700</v>
      </c>
      <c r="B1603" s="10" t="n">
        <v>0.06170908690475922</v>
      </c>
    </row>
    <row r="1604">
      <c r="A1604" s="8" t="n">
        <v>43703</v>
      </c>
      <c r="B1604" s="10" t="n">
        <v>0.06065726398738997</v>
      </c>
    </row>
    <row r="1605">
      <c r="A1605" s="8" t="n">
        <v>43704</v>
      </c>
      <c r="B1605" s="10" t="n">
        <v>0.0587728869888165</v>
      </c>
    </row>
    <row r="1606">
      <c r="A1606" s="8" t="n">
        <v>43705</v>
      </c>
      <c r="B1606" s="10" t="n">
        <v>0.05868882536832414</v>
      </c>
    </row>
    <row r="1607">
      <c r="A1607" s="8" t="n">
        <v>43706</v>
      </c>
      <c r="B1607" s="10" t="n">
        <v>0.05879056397965148</v>
      </c>
    </row>
    <row r="1608">
      <c r="A1608" s="8" t="n">
        <v>43707</v>
      </c>
      <c r="B1608" s="10" t="n">
        <v>0.05820982931969791</v>
      </c>
    </row>
    <row r="1609">
      <c r="A1609" s="8" t="n">
        <v>43711</v>
      </c>
      <c r="B1609" s="10" t="n">
        <v>0.05007208151759938</v>
      </c>
    </row>
    <row r="1610">
      <c r="A1610" s="8" t="n">
        <v>43712</v>
      </c>
      <c r="B1610" s="10" t="n">
        <v>0.04964603383153274</v>
      </c>
    </row>
    <row r="1611">
      <c r="A1611" s="8" t="n">
        <v>43713</v>
      </c>
      <c r="B1611" s="10" t="n">
        <v>0.04947430247642762</v>
      </c>
    </row>
    <row r="1612">
      <c r="A1612" s="8" t="n">
        <v>43714</v>
      </c>
      <c r="B1612" s="10" t="n">
        <v>0.04943544939906894</v>
      </c>
    </row>
    <row r="1613">
      <c r="A1613" s="8" t="n">
        <v>43717</v>
      </c>
      <c r="B1613" s="10" t="n">
        <v>0.04961710468665889</v>
      </c>
    </row>
    <row r="1614">
      <c r="A1614" s="8" t="n">
        <v>43719</v>
      </c>
      <c r="B1614" s="10" t="n">
        <v>0.04933286786210887</v>
      </c>
    </row>
    <row r="1615">
      <c r="A1615" s="8" t="n">
        <v>43720</v>
      </c>
      <c r="B1615" s="10" t="n">
        <v>0.04699873108789005</v>
      </c>
    </row>
    <row r="1616">
      <c r="A1616" s="8" t="n">
        <v>43721</v>
      </c>
      <c r="B1616" s="10" t="n">
        <v>0.04662529637577822</v>
      </c>
    </row>
    <row r="1617">
      <c r="A1617" s="8" t="n">
        <v>43724</v>
      </c>
      <c r="B1617" s="10" t="n">
        <v>0.04273719885015431</v>
      </c>
    </row>
    <row r="1618">
      <c r="A1618" s="8" t="n">
        <v>43725</v>
      </c>
      <c r="B1618" s="10" t="n">
        <v>0.04235794101362453</v>
      </c>
    </row>
    <row r="1619">
      <c r="A1619" s="8" t="n">
        <v>43726</v>
      </c>
      <c r="B1619" s="10" t="n">
        <v>0.03948112983278466</v>
      </c>
    </row>
    <row r="1620">
      <c r="A1620" s="8" t="n">
        <v>43727</v>
      </c>
      <c r="B1620" s="10" t="n">
        <v>0.03944810347139988</v>
      </c>
    </row>
    <row r="1621">
      <c r="A1621" s="8" t="n">
        <v>43728</v>
      </c>
      <c r="B1621" s="10" t="n">
        <v>0.0379521584025022</v>
      </c>
    </row>
    <row r="1622">
      <c r="A1622" s="8" t="n">
        <v>43731</v>
      </c>
      <c r="B1622" s="10" t="n">
        <v>0.03799032677723476</v>
      </c>
    </row>
    <row r="1623">
      <c r="A1623" s="8" t="n">
        <v>43732</v>
      </c>
      <c r="B1623" s="10" t="n">
        <v>0.03799428562581468</v>
      </c>
    </row>
    <row r="1624">
      <c r="A1624" s="8" t="n">
        <v>43733</v>
      </c>
      <c r="B1624" s="10" t="n">
        <v>0.0383171124335702</v>
      </c>
    </row>
    <row r="1625">
      <c r="A1625" s="8" t="n">
        <v>43734</v>
      </c>
      <c r="B1625" s="10" t="n">
        <v>0.03801882754509541</v>
      </c>
    </row>
    <row r="1626">
      <c r="A1626" s="8" t="n">
        <v>43735</v>
      </c>
      <c r="B1626" s="10" t="n">
        <v>0.0367889469856025</v>
      </c>
    </row>
    <row r="1627">
      <c r="A1627" s="8" t="n">
        <v>43738</v>
      </c>
      <c r="B1627" s="10" t="n">
        <v>0.03577856109743218</v>
      </c>
    </row>
    <row r="1628">
      <c r="A1628" s="8" t="n">
        <v>43739</v>
      </c>
      <c r="B1628" s="10" t="n">
        <v>0.03527151463648801</v>
      </c>
    </row>
    <row r="1629">
      <c r="A1629" s="8" t="n">
        <v>43741</v>
      </c>
      <c r="B1629" s="10" t="n">
        <v>0.03662836292061809</v>
      </c>
    </row>
    <row r="1630">
      <c r="A1630" s="8" t="n">
        <v>43742</v>
      </c>
      <c r="B1630" s="10" t="n">
        <v>0.03693565041644208</v>
      </c>
    </row>
    <row r="1631">
      <c r="A1631" s="8" t="n">
        <v>43745</v>
      </c>
      <c r="B1631" s="10" t="n">
        <v>0.03678904041902052</v>
      </c>
    </row>
    <row r="1632">
      <c r="A1632" s="8" t="n">
        <v>43747</v>
      </c>
      <c r="B1632" s="10" t="n">
        <v>0.03931691973942738</v>
      </c>
    </row>
    <row r="1633">
      <c r="A1633" s="8" t="n">
        <v>43748</v>
      </c>
      <c r="B1633" s="10" t="n">
        <v>0.04009559671956348</v>
      </c>
    </row>
    <row r="1634">
      <c r="A1634" s="8" t="n">
        <v>43749</v>
      </c>
      <c r="B1634" s="10" t="n">
        <v>0.04040052529970353</v>
      </c>
    </row>
    <row r="1635">
      <c r="A1635" s="8" t="n">
        <v>43752</v>
      </c>
      <c r="B1635" s="10" t="n">
        <v>0.03967446549385984</v>
      </c>
    </row>
    <row r="1636">
      <c r="A1636" s="8" t="n">
        <v>43753</v>
      </c>
      <c r="B1636" s="10" t="n">
        <v>0.03860346783123909</v>
      </c>
    </row>
    <row r="1637">
      <c r="A1637" s="8" t="n">
        <v>43754</v>
      </c>
      <c r="B1637" s="10" t="n">
        <v>0.0386681830698339</v>
      </c>
    </row>
    <row r="1638">
      <c r="A1638" s="8" t="n">
        <v>43755</v>
      </c>
      <c r="B1638" s="10" t="n">
        <v>0.03818244065134747</v>
      </c>
    </row>
    <row r="1639">
      <c r="A1639" s="8" t="n">
        <v>43756</v>
      </c>
      <c r="B1639" s="10" t="n">
        <v>0.03849501615513736</v>
      </c>
    </row>
    <row r="1640">
      <c r="A1640" s="8" t="n">
        <v>43760</v>
      </c>
      <c r="B1640" s="10" t="n">
        <v>0.03751871923066426</v>
      </c>
    </row>
    <row r="1641">
      <c r="A1641" s="8" t="n">
        <v>43761</v>
      </c>
      <c r="B1641" s="10" t="n">
        <v>0.03755741105121849</v>
      </c>
    </row>
    <row r="1642">
      <c r="A1642" s="8" t="n">
        <v>43762</v>
      </c>
      <c r="B1642" s="10" t="n">
        <v>0.03744926253683631</v>
      </c>
    </row>
    <row r="1643">
      <c r="A1643" s="8" t="n">
        <v>43763</v>
      </c>
      <c r="B1643" s="10" t="n">
        <v>0.03754193869409939</v>
      </c>
    </row>
    <row r="1644">
      <c r="A1644" s="8" t="n">
        <v>43767</v>
      </c>
      <c r="B1644" s="10" t="n">
        <v>0.03723768823237544</v>
      </c>
    </row>
    <row r="1645">
      <c r="A1645" s="8" t="n">
        <v>43768</v>
      </c>
      <c r="B1645" s="10" t="n">
        <v>0.03776154866427931</v>
      </c>
    </row>
    <row r="1646">
      <c r="A1646" s="8" t="n">
        <v>43769</v>
      </c>
      <c r="B1646" s="10" t="n">
        <v>0.03797077785025613</v>
      </c>
    </row>
    <row r="1647">
      <c r="A1647" s="8" t="n">
        <v>43770</v>
      </c>
      <c r="B1647" s="10" t="n">
        <v>0.03809990723679774</v>
      </c>
    </row>
    <row r="1648">
      <c r="A1648" s="8" t="n">
        <v>43773</v>
      </c>
      <c r="B1648" s="10" t="n">
        <v>0.03784307524407909</v>
      </c>
    </row>
    <row r="1649">
      <c r="A1649" s="8" t="n">
        <v>43774</v>
      </c>
      <c r="B1649" s="10" t="n">
        <v>0.03781728025952348</v>
      </c>
    </row>
    <row r="1650">
      <c r="A1650" s="8" t="n">
        <v>43775</v>
      </c>
      <c r="B1650" s="10" t="n">
        <v>0.03688358331934007</v>
      </c>
    </row>
    <row r="1651">
      <c r="A1651" s="8" t="n">
        <v>43776</v>
      </c>
      <c r="B1651" s="10" t="n">
        <v>0.03732324665176114</v>
      </c>
    </row>
    <row r="1652">
      <c r="A1652" s="8" t="n">
        <v>43777</v>
      </c>
      <c r="B1652" s="10" t="n">
        <v>0.03654424784938962</v>
      </c>
    </row>
    <row r="1653">
      <c r="A1653" s="8" t="n">
        <v>43780</v>
      </c>
      <c r="B1653" s="10" t="n">
        <v>0.03603567727184677</v>
      </c>
    </row>
    <row r="1654">
      <c r="A1654" s="8" t="n">
        <v>43782</v>
      </c>
      <c r="B1654" s="10" t="n">
        <v>0.03133489309505078</v>
      </c>
    </row>
    <row r="1655">
      <c r="A1655" s="8" t="n">
        <v>43783</v>
      </c>
      <c r="B1655" s="10" t="n">
        <v>0.03122123273056902</v>
      </c>
    </row>
    <row r="1656">
      <c r="A1656" s="8" t="n">
        <v>43784</v>
      </c>
      <c r="B1656" s="10" t="n">
        <v>0.03109613059359257</v>
      </c>
    </row>
    <row r="1657">
      <c r="A1657" s="8" t="n">
        <v>43787</v>
      </c>
      <c r="B1657" s="10" t="n">
        <v>0.03180837148637733</v>
      </c>
    </row>
    <row r="1658">
      <c r="A1658" s="8" t="n">
        <v>43788</v>
      </c>
      <c r="B1658" s="10" t="n">
        <v>0.03186509351888361</v>
      </c>
    </row>
    <row r="1659">
      <c r="A1659" s="8" t="n">
        <v>43789</v>
      </c>
      <c r="B1659" s="10" t="n">
        <v>0.03182031617112568</v>
      </c>
    </row>
    <row r="1660">
      <c r="A1660" s="8" t="n">
        <v>43790</v>
      </c>
      <c r="B1660" s="10" t="n">
        <v>0.03204639068858946</v>
      </c>
    </row>
    <row r="1661">
      <c r="A1661" s="8" t="n">
        <v>43791</v>
      </c>
      <c r="B1661" s="10" t="n">
        <v>0.03228036814408321</v>
      </c>
    </row>
    <row r="1662">
      <c r="A1662" s="8" t="n">
        <v>43794</v>
      </c>
      <c r="B1662" s="10" t="n">
        <v>0.03369591104660961</v>
      </c>
    </row>
    <row r="1663">
      <c r="A1663" s="8" t="n">
        <v>43795</v>
      </c>
      <c r="B1663" s="10" t="n">
        <v>0.03361753941470006</v>
      </c>
    </row>
    <row r="1664">
      <c r="A1664" s="8" t="n">
        <v>43796</v>
      </c>
      <c r="B1664" s="10" t="n">
        <v>0.0334854091366695</v>
      </c>
    </row>
    <row r="1665">
      <c r="A1665" s="8" t="n">
        <v>43797</v>
      </c>
      <c r="B1665" s="10" t="n">
        <v>0.03680429253566034</v>
      </c>
    </row>
    <row r="1666">
      <c r="A1666" s="8" t="n">
        <v>43798</v>
      </c>
      <c r="B1666" s="10" t="n">
        <v>0.03697157686940244</v>
      </c>
    </row>
    <row r="1667">
      <c r="A1667" s="8" t="n">
        <v>43801</v>
      </c>
      <c r="B1667" s="10" t="n">
        <v>0.03994727726045869</v>
      </c>
    </row>
    <row r="1668">
      <c r="A1668" s="8" t="n">
        <v>43802</v>
      </c>
      <c r="B1668" s="10" t="n">
        <v>0.04280797698231263</v>
      </c>
    </row>
    <row r="1669">
      <c r="A1669" s="8" t="n">
        <v>43803</v>
      </c>
      <c r="B1669" s="10" t="n">
        <v>0.04264789902080713</v>
      </c>
    </row>
    <row r="1670">
      <c r="A1670" s="8" t="n">
        <v>43804</v>
      </c>
      <c r="B1670" s="10" t="n">
        <v>0.04199592207885219</v>
      </c>
    </row>
    <row r="1671">
      <c r="A1671" s="8" t="n">
        <v>43805</v>
      </c>
      <c r="B1671" s="10" t="n">
        <v>0.04354000279509346</v>
      </c>
    </row>
    <row r="1672">
      <c r="A1672" s="8" t="n">
        <v>43808</v>
      </c>
      <c r="B1672" s="10" t="n">
        <v>0.0437141188358641</v>
      </c>
    </row>
    <row r="1673">
      <c r="A1673" s="8" t="n">
        <v>43809</v>
      </c>
      <c r="B1673" s="10" t="n">
        <v>0.04380490890983421</v>
      </c>
    </row>
    <row r="1674">
      <c r="A1674" s="8" t="n">
        <v>43810</v>
      </c>
      <c r="B1674" s="10" t="n">
        <v>0.04573461844368427</v>
      </c>
    </row>
    <row r="1675">
      <c r="A1675" s="8" t="n">
        <v>43811</v>
      </c>
      <c r="B1675" s="10" t="n">
        <v>0.04796360836266328</v>
      </c>
    </row>
    <row r="1676">
      <c r="A1676" s="8" t="n">
        <v>43812</v>
      </c>
      <c r="B1676" s="10" t="n">
        <v>0.04898734221265912</v>
      </c>
    </row>
    <row r="1677">
      <c r="A1677" s="8" t="n">
        <v>43815</v>
      </c>
      <c r="B1677" s="10" t="n">
        <v>0.04959633469053549</v>
      </c>
    </row>
    <row r="1678">
      <c r="A1678" s="8" t="n">
        <v>43816</v>
      </c>
      <c r="B1678" s="10" t="n">
        <v>0.04964039510168584</v>
      </c>
    </row>
    <row r="1679">
      <c r="A1679" s="8" t="n">
        <v>43817</v>
      </c>
      <c r="B1679" s="10" t="n">
        <v>0.04961512055865243</v>
      </c>
    </row>
    <row r="1680">
      <c r="A1680" s="8" t="n">
        <v>43818</v>
      </c>
      <c r="B1680" s="10" t="n">
        <v>0.05323119342943044</v>
      </c>
    </row>
    <row r="1681">
      <c r="A1681" s="8" t="n">
        <v>43819</v>
      </c>
      <c r="B1681" s="10" t="n">
        <v>0.05329362841221696</v>
      </c>
    </row>
    <row r="1682">
      <c r="A1682" s="8" t="n">
        <v>43822</v>
      </c>
      <c r="B1682" s="10" t="n">
        <v>0.05980067757993473</v>
      </c>
    </row>
    <row r="1683">
      <c r="A1683" s="8" t="n">
        <v>43823</v>
      </c>
      <c r="B1683" s="10" t="n">
        <v>0.06028190172628674</v>
      </c>
    </row>
    <row r="1684">
      <c r="A1684" s="8" t="n">
        <v>43825</v>
      </c>
      <c r="B1684" s="10" t="n">
        <v>0.06602589576246368</v>
      </c>
    </row>
    <row r="1685">
      <c r="A1685" s="8" t="n">
        <v>43826</v>
      </c>
      <c r="B1685" s="10" t="n">
        <v>0.06652060749203415</v>
      </c>
    </row>
    <row r="1686">
      <c r="A1686" s="8" t="n">
        <v>43829</v>
      </c>
      <c r="B1686" s="10" t="n">
        <v>0.06749318475339806</v>
      </c>
    </row>
    <row r="1687">
      <c r="A1687" s="8" t="n">
        <v>43830</v>
      </c>
      <c r="B1687" s="10" t="n">
        <v>0.06751062367053992</v>
      </c>
    </row>
    <row r="1688">
      <c r="A1688" s="8" t="n">
        <v>43831</v>
      </c>
      <c r="B1688" s="10" t="n">
        <v>0.06778276065151585</v>
      </c>
    </row>
    <row r="1689">
      <c r="A1689" s="8" t="n">
        <v>43832</v>
      </c>
      <c r="B1689" s="10" t="n">
        <v>0.06832379950117613</v>
      </c>
    </row>
    <row r="1690">
      <c r="A1690" s="8" t="n">
        <v>43833</v>
      </c>
      <c r="B1690" s="10" t="n">
        <v>0.06926242566039098</v>
      </c>
    </row>
    <row r="1691">
      <c r="A1691" s="8" t="n">
        <v>43836</v>
      </c>
      <c r="B1691" s="10" t="n">
        <v>0.06983965576242288</v>
      </c>
    </row>
    <row r="1692">
      <c r="A1692" s="8" t="n">
        <v>43837</v>
      </c>
      <c r="B1692" s="10" t="n">
        <v>0.07172896340660505</v>
      </c>
    </row>
    <row r="1693">
      <c r="A1693" s="8" t="n">
        <v>43838</v>
      </c>
      <c r="B1693" s="10" t="n">
        <v>0.07345468722543487</v>
      </c>
    </row>
    <row r="1694">
      <c r="A1694" s="8" t="n">
        <v>43839</v>
      </c>
      <c r="B1694" s="10" t="n">
        <v>0.07157004615830515</v>
      </c>
    </row>
    <row r="1695">
      <c r="A1695" s="8" t="n">
        <v>43840</v>
      </c>
      <c r="B1695" s="10" t="n">
        <v>0.07139283210665379</v>
      </c>
    </row>
    <row r="1696">
      <c r="A1696" s="8" t="n">
        <v>43843</v>
      </c>
      <c r="B1696" s="10" t="n">
        <v>0.07125474526380517</v>
      </c>
    </row>
    <row r="1697">
      <c r="A1697" s="8" t="n">
        <v>43844</v>
      </c>
      <c r="B1697" s="10" t="n">
        <v>0.07186536655628152</v>
      </c>
    </row>
    <row r="1698">
      <c r="A1698" s="8" t="n">
        <v>43845</v>
      </c>
      <c r="B1698" s="10" t="n">
        <v>0.07174873417048863</v>
      </c>
    </row>
    <row r="1699">
      <c r="A1699" s="8" t="n">
        <v>43846</v>
      </c>
      <c r="B1699" s="10" t="n">
        <v>0.07206222369032349</v>
      </c>
    </row>
    <row r="1700">
      <c r="A1700" s="8" t="n">
        <v>43847</v>
      </c>
      <c r="B1700" s="10" t="n">
        <v>0.07346643848661068</v>
      </c>
    </row>
    <row r="1701">
      <c r="A1701" s="8" t="n">
        <v>43850</v>
      </c>
      <c r="B1701" s="10" t="n">
        <v>0.07346513352301072</v>
      </c>
    </row>
    <row r="1702">
      <c r="A1702" s="8" t="n">
        <v>43851</v>
      </c>
      <c r="B1702" s="10" t="n">
        <v>0.07364132839026469</v>
      </c>
    </row>
    <row r="1703">
      <c r="A1703" s="8" t="n">
        <v>43852</v>
      </c>
      <c r="B1703" s="10" t="n">
        <v>0.07396431162698425</v>
      </c>
    </row>
    <row r="1704">
      <c r="A1704" s="8" t="n">
        <v>43853</v>
      </c>
      <c r="B1704" s="10" t="n">
        <v>0.0764312338423395</v>
      </c>
    </row>
    <row r="1705">
      <c r="A1705" s="8" t="n">
        <v>43854</v>
      </c>
      <c r="B1705" s="10" t="n">
        <v>0.07685814548761137</v>
      </c>
    </row>
    <row r="1706">
      <c r="A1706" s="8" t="n">
        <v>43857</v>
      </c>
      <c r="B1706" s="10" t="n">
        <v>0.07734182932384434</v>
      </c>
    </row>
    <row r="1707">
      <c r="A1707" s="8" t="n">
        <v>43858</v>
      </c>
      <c r="B1707" s="10" t="n">
        <v>0.07723681620378653</v>
      </c>
    </row>
    <row r="1708">
      <c r="A1708" s="8" t="n">
        <v>43859</v>
      </c>
      <c r="B1708" s="10" t="n">
        <v>0.07891695651153914</v>
      </c>
    </row>
    <row r="1709">
      <c r="A1709" s="8" t="n">
        <v>43860</v>
      </c>
      <c r="B1709" s="10" t="n">
        <v>0.08086763944888854</v>
      </c>
    </row>
    <row r="1710">
      <c r="A1710" s="8" t="n">
        <v>43861</v>
      </c>
      <c r="B1710" s="10" t="n">
        <v>0.08138632735640806</v>
      </c>
    </row>
    <row r="1711">
      <c r="A1711" s="8" t="n">
        <v>43864</v>
      </c>
      <c r="B1711" s="10" t="n">
        <v>0.08212100924430131</v>
      </c>
    </row>
    <row r="1712">
      <c r="A1712" s="8" t="n">
        <v>43865</v>
      </c>
      <c r="B1712" s="10" t="n">
        <v>0.08351219613415684</v>
      </c>
    </row>
    <row r="1713">
      <c r="A1713" s="8" t="n">
        <v>43866</v>
      </c>
      <c r="B1713" s="10" t="n">
        <v>0.08355172296512925</v>
      </c>
    </row>
    <row r="1714">
      <c r="A1714" s="8" t="n">
        <v>43867</v>
      </c>
      <c r="B1714" s="10" t="n">
        <v>0.08350370159505344</v>
      </c>
    </row>
    <row r="1715">
      <c r="A1715" s="8" t="n">
        <v>43868</v>
      </c>
      <c r="B1715" s="10" t="n">
        <v>0.08420662689530511</v>
      </c>
    </row>
    <row r="1716">
      <c r="A1716" s="8" t="n">
        <v>43871</v>
      </c>
      <c r="B1716" s="10" t="n">
        <v>0.08443549148144947</v>
      </c>
    </row>
    <row r="1717">
      <c r="A1717" s="8" t="n">
        <v>43872</v>
      </c>
      <c r="B1717" s="10" t="n">
        <v>0.08444173475023717</v>
      </c>
    </row>
    <row r="1718">
      <c r="A1718" s="8" t="n">
        <v>43873</v>
      </c>
      <c r="B1718" s="10" t="n">
        <v>0.08492470540577707</v>
      </c>
    </row>
    <row r="1719">
      <c r="A1719" s="8" t="n">
        <v>43874</v>
      </c>
      <c r="B1719" s="10" t="n">
        <v>0.08495688675169431</v>
      </c>
    </row>
    <row r="1720">
      <c r="A1720" s="8" t="n">
        <v>43875</v>
      </c>
      <c r="B1720" s="10" t="n">
        <v>0.08495234412527471</v>
      </c>
    </row>
    <row r="1721">
      <c r="A1721" s="8" t="n">
        <v>43878</v>
      </c>
      <c r="B1721" s="10" t="n">
        <v>0.08484288554155019</v>
      </c>
    </row>
    <row r="1722">
      <c r="A1722" s="8" t="n">
        <v>43879</v>
      </c>
      <c r="B1722" s="10" t="n">
        <v>0.08494986995323672</v>
      </c>
    </row>
    <row r="1723">
      <c r="A1723" s="8" t="n">
        <v>43881</v>
      </c>
      <c r="B1723" s="10" t="n">
        <v>0.08479206288566678</v>
      </c>
    </row>
    <row r="1724">
      <c r="A1724" s="8" t="n">
        <v>43885</v>
      </c>
      <c r="B1724" s="10" t="n">
        <v>0.08424889612886802</v>
      </c>
    </row>
    <row r="1725">
      <c r="A1725" s="8" t="n">
        <v>43886</v>
      </c>
      <c r="B1725" s="10" t="n">
        <v>0.08485635995102457</v>
      </c>
    </row>
    <row r="1726">
      <c r="A1726" s="8" t="n">
        <v>43887</v>
      </c>
      <c r="B1726" s="10" t="n">
        <v>0.08508018427593965</v>
      </c>
    </row>
    <row r="1727">
      <c r="A1727" s="8" t="n">
        <v>43888</v>
      </c>
      <c r="B1727" s="10" t="n">
        <v>0.08492405515707371</v>
      </c>
    </row>
    <row r="1728">
      <c r="A1728" s="8" t="n">
        <v>43889</v>
      </c>
      <c r="B1728" s="10" t="n">
        <v>0.0833222693140299</v>
      </c>
    </row>
    <row r="1729">
      <c r="A1729" s="8" t="n">
        <v>43892</v>
      </c>
      <c r="B1729" s="10" t="n">
        <v>0.08102096851300795</v>
      </c>
    </row>
    <row r="1730">
      <c r="A1730" s="8" t="n">
        <v>43893</v>
      </c>
      <c r="B1730" s="10" t="n">
        <v>0.07952736518230959</v>
      </c>
    </row>
    <row r="1731">
      <c r="A1731" s="8" t="n">
        <v>43894</v>
      </c>
      <c r="B1731" s="10" t="n">
        <v>0.07946381244397376</v>
      </c>
    </row>
    <row r="1732">
      <c r="A1732" s="8" t="n">
        <v>43895</v>
      </c>
      <c r="B1732" s="10" t="n">
        <v>0.07945773610039651</v>
      </c>
    </row>
    <row r="1733">
      <c r="A1733" s="8" t="n">
        <v>43896</v>
      </c>
      <c r="B1733" s="10" t="n">
        <v>0.07915338243728719</v>
      </c>
    </row>
    <row r="1734">
      <c r="A1734" s="8" t="n">
        <v>43899</v>
      </c>
      <c r="B1734" s="10" t="n">
        <v>0.07807935337597367</v>
      </c>
    </row>
    <row r="1735">
      <c r="A1735" s="8" t="n">
        <v>43901</v>
      </c>
      <c r="B1735" s="10" t="n">
        <v>0.07630455609182904</v>
      </c>
    </row>
    <row r="1736">
      <c r="A1736" s="8" t="n">
        <v>43902</v>
      </c>
      <c r="B1736" s="10" t="n">
        <v>0.07469740693048232</v>
      </c>
    </row>
    <row r="1737">
      <c r="A1737" s="8" t="n">
        <v>43903</v>
      </c>
      <c r="B1737" s="10" t="n">
        <v>0.07471084994279904</v>
      </c>
    </row>
    <row r="1738">
      <c r="A1738" s="8" t="n">
        <v>43906</v>
      </c>
      <c r="B1738" s="10" t="n">
        <v>0.07365222596687268</v>
      </c>
    </row>
    <row r="1739">
      <c r="A1739" s="8" t="n">
        <v>43907</v>
      </c>
      <c r="B1739" s="10" t="n">
        <v>0.07363902316143139</v>
      </c>
    </row>
    <row r="1740">
      <c r="A1740" s="8" t="n">
        <v>43908</v>
      </c>
      <c r="B1740" s="10" t="n">
        <v>0.07365204874320982</v>
      </c>
    </row>
    <row r="1741">
      <c r="A1741" s="8" t="n">
        <v>43909</v>
      </c>
      <c r="B1741" s="10" t="n">
        <v>0.07060979504038636</v>
      </c>
    </row>
    <row r="1742">
      <c r="A1742" s="8" t="n">
        <v>43910</v>
      </c>
      <c r="B1742" s="10" t="n">
        <v>0.07112699831166365</v>
      </c>
    </row>
    <row r="1743">
      <c r="A1743" s="8" t="n">
        <v>43913</v>
      </c>
      <c r="B1743" s="10" t="n">
        <v>0.06476968385550527</v>
      </c>
    </row>
    <row r="1744">
      <c r="A1744" s="8" t="n">
        <v>43914</v>
      </c>
      <c r="B1744" s="10" t="n">
        <v>0.06459675901054271</v>
      </c>
    </row>
    <row r="1745">
      <c r="A1745" s="8" t="n">
        <v>43916</v>
      </c>
      <c r="B1745" s="10" t="n">
        <v>0.058688017146788</v>
      </c>
    </row>
    <row r="1746">
      <c r="A1746" s="8" t="n">
        <v>43917</v>
      </c>
      <c r="B1746" s="10" t="n">
        <v>0.05880127738375054</v>
      </c>
    </row>
    <row r="1747">
      <c r="A1747" s="8" t="n">
        <v>43920</v>
      </c>
      <c r="B1747" s="10" t="n">
        <v>0.05673447915863232</v>
      </c>
    </row>
    <row r="1748">
      <c r="A1748" s="8" t="n">
        <v>43921</v>
      </c>
      <c r="B1748" s="10" t="n">
        <v>0.05712968059376373</v>
      </c>
    </row>
    <row r="1749">
      <c r="A1749" s="8" t="n">
        <v>43924</v>
      </c>
      <c r="B1749" s="10" t="n">
        <v>0.0565029156293782</v>
      </c>
    </row>
    <row r="1750">
      <c r="A1750" s="8" t="n">
        <v>43928</v>
      </c>
      <c r="B1750" s="10" t="n">
        <v>0.05467048246847847</v>
      </c>
    </row>
    <row r="1751">
      <c r="A1751" s="8" t="n">
        <v>43929</v>
      </c>
      <c r="B1751" s="10" t="n">
        <v>0.05134529165405824</v>
      </c>
    </row>
    <row r="1752">
      <c r="A1752" s="8" t="n">
        <v>43930</v>
      </c>
      <c r="B1752" s="10" t="n">
        <v>0.05134420816249299</v>
      </c>
    </row>
    <row r="1753">
      <c r="A1753" s="8" t="n">
        <v>43934</v>
      </c>
      <c r="B1753" s="10" t="n">
        <v>0.0512941482282986</v>
      </c>
    </row>
    <row r="1754">
      <c r="A1754" s="8" t="n">
        <v>43936</v>
      </c>
      <c r="B1754" s="10" t="n">
        <v>0.05158169505218392</v>
      </c>
    </row>
    <row r="1755">
      <c r="A1755" s="8" t="n">
        <v>43937</v>
      </c>
      <c r="B1755" s="10" t="n">
        <v>0.05066646068268314</v>
      </c>
    </row>
    <row r="1756">
      <c r="A1756" s="8" t="n">
        <v>43938</v>
      </c>
      <c r="B1756" s="10" t="n">
        <v>0.04978006084818692</v>
      </c>
    </row>
    <row r="1757">
      <c r="A1757" s="8" t="n">
        <v>43941</v>
      </c>
      <c r="B1757" s="10" t="n">
        <v>0.04956535894429104</v>
      </c>
    </row>
    <row r="1758">
      <c r="A1758" s="8" t="n">
        <v>43942</v>
      </c>
      <c r="B1758" s="10" t="n">
        <v>0.04900647529350221</v>
      </c>
    </row>
    <row r="1759">
      <c r="A1759" s="8" t="n">
        <v>43943</v>
      </c>
      <c r="B1759" s="10" t="n">
        <v>0.04888700473732329</v>
      </c>
    </row>
    <row r="1760">
      <c r="A1760" s="8" t="n">
        <v>43944</v>
      </c>
      <c r="B1760" s="10" t="n">
        <v>0.04651213407173155</v>
      </c>
    </row>
    <row r="1761">
      <c r="A1761" s="8" t="n">
        <v>43945</v>
      </c>
      <c r="B1761" s="10" t="n">
        <v>0.04530208932424963</v>
      </c>
    </row>
    <row r="1762">
      <c r="A1762" s="8" t="n">
        <v>43948</v>
      </c>
      <c r="B1762" s="10" t="n">
        <v>0.04501837594642999</v>
      </c>
    </row>
    <row r="1763">
      <c r="A1763" s="8" t="n">
        <v>43949</v>
      </c>
      <c r="B1763" s="10" t="n">
        <v>0.04502222462498036</v>
      </c>
    </row>
    <row r="1764">
      <c r="A1764" s="8" t="n">
        <v>43950</v>
      </c>
      <c r="B1764" s="10" t="n">
        <v>0.04300731473821798</v>
      </c>
    </row>
    <row r="1765">
      <c r="A1765" s="8" t="n">
        <v>43951</v>
      </c>
      <c r="B1765" s="10" t="n">
        <v>0.04026710029570091</v>
      </c>
    </row>
    <row r="1766">
      <c r="A1766" s="8" t="n">
        <v>43955</v>
      </c>
      <c r="B1766" s="10" t="n">
        <v>0.03632431046507811</v>
      </c>
    </row>
    <row r="1767">
      <c r="A1767" s="8" t="n">
        <v>43956</v>
      </c>
      <c r="B1767" s="10" t="n">
        <v>0.0363521443158765</v>
      </c>
    </row>
    <row r="1768">
      <c r="A1768" s="8" t="n">
        <v>43957</v>
      </c>
      <c r="B1768" s="10" t="n">
        <v>0.03617146224744635</v>
      </c>
    </row>
    <row r="1769">
      <c r="A1769" s="8" t="n">
        <v>43959</v>
      </c>
      <c r="B1769" s="10" t="n">
        <v>0.03577752711903866</v>
      </c>
    </row>
    <row r="1770">
      <c r="A1770" s="8" t="n">
        <v>43962</v>
      </c>
      <c r="B1770" s="10" t="n">
        <v>0.03526230788505759</v>
      </c>
    </row>
    <row r="1771">
      <c r="A1771" s="8" t="n">
        <v>43963</v>
      </c>
      <c r="B1771" s="10" t="n">
        <v>0.03485189927188848</v>
      </c>
    </row>
    <row r="1772">
      <c r="A1772" s="8" t="n">
        <v>43964</v>
      </c>
      <c r="B1772" s="10" t="n">
        <v>0.03484357009272246</v>
      </c>
    </row>
    <row r="1773">
      <c r="A1773" s="8" t="n">
        <v>43965</v>
      </c>
      <c r="B1773" s="10" t="n">
        <v>0.03475144426888051</v>
      </c>
    </row>
    <row r="1774">
      <c r="A1774" s="8" t="n">
        <v>43966</v>
      </c>
      <c r="B1774" s="10" t="n">
        <v>0.03502030461295681</v>
      </c>
    </row>
    <row r="1775">
      <c r="A1775" s="8" t="n">
        <v>43969</v>
      </c>
      <c r="B1775" s="10" t="n">
        <v>0.03365189326133215</v>
      </c>
    </row>
    <row r="1776">
      <c r="A1776" s="8" t="n">
        <v>43970</v>
      </c>
      <c r="B1776" s="10" t="n">
        <v>0.03302461286966192</v>
      </c>
    </row>
    <row r="1777">
      <c r="A1777" s="8" t="n">
        <v>43971</v>
      </c>
      <c r="B1777" s="10" t="n">
        <v>0.03324820934071281</v>
      </c>
    </row>
    <row r="1778">
      <c r="A1778" s="8" t="n">
        <v>43972</v>
      </c>
      <c r="B1778" s="10" t="n">
        <v>0.0332639092955036</v>
      </c>
    </row>
    <row r="1779">
      <c r="A1779" s="8" t="n">
        <v>43973</v>
      </c>
      <c r="B1779" s="10" t="n">
        <v>0.03212500555577934</v>
      </c>
    </row>
    <row r="1780">
      <c r="A1780" s="8" t="n">
        <v>43977</v>
      </c>
      <c r="B1780" s="10" t="n">
        <v>0.03352497172048218</v>
      </c>
    </row>
    <row r="1781">
      <c r="A1781" s="8" t="n">
        <v>43978</v>
      </c>
      <c r="B1781" s="10" t="n">
        <v>0.03562275729319716</v>
      </c>
    </row>
    <row r="1782">
      <c r="A1782" s="8" t="n">
        <v>43979</v>
      </c>
      <c r="B1782" s="10" t="n">
        <v>0.03699694592765856</v>
      </c>
    </row>
    <row r="1783">
      <c r="A1783" s="8" t="n">
        <v>43980</v>
      </c>
      <c r="B1783" s="10" t="n">
        <v>0.0371741040178009</v>
      </c>
    </row>
    <row r="1784">
      <c r="A1784" s="8" t="n">
        <v>43983</v>
      </c>
      <c r="B1784" s="10" t="n">
        <v>0.04211766106315687</v>
      </c>
    </row>
    <row r="1785">
      <c r="A1785" s="8" t="n">
        <v>43984</v>
      </c>
      <c r="B1785" s="10" t="n">
        <v>0.04227569060643295</v>
      </c>
    </row>
    <row r="1786">
      <c r="A1786" s="8" t="n">
        <v>43985</v>
      </c>
      <c r="B1786" s="10" t="n">
        <v>0.04401575612902234</v>
      </c>
    </row>
    <row r="1787">
      <c r="A1787" s="8" t="n">
        <v>43986</v>
      </c>
      <c r="B1787" s="10" t="n">
        <v>0.04461810895683595</v>
      </c>
    </row>
    <row r="1788">
      <c r="A1788" s="8" t="n">
        <v>43987</v>
      </c>
      <c r="B1788" s="10" t="n">
        <v>0.04495040254723597</v>
      </c>
    </row>
    <row r="1789">
      <c r="A1789" s="8" t="n">
        <v>43990</v>
      </c>
      <c r="B1789" s="10" t="n">
        <v>0.04570385540833802</v>
      </c>
    </row>
    <row r="1790">
      <c r="A1790" s="8" t="n">
        <v>43991</v>
      </c>
      <c r="B1790" s="10" t="n">
        <v>0.04563391691000793</v>
      </c>
    </row>
    <row r="1791">
      <c r="A1791" s="8" t="n">
        <v>43992</v>
      </c>
      <c r="B1791" s="10" t="n">
        <v>0.0456503881064987</v>
      </c>
    </row>
    <row r="1792">
      <c r="A1792" s="8" t="n">
        <v>43993</v>
      </c>
      <c r="B1792" s="10" t="n">
        <v>0.04538091169413878</v>
      </c>
    </row>
    <row r="1793">
      <c r="A1793" s="8" t="n">
        <v>43994</v>
      </c>
      <c r="B1793" s="10" t="n">
        <v>0.04566605359063255</v>
      </c>
    </row>
    <row r="1794">
      <c r="A1794" s="8" t="n">
        <v>43997</v>
      </c>
      <c r="B1794" s="10" t="n">
        <v>0.04526738206013767</v>
      </c>
    </row>
    <row r="1795">
      <c r="A1795" s="8" t="n">
        <v>43998</v>
      </c>
      <c r="B1795" s="10" t="n">
        <v>0.04496116120186245</v>
      </c>
    </row>
    <row r="1796">
      <c r="A1796" s="8" t="n">
        <v>43999</v>
      </c>
      <c r="B1796" s="10" t="n">
        <v>0.04518674912076197</v>
      </c>
    </row>
    <row r="1797">
      <c r="A1797" s="8" t="n">
        <v>44000</v>
      </c>
      <c r="B1797" s="10" t="n">
        <v>0.04540240297627946</v>
      </c>
    </row>
    <row r="1798">
      <c r="A1798" s="8" t="n">
        <v>44001</v>
      </c>
      <c r="B1798" s="10" t="n">
        <v>0.04570409237593603</v>
      </c>
    </row>
    <row r="1799">
      <c r="A1799" s="8" t="n">
        <v>44004</v>
      </c>
      <c r="B1799" s="10" t="n">
        <v>0.0456438701865047</v>
      </c>
    </row>
    <row r="1800">
      <c r="A1800" s="8" t="n">
        <v>44005</v>
      </c>
      <c r="B1800" s="10" t="n">
        <v>0.04475720850079586</v>
      </c>
    </row>
    <row r="1801">
      <c r="A1801" s="8" t="n">
        <v>44006</v>
      </c>
      <c r="B1801" s="10" t="n">
        <v>0.04571766625853022</v>
      </c>
    </row>
    <row r="1802">
      <c r="A1802" s="8" t="n">
        <v>44007</v>
      </c>
      <c r="B1802" s="10" t="n">
        <v>0.04625197015797105</v>
      </c>
    </row>
    <row r="1803">
      <c r="A1803" s="8" t="n">
        <v>44008</v>
      </c>
      <c r="B1803" s="10" t="n">
        <v>0.04661110564744499</v>
      </c>
    </row>
    <row r="1804">
      <c r="A1804" s="8" t="n">
        <v>44011</v>
      </c>
      <c r="B1804" s="10" t="n">
        <v>0.04663081824979293</v>
      </c>
    </row>
    <row r="1805">
      <c r="A1805" s="8" t="n">
        <v>44012</v>
      </c>
      <c r="B1805" s="10" t="n">
        <v>0.04665174788448891</v>
      </c>
    </row>
    <row r="1806">
      <c r="A1806" s="8" t="n">
        <v>44013</v>
      </c>
      <c r="B1806" s="10" t="n">
        <v>0.0491265827734419</v>
      </c>
    </row>
    <row r="1807">
      <c r="A1807" s="8" t="n">
        <v>44014</v>
      </c>
      <c r="B1807" s="10" t="n">
        <v>0.04728597816620835</v>
      </c>
    </row>
    <row r="1808">
      <c r="A1808" s="8" t="n">
        <v>44015</v>
      </c>
      <c r="B1808" s="10" t="n">
        <v>0.0468306986756323</v>
      </c>
    </row>
    <row r="1809">
      <c r="A1809" s="8" t="n">
        <v>44018</v>
      </c>
      <c r="B1809" s="10" t="n">
        <v>0.04694285660305626</v>
      </c>
    </row>
    <row r="1810">
      <c r="A1810" s="8" t="n">
        <v>44019</v>
      </c>
      <c r="B1810" s="10" t="n">
        <v>0.04647380022164845</v>
      </c>
    </row>
    <row r="1811">
      <c r="A1811" s="8" t="n">
        <v>44020</v>
      </c>
      <c r="B1811" s="10" t="n">
        <v>0.04640673655728521</v>
      </c>
    </row>
    <row r="1812">
      <c r="A1812" s="8" t="n">
        <v>44021</v>
      </c>
      <c r="B1812" s="10" t="n">
        <v>0.04646194761731692</v>
      </c>
    </row>
    <row r="1813">
      <c r="A1813" s="8" t="n">
        <v>44022</v>
      </c>
      <c r="B1813" s="10" t="n">
        <v>0.04638765097815211</v>
      </c>
    </row>
    <row r="1814">
      <c r="A1814" s="8" t="n">
        <v>44025</v>
      </c>
      <c r="B1814" s="10" t="n">
        <v>0.04635299898475529</v>
      </c>
    </row>
    <row r="1815">
      <c r="A1815" s="8" t="n">
        <v>44026</v>
      </c>
      <c r="B1815" s="10" t="n">
        <v>0.04580379213531524</v>
      </c>
    </row>
    <row r="1816">
      <c r="A1816" s="8" t="n">
        <v>44027</v>
      </c>
      <c r="B1816" s="10" t="n">
        <v>0.04541905111589793</v>
      </c>
    </row>
    <row r="1817">
      <c r="A1817" s="8" t="n">
        <v>44028</v>
      </c>
      <c r="B1817" s="10" t="n">
        <v>0.0453798580476709</v>
      </c>
    </row>
    <row r="1818">
      <c r="A1818" s="8" t="n">
        <v>44029</v>
      </c>
      <c r="B1818" s="10" t="n">
        <v>0.04557292029443345</v>
      </c>
    </row>
    <row r="1819">
      <c r="A1819" s="8" t="n">
        <v>44032</v>
      </c>
      <c r="B1819" s="10" t="n">
        <v>0.04531583698623515</v>
      </c>
    </row>
    <row r="1820">
      <c r="A1820" s="8" t="n">
        <v>44033</v>
      </c>
      <c r="B1820" s="10" t="n">
        <v>0.04529858180177735</v>
      </c>
    </row>
    <row r="1821">
      <c r="A1821" s="8" t="n">
        <v>44034</v>
      </c>
      <c r="B1821" s="10" t="n">
        <v>0.04529875954719484</v>
      </c>
    </row>
    <row r="1822">
      <c r="A1822" s="8" t="n">
        <v>44035</v>
      </c>
      <c r="B1822" s="10" t="n">
        <v>0.04535262174102995</v>
      </c>
    </row>
    <row r="1823">
      <c r="A1823" s="8" t="n">
        <v>44036</v>
      </c>
      <c r="B1823" s="10" t="n">
        <v>0.04565965301392265</v>
      </c>
    </row>
    <row r="1824">
      <c r="A1824" s="8" t="n">
        <v>44039</v>
      </c>
      <c r="B1824" s="10" t="n">
        <v>0.04593916278440767</v>
      </c>
    </row>
    <row r="1825">
      <c r="A1825" s="8" t="n">
        <v>44040</v>
      </c>
      <c r="B1825" s="10" t="n">
        <v>0.0461701825602561</v>
      </c>
    </row>
    <row r="1826">
      <c r="A1826" s="8" t="n">
        <v>44041</v>
      </c>
      <c r="B1826" s="10" t="n">
        <v>0.04664749793322532</v>
      </c>
    </row>
    <row r="1827">
      <c r="A1827" s="8" t="n">
        <v>44042</v>
      </c>
      <c r="B1827" s="10" t="n">
        <v>0.04698784831469128</v>
      </c>
    </row>
    <row r="1828">
      <c r="A1828" s="8" t="n">
        <v>44043</v>
      </c>
      <c r="B1828" s="10" t="n">
        <v>0.04736005197064138</v>
      </c>
    </row>
    <row r="1829">
      <c r="A1829" s="8" t="n">
        <v>44046</v>
      </c>
      <c r="B1829" s="10" t="n">
        <v>0.04753537218773436</v>
      </c>
    </row>
    <row r="1830">
      <c r="A1830" s="8" t="n">
        <v>44047</v>
      </c>
      <c r="B1830" s="10" t="n">
        <v>0.04848981432199256</v>
      </c>
    </row>
    <row r="1831">
      <c r="A1831" s="8" t="n">
        <v>44048</v>
      </c>
      <c r="B1831" s="10" t="n">
        <v>0.04939417687860626</v>
      </c>
    </row>
    <row r="1832">
      <c r="A1832" s="8" t="n">
        <v>44049</v>
      </c>
      <c r="B1832" s="10" t="n">
        <v>0.04964093404589435</v>
      </c>
    </row>
    <row r="1833">
      <c r="A1833" s="8" t="n">
        <v>44050</v>
      </c>
      <c r="B1833" s="10" t="n">
        <v>0.05003700944640931</v>
      </c>
    </row>
    <row r="1834">
      <c r="A1834" s="8" t="n">
        <v>44053</v>
      </c>
      <c r="B1834" s="10" t="n">
        <v>0.04965996289901762</v>
      </c>
    </row>
    <row r="1835">
      <c r="A1835" s="8" t="n">
        <v>44054</v>
      </c>
      <c r="B1835" s="10" t="n">
        <v>0.04985613913451457</v>
      </c>
    </row>
    <row r="1836">
      <c r="A1836" s="8" t="n">
        <v>44055</v>
      </c>
      <c r="B1836" s="10" t="n">
        <v>0.05038979488512303</v>
      </c>
    </row>
    <row r="1837">
      <c r="A1837" s="8" t="n">
        <v>44056</v>
      </c>
      <c r="B1837" s="10" t="n">
        <v>0.05039514385478491</v>
      </c>
    </row>
    <row r="1838">
      <c r="A1838" s="8" t="n">
        <v>44057</v>
      </c>
      <c r="B1838" s="10" t="n">
        <v>0.05077169667585701</v>
      </c>
    </row>
    <row r="1839">
      <c r="A1839" s="8" t="n">
        <v>44060</v>
      </c>
      <c r="B1839" s="10" t="n">
        <v>0.05091781603505832</v>
      </c>
    </row>
    <row r="1840">
      <c r="A1840" s="8" t="n">
        <v>44061</v>
      </c>
      <c r="B1840" s="10" t="n">
        <v>0.051303644759364</v>
      </c>
    </row>
    <row r="1841">
      <c r="A1841" s="8" t="n">
        <v>44062</v>
      </c>
      <c r="B1841" s="10" t="n">
        <v>0.05132360433860022</v>
      </c>
    </row>
    <row r="1842">
      <c r="A1842" s="8" t="n">
        <v>44063</v>
      </c>
      <c r="B1842" s="10" t="n">
        <v>0.05106807846989774</v>
      </c>
    </row>
    <row r="1843">
      <c r="A1843" s="8" t="n">
        <v>44064</v>
      </c>
      <c r="B1843" s="10" t="n">
        <v>0.05127248640136906</v>
      </c>
    </row>
    <row r="1844">
      <c r="A1844" s="8" t="n">
        <v>44067</v>
      </c>
      <c r="B1844" s="10" t="n">
        <v>0.04898231668006335</v>
      </c>
    </row>
    <row r="1845">
      <c r="A1845" s="8" t="n">
        <v>44068</v>
      </c>
      <c r="B1845" s="10" t="n">
        <v>0.04902544279279453</v>
      </c>
    </row>
    <row r="1846">
      <c r="A1846" s="8" t="n">
        <v>44069</v>
      </c>
      <c r="B1846" s="10" t="n">
        <v>0.04902505082298411</v>
      </c>
    </row>
    <row r="1847">
      <c r="A1847" s="8" t="n">
        <v>44070</v>
      </c>
      <c r="B1847" s="10" t="n">
        <v>0.04741485875010844</v>
      </c>
    </row>
    <row r="1848">
      <c r="A1848" s="8" t="n">
        <v>44071</v>
      </c>
      <c r="B1848" s="10" t="n">
        <v>0.04636904845573801</v>
      </c>
    </row>
    <row r="1849">
      <c r="A1849" s="8" t="n">
        <v>44074</v>
      </c>
      <c r="B1849" s="10" t="n">
        <v>0.04638958636397766</v>
      </c>
    </row>
    <row r="1850">
      <c r="A1850" s="8" t="n">
        <v>44075</v>
      </c>
      <c r="B1850" s="10" t="n">
        <v>0.04257387469245089</v>
      </c>
    </row>
    <row r="1851">
      <c r="A1851" s="8" t="n">
        <v>44076</v>
      </c>
      <c r="B1851" s="10" t="n">
        <v>0.04250459153309251</v>
      </c>
    </row>
    <row r="1852">
      <c r="A1852" s="8" t="n">
        <v>44077</v>
      </c>
      <c r="B1852" s="10" t="n">
        <v>0.04083693968845093</v>
      </c>
    </row>
    <row r="1853">
      <c r="A1853" s="8" t="n">
        <v>44078</v>
      </c>
      <c r="B1853" s="10" t="n">
        <v>0.0398677151711303</v>
      </c>
    </row>
    <row r="1854">
      <c r="A1854" s="8" t="n">
        <v>44081</v>
      </c>
      <c r="B1854" s="10" t="n">
        <v>0.0395778726142522</v>
      </c>
    </row>
    <row r="1855">
      <c r="A1855" s="8" t="n">
        <v>44082</v>
      </c>
      <c r="B1855" s="10" t="n">
        <v>0.04040707166895813</v>
      </c>
    </row>
    <row r="1856">
      <c r="A1856" s="8" t="n">
        <v>44083</v>
      </c>
      <c r="B1856" s="10" t="n">
        <v>0.04038913810372013</v>
      </c>
    </row>
    <row r="1857">
      <c r="A1857" s="8" t="n">
        <v>44084</v>
      </c>
      <c r="B1857" s="10" t="n">
        <v>0.04042095660985775</v>
      </c>
    </row>
    <row r="1858">
      <c r="A1858" s="8" t="n">
        <v>44085</v>
      </c>
      <c r="B1858" s="10" t="n">
        <v>0.04036473809668863</v>
      </c>
    </row>
    <row r="1859">
      <c r="A1859" s="8" t="n">
        <v>44088</v>
      </c>
      <c r="B1859" s="10" t="n">
        <v>0.04041317442342895</v>
      </c>
    </row>
    <row r="1860">
      <c r="A1860" s="8" t="n">
        <v>44089</v>
      </c>
      <c r="B1860" s="10" t="n">
        <v>0.04021750824914006</v>
      </c>
    </row>
    <row r="1861">
      <c r="A1861" s="8" t="n">
        <v>44090</v>
      </c>
      <c r="B1861" s="10" t="n">
        <v>0.04010443026008365</v>
      </c>
    </row>
    <row r="1862">
      <c r="A1862" s="8" t="n">
        <v>44091</v>
      </c>
      <c r="B1862" s="10" t="n">
        <v>0.03994059059878879</v>
      </c>
    </row>
    <row r="1863">
      <c r="A1863" s="8" t="n">
        <v>44092</v>
      </c>
      <c r="B1863" s="10" t="n">
        <v>0.03953092793291536</v>
      </c>
    </row>
    <row r="1864">
      <c r="A1864" s="8" t="n">
        <v>44095</v>
      </c>
      <c r="B1864" s="10" t="n">
        <v>0.03993271875300304</v>
      </c>
    </row>
    <row r="1865">
      <c r="A1865" s="8" t="n">
        <v>44096</v>
      </c>
      <c r="B1865" s="10" t="n">
        <v>0.03964742014232231</v>
      </c>
    </row>
    <row r="1866">
      <c r="A1866" s="8" t="n">
        <v>44097</v>
      </c>
      <c r="B1866" s="10" t="n">
        <v>0.03972021784571678</v>
      </c>
    </row>
    <row r="1867">
      <c r="A1867" s="8" t="n">
        <v>44098</v>
      </c>
      <c r="B1867" s="10" t="n">
        <v>0.03906469825492839</v>
      </c>
    </row>
    <row r="1868">
      <c r="A1868" s="8" t="n">
        <v>44099</v>
      </c>
      <c r="B1868" s="10" t="n">
        <v>0.03855304002933383</v>
      </c>
    </row>
    <row r="1869">
      <c r="A1869" s="8" t="n">
        <v>44102</v>
      </c>
      <c r="B1869" s="10" t="n">
        <v>0.03825524608595283</v>
      </c>
    </row>
    <row r="1870">
      <c r="A1870" s="8" t="n">
        <v>44103</v>
      </c>
      <c r="B1870" s="10" t="n">
        <v>0.03823132203130623</v>
      </c>
    </row>
    <row r="1871">
      <c r="A1871" s="8" t="n">
        <v>44104</v>
      </c>
      <c r="B1871" s="10" t="n">
        <v>0.03830866530871173</v>
      </c>
    </row>
    <row r="1872">
      <c r="A1872" s="8" t="n">
        <v>44105</v>
      </c>
      <c r="B1872" s="10" t="n">
        <v>0.03460991589611214</v>
      </c>
    </row>
    <row r="1873">
      <c r="A1873" s="8" t="n">
        <v>44109</v>
      </c>
      <c r="B1873" s="10" t="n">
        <v>0.03452219764563477</v>
      </c>
    </row>
    <row r="1874">
      <c r="A1874" s="8" t="n">
        <v>44110</v>
      </c>
      <c r="B1874" s="10" t="n">
        <v>0.03421671478507989</v>
      </c>
    </row>
    <row r="1875">
      <c r="A1875" s="8" t="n">
        <v>44111</v>
      </c>
      <c r="B1875" s="10" t="n">
        <v>0.03453356437687319</v>
      </c>
    </row>
    <row r="1876">
      <c r="A1876" s="8" t="n">
        <v>44112</v>
      </c>
      <c r="B1876" s="10" t="n">
        <v>0.03452225293279621</v>
      </c>
    </row>
    <row r="1877">
      <c r="A1877" s="8" t="n">
        <v>44113</v>
      </c>
      <c r="B1877" s="10" t="n">
        <v>0.03466685321031791</v>
      </c>
    </row>
    <row r="1878">
      <c r="A1878" s="8" t="n">
        <v>44116</v>
      </c>
      <c r="B1878" s="10" t="n">
        <v>0.03457086180495714</v>
      </c>
    </row>
    <row r="1879">
      <c r="A1879" s="8" t="n">
        <v>44117</v>
      </c>
      <c r="B1879" s="10" t="n">
        <v>0.03461020854792718</v>
      </c>
    </row>
    <row r="1880">
      <c r="A1880" s="8" t="n">
        <v>44118</v>
      </c>
      <c r="B1880" s="10" t="n">
        <v>0.03469695693573544</v>
      </c>
    </row>
    <row r="1881">
      <c r="A1881" s="8" t="n">
        <v>44119</v>
      </c>
      <c r="B1881" s="10" t="n">
        <v>0.03463141521556681</v>
      </c>
    </row>
    <row r="1882">
      <c r="A1882" s="8" t="n">
        <v>44120</v>
      </c>
      <c r="B1882" s="10" t="n">
        <v>0.03490864194617788</v>
      </c>
    </row>
    <row r="1883">
      <c r="A1883" s="8" t="n">
        <v>44123</v>
      </c>
      <c r="B1883" s="10" t="n">
        <v>0.03527239965069561</v>
      </c>
    </row>
    <row r="1884">
      <c r="A1884" s="8" t="n">
        <v>44124</v>
      </c>
      <c r="B1884" s="10" t="n">
        <v>0.03535767543445043</v>
      </c>
    </row>
    <row r="1885">
      <c r="A1885" s="8" t="n">
        <v>44125</v>
      </c>
      <c r="B1885" s="10" t="n">
        <v>0.03518087782776623</v>
      </c>
    </row>
    <row r="1886">
      <c r="A1886" s="8" t="n">
        <v>44126</v>
      </c>
      <c r="B1886" s="10" t="n">
        <v>0.03516138564283535</v>
      </c>
    </row>
    <row r="1887">
      <c r="A1887" s="8" t="n">
        <v>44127</v>
      </c>
      <c r="B1887" s="10" t="n">
        <v>0.03538984444536253</v>
      </c>
    </row>
    <row r="1888">
      <c r="A1888" s="8" t="n">
        <v>44130</v>
      </c>
      <c r="B1888" s="10" t="n">
        <v>0.03467468329631782</v>
      </c>
    </row>
    <row r="1889">
      <c r="A1889" s="8" t="n">
        <v>44131</v>
      </c>
      <c r="B1889" s="10" t="n">
        <v>0.03451907527427699</v>
      </c>
    </row>
    <row r="1890">
      <c r="A1890" s="8" t="n">
        <v>44132</v>
      </c>
      <c r="B1890" s="10" t="n">
        <v>0.03438752347427528</v>
      </c>
    </row>
    <row r="1891">
      <c r="A1891" s="8" t="n">
        <v>44133</v>
      </c>
      <c r="B1891" s="10" t="n">
        <v>0.03372008643727835</v>
      </c>
    </row>
    <row r="1892">
      <c r="A1892" s="8" t="n">
        <v>44137</v>
      </c>
      <c r="B1892" s="10" t="n">
        <v>0.0321753173009652</v>
      </c>
    </row>
    <row r="1893">
      <c r="A1893" s="8" t="n">
        <v>44138</v>
      </c>
      <c r="B1893" s="10" t="n">
        <v>0.03218504036552553</v>
      </c>
    </row>
    <row r="1894">
      <c r="A1894" s="8" t="n">
        <v>44139</v>
      </c>
      <c r="B1894" s="10" t="n">
        <v>0.03048621743979934</v>
      </c>
    </row>
    <row r="1895">
      <c r="A1895" s="8" t="n">
        <v>44140</v>
      </c>
      <c r="B1895" s="10" t="n">
        <v>0.02901360066045173</v>
      </c>
    </row>
    <row r="1896">
      <c r="A1896" s="8" t="n">
        <v>44141</v>
      </c>
      <c r="B1896" s="10" t="n">
        <v>0.02887014078463446</v>
      </c>
    </row>
    <row r="1897">
      <c r="A1897" s="8" t="n">
        <v>44144</v>
      </c>
      <c r="B1897" s="10" t="n">
        <v>0.02872861060905098</v>
      </c>
    </row>
    <row r="1898">
      <c r="A1898" s="8" t="n">
        <v>44145</v>
      </c>
      <c r="B1898" s="10" t="n">
        <v>0.02869091535562509</v>
      </c>
    </row>
    <row r="1899">
      <c r="A1899" s="8" t="n">
        <v>44146</v>
      </c>
      <c r="B1899" s="10" t="n">
        <v>0.02809701927037692</v>
      </c>
    </row>
    <row r="1900">
      <c r="A1900" s="8" t="n">
        <v>44147</v>
      </c>
      <c r="B1900" s="10" t="n">
        <v>0.0269535660821396</v>
      </c>
    </row>
    <row r="1901">
      <c r="A1901" s="8" t="n">
        <v>44148</v>
      </c>
      <c r="B1901" s="10" t="n">
        <v>0.02717661606072598</v>
      </c>
    </row>
    <row r="1902">
      <c r="A1902" s="8" t="n">
        <v>44152</v>
      </c>
      <c r="B1902" s="10" t="n">
        <v>0.02666778127602228</v>
      </c>
    </row>
    <row r="1903">
      <c r="A1903" s="8" t="n">
        <v>44153</v>
      </c>
      <c r="B1903" s="10" t="n">
        <v>0.02592300158136521</v>
      </c>
    </row>
    <row r="1904">
      <c r="A1904" s="8" t="n">
        <v>44154</v>
      </c>
      <c r="B1904" s="10" t="n">
        <v>0.02598195952243688</v>
      </c>
    </row>
    <row r="1905">
      <c r="A1905" s="8" t="n">
        <v>44155</v>
      </c>
      <c r="B1905" s="10" t="n">
        <v>0.02605665794052954</v>
      </c>
    </row>
    <row r="1906">
      <c r="A1906" s="8" t="n">
        <v>44158</v>
      </c>
      <c r="B1906" s="10" t="n">
        <v>0.02610002687312689</v>
      </c>
    </row>
    <row r="1907">
      <c r="A1907" s="8" t="n">
        <v>44159</v>
      </c>
      <c r="B1907" s="10" t="n">
        <v>0.02618263291510848</v>
      </c>
    </row>
    <row r="1908">
      <c r="A1908" s="8" t="n">
        <v>44160</v>
      </c>
      <c r="B1908" s="10" t="n">
        <v>0.02631428361193097</v>
      </c>
    </row>
    <row r="1909">
      <c r="A1909" s="8" t="n">
        <v>44161</v>
      </c>
      <c r="B1909" s="10" t="n">
        <v>0.03943322202233181</v>
      </c>
    </row>
    <row r="1910">
      <c r="A1910" s="8" t="n">
        <v>44162</v>
      </c>
      <c r="B1910" s="10" t="n">
        <v>0.03951823398918278</v>
      </c>
    </row>
    <row r="1911">
      <c r="A1911" s="8" t="n">
        <v>44166</v>
      </c>
      <c r="B1911" s="10" t="n">
        <v>0.03826839895162518</v>
      </c>
    </row>
    <row r="1912">
      <c r="A1912" s="8" t="n">
        <v>44167</v>
      </c>
      <c r="B1912" s="10" t="n">
        <v>0.03839808636904452</v>
      </c>
    </row>
    <row r="1913">
      <c r="A1913" s="8" t="n">
        <v>44168</v>
      </c>
      <c r="B1913" s="10" t="n">
        <v>0.04213338509920465</v>
      </c>
    </row>
    <row r="1914">
      <c r="A1914" s="8" t="n">
        <v>44169</v>
      </c>
      <c r="B1914" s="10" t="n">
        <v>0.04218388338313719</v>
      </c>
    </row>
    <row r="1915">
      <c r="A1915" s="8" t="n">
        <v>44172</v>
      </c>
      <c r="B1915" s="10" t="n">
        <v>0.04245121927776496</v>
      </c>
    </row>
    <row r="1916">
      <c r="A1916" s="8" t="n">
        <v>44173</v>
      </c>
      <c r="B1916" s="10" t="n">
        <v>0.04171299746017348</v>
      </c>
    </row>
    <row r="1917">
      <c r="A1917" s="8" t="n">
        <v>44174</v>
      </c>
      <c r="B1917" s="10" t="n">
        <v>0.04263736236511641</v>
      </c>
    </row>
    <row r="1918">
      <c r="A1918" s="8" t="n">
        <v>44175</v>
      </c>
      <c r="B1918" s="10" t="n">
        <v>0.04252198038812149</v>
      </c>
    </row>
    <row r="1919">
      <c r="A1919" s="8" t="n">
        <v>44176</v>
      </c>
      <c r="B1919" s="10" t="n">
        <v>0.04288068560365026</v>
      </c>
    </row>
    <row r="1920">
      <c r="A1920" s="8" t="n">
        <v>44179</v>
      </c>
      <c r="B1920" s="10" t="n">
        <v>0.04294078560926719</v>
      </c>
    </row>
    <row r="1921">
      <c r="A1921" s="8" t="n">
        <v>44180</v>
      </c>
      <c r="B1921" s="10" t="n">
        <v>0.04366039407072479</v>
      </c>
    </row>
    <row r="1922">
      <c r="A1922" s="8" t="n">
        <v>44181</v>
      </c>
      <c r="B1922" s="10" t="n">
        <v>0.04372220713380647</v>
      </c>
    </row>
    <row r="1923">
      <c r="A1923" s="8" t="n">
        <v>44182</v>
      </c>
      <c r="B1923" s="10" t="n">
        <v>0.04372157385827916</v>
      </c>
    </row>
    <row r="1924">
      <c r="A1924" s="8" t="n">
        <v>44183</v>
      </c>
      <c r="B1924" s="10" t="n">
        <v>0.04372154290100454</v>
      </c>
    </row>
    <row r="1925">
      <c r="A1925" s="8" t="n">
        <v>44186</v>
      </c>
      <c r="B1925" s="10" t="n">
        <v>0.04322798799665594</v>
      </c>
    </row>
    <row r="1926">
      <c r="A1926" s="8" t="n">
        <v>44187</v>
      </c>
      <c r="B1926" s="10" t="n">
        <v>0.04329884132860638</v>
      </c>
    </row>
    <row r="1927">
      <c r="A1927" s="8" t="n">
        <v>44188</v>
      </c>
      <c r="B1927" s="10" t="n">
        <v>0.04331693333016021</v>
      </c>
    </row>
    <row r="1928">
      <c r="A1928" s="8" t="n">
        <v>44189</v>
      </c>
      <c r="B1928" s="10" t="n">
        <v>0.0431884329232544</v>
      </c>
    </row>
    <row r="1929">
      <c r="A1929" s="8" t="n">
        <v>44193</v>
      </c>
      <c r="B1929" s="10" t="n">
        <v>0.04296858437718139</v>
      </c>
    </row>
    <row r="1930">
      <c r="A1930" s="8" t="n">
        <v>44194</v>
      </c>
      <c r="B1930" s="10" t="n">
        <v>0.04330573458553472</v>
      </c>
    </row>
    <row r="1931">
      <c r="A1931" s="8" t="n">
        <v>44195</v>
      </c>
      <c r="B1931" s="10" t="n">
        <v>0.04991470287153731</v>
      </c>
    </row>
    <row r="1932">
      <c r="A1932" s="8" t="n">
        <v>44196</v>
      </c>
      <c r="B1932" s="10" t="n">
        <v>0.05004709548809907</v>
      </c>
    </row>
    <row r="1933">
      <c r="A1933" s="8" t="n">
        <v>44197</v>
      </c>
      <c r="B1933" s="10" t="n">
        <v>0.05044022964655014</v>
      </c>
    </row>
    <row r="1934">
      <c r="A1934" s="8" t="n">
        <v>44200</v>
      </c>
      <c r="B1934" s="10" t="n">
        <v>0.05077876768102347</v>
      </c>
    </row>
    <row r="1935">
      <c r="A1935" s="8" t="n">
        <v>44201</v>
      </c>
      <c r="B1935" s="10" t="n">
        <v>0.05085800357351773</v>
      </c>
    </row>
    <row r="1936">
      <c r="A1936" s="8" t="n">
        <v>44202</v>
      </c>
      <c r="B1936" s="10" t="n">
        <v>0.05092605596159611</v>
      </c>
    </row>
    <row r="1937">
      <c r="A1937" s="8" t="n">
        <v>44203</v>
      </c>
      <c r="B1937" s="10" t="n">
        <v>0.05996354853138541</v>
      </c>
    </row>
    <row r="1938">
      <c r="A1938" s="8" t="n">
        <v>44204</v>
      </c>
      <c r="B1938" s="10" t="n">
        <v>0.05989564815406859</v>
      </c>
    </row>
    <row r="1939">
      <c r="A1939" s="8" t="n">
        <v>44207</v>
      </c>
      <c r="B1939" s="10" t="n">
        <v>0.05993656916711359</v>
      </c>
    </row>
    <row r="1940">
      <c r="A1940" s="8" t="n">
        <v>44208</v>
      </c>
      <c r="B1940" s="10" t="n">
        <v>0.06027464286060912</v>
      </c>
    </row>
    <row r="1941">
      <c r="A1941" s="8" t="n">
        <v>44209</v>
      </c>
      <c r="B1941" s="10" t="n">
        <v>0.06068327131930013</v>
      </c>
    </row>
    <row r="1942">
      <c r="A1942" s="8" t="n">
        <v>44210</v>
      </c>
      <c r="B1942" s="10" t="n">
        <v>0.06109899107433629</v>
      </c>
    </row>
    <row r="1943">
      <c r="A1943" s="8" t="n">
        <v>44211</v>
      </c>
      <c r="B1943" s="10" t="n">
        <v>0.06127343849312042</v>
      </c>
    </row>
    <row r="1944">
      <c r="A1944" s="8" t="n">
        <v>44214</v>
      </c>
      <c r="B1944" s="10" t="n">
        <v>0.06339148379307694</v>
      </c>
    </row>
    <row r="1945">
      <c r="A1945" s="8" t="n">
        <v>44215</v>
      </c>
      <c r="B1945" s="10" t="n">
        <v>0.06487446551794034</v>
      </c>
    </row>
    <row r="1946">
      <c r="A1946" s="8" t="n">
        <v>44216</v>
      </c>
      <c r="B1946" s="10" t="n">
        <v>0.06467220409137837</v>
      </c>
    </row>
    <row r="1947">
      <c r="A1947" s="8" t="n">
        <v>44217</v>
      </c>
      <c r="B1947" s="10" t="n">
        <v>0.06524134622167033</v>
      </c>
    </row>
    <row r="1948">
      <c r="A1948" s="8" t="n">
        <v>44218</v>
      </c>
      <c r="B1948" s="10" t="n">
        <v>0.06522582560214078</v>
      </c>
    </row>
    <row r="1949">
      <c r="A1949" s="8" t="n">
        <v>44221</v>
      </c>
      <c r="B1949" s="10" t="n">
        <v>0.06520329964424895</v>
      </c>
    </row>
    <row r="1950">
      <c r="A1950" s="8" t="n">
        <v>44223</v>
      </c>
      <c r="B1950" s="10" t="n">
        <v>0.06532712341161147</v>
      </c>
    </row>
    <row r="1951">
      <c r="A1951" s="8" t="n">
        <v>44224</v>
      </c>
      <c r="B1951" s="10" t="n">
        <v>0.06592306607253355</v>
      </c>
    </row>
    <row r="1952">
      <c r="A1952" s="8" t="n">
        <v>44225</v>
      </c>
      <c r="B1952" s="10" t="n">
        <v>0.06661712880166469</v>
      </c>
    </row>
    <row r="1953">
      <c r="A1953" s="8" t="n">
        <v>44228</v>
      </c>
      <c r="B1953" s="10" t="n">
        <v>0.06660419950924966</v>
      </c>
    </row>
    <row r="1954">
      <c r="A1954" s="8" t="n">
        <v>44229</v>
      </c>
      <c r="B1954" s="10" t="n">
        <v>0.06717824189552445</v>
      </c>
    </row>
    <row r="1955">
      <c r="A1955" s="8" t="n">
        <v>44230</v>
      </c>
      <c r="B1955" s="10" t="n">
        <v>0.06736352421203179</v>
      </c>
    </row>
    <row r="1956">
      <c r="A1956" s="8" t="n">
        <v>44231</v>
      </c>
      <c r="B1956" s="10" t="n">
        <v>0.06741111222908973</v>
      </c>
    </row>
    <row r="1957">
      <c r="A1957" s="8" t="n">
        <v>44232</v>
      </c>
      <c r="B1957" s="10" t="n">
        <v>0.06740339608714199</v>
      </c>
    </row>
    <row r="1958">
      <c r="A1958" s="8" t="n">
        <v>44235</v>
      </c>
      <c r="B1958" s="10" t="n">
        <v>0.06739891407915949</v>
      </c>
    </row>
    <row r="1959">
      <c r="A1959" s="8" t="n">
        <v>44236</v>
      </c>
      <c r="B1959" s="10" t="n">
        <v>0.06795801565868409</v>
      </c>
    </row>
    <row r="1960">
      <c r="A1960" s="8" t="n">
        <v>44237</v>
      </c>
      <c r="B1960" s="10" t="n">
        <v>0.06813342359300299</v>
      </c>
    </row>
    <row r="1961">
      <c r="A1961" s="8" t="n">
        <v>44238</v>
      </c>
      <c r="B1961" s="10" t="n">
        <v>0.06813547986816994</v>
      </c>
    </row>
    <row r="1962">
      <c r="A1962" s="8" t="n">
        <v>44239</v>
      </c>
      <c r="B1962" s="10" t="n">
        <v>0.06808592241355529</v>
      </c>
    </row>
    <row r="1963">
      <c r="A1963" s="8" t="n">
        <v>44242</v>
      </c>
      <c r="B1963" s="10" t="n">
        <v>0.06817585092761677</v>
      </c>
    </row>
    <row r="1964">
      <c r="A1964" s="8" t="n">
        <v>44243</v>
      </c>
      <c r="B1964" s="10" t="n">
        <v>0.06881593332311237</v>
      </c>
    </row>
    <row r="1965">
      <c r="A1965" s="8" t="n">
        <v>44244</v>
      </c>
      <c r="B1965" s="10" t="n">
        <v>0.06885253445843598</v>
      </c>
    </row>
    <row r="1966">
      <c r="A1966" s="8" t="n">
        <v>44245</v>
      </c>
      <c r="B1966" s="10" t="n">
        <v>0.0690083728547332</v>
      </c>
    </row>
    <row r="1967">
      <c r="A1967" s="8" t="n">
        <v>44249</v>
      </c>
      <c r="B1967" s="10" t="n">
        <v>0.06814958949376897</v>
      </c>
    </row>
    <row r="1968">
      <c r="A1968" s="8" t="n">
        <v>44250</v>
      </c>
      <c r="B1968" s="10" t="n">
        <v>0.06877084960745609</v>
      </c>
    </row>
    <row r="1969">
      <c r="A1969" s="8" t="n">
        <v>44251</v>
      </c>
      <c r="B1969" s="10" t="n">
        <v>0.0687398406324682</v>
      </c>
    </row>
    <row r="1970">
      <c r="A1970" s="8" t="n">
        <v>44252</v>
      </c>
      <c r="B1970" s="10" t="n">
        <v>0.06895266691651233</v>
      </c>
    </row>
    <row r="1971">
      <c r="A1971" s="8" t="n">
        <v>44253</v>
      </c>
      <c r="B1971" s="10" t="n">
        <v>0.06224402879152349</v>
      </c>
    </row>
    <row r="1972">
      <c r="A1972" s="8" t="n">
        <v>44256</v>
      </c>
      <c r="B1972" s="10" t="n">
        <v>0.06166104951338097</v>
      </c>
    </row>
    <row r="1973">
      <c r="A1973" s="8" t="n">
        <v>44257</v>
      </c>
      <c r="B1973" s="10" t="n">
        <v>0.06170498139915773</v>
      </c>
    </row>
    <row r="1974">
      <c r="A1974" s="8" t="n">
        <v>44258</v>
      </c>
      <c r="B1974" s="10" t="n">
        <v>0.05899975347331909</v>
      </c>
    </row>
    <row r="1975">
      <c r="A1975" s="8" t="n">
        <v>44259</v>
      </c>
      <c r="B1975" s="10" t="n">
        <v>0.0589668524243465</v>
      </c>
    </row>
    <row r="1976">
      <c r="A1976" s="8" t="n">
        <v>44260</v>
      </c>
      <c r="B1976" s="10" t="n">
        <v>0.05923515293351796</v>
      </c>
    </row>
    <row r="1977">
      <c r="A1977" s="8" t="n">
        <v>44263</v>
      </c>
      <c r="B1977" s="10" t="n">
        <v>0.05864141768234584</v>
      </c>
    </row>
    <row r="1978">
      <c r="A1978" s="8" t="n">
        <v>44264</v>
      </c>
      <c r="B1978" s="10" t="n">
        <v>0.05793519098161055</v>
      </c>
    </row>
    <row r="1979">
      <c r="A1979" s="8" t="n">
        <v>44265</v>
      </c>
      <c r="B1979" s="10" t="n">
        <v>0.05797671822518912</v>
      </c>
    </row>
    <row r="1980">
      <c r="A1980" s="8" t="n">
        <v>44267</v>
      </c>
      <c r="B1980" s="10" t="n">
        <v>0.05785770528779291</v>
      </c>
    </row>
    <row r="1981">
      <c r="A1981" s="8" t="n">
        <v>44270</v>
      </c>
      <c r="B1981" s="10" t="n">
        <v>0.05686547175266333</v>
      </c>
    </row>
    <row r="1982">
      <c r="A1982" s="8" t="n">
        <v>44271</v>
      </c>
      <c r="B1982" s="10" t="n">
        <v>0.05684212854049842</v>
      </c>
    </row>
    <row r="1983">
      <c r="A1983" s="8" t="n">
        <v>44272</v>
      </c>
      <c r="B1983" s="10" t="n">
        <v>0.0605198433072718</v>
      </c>
    </row>
    <row r="1984">
      <c r="A1984" s="8" t="n">
        <v>44273</v>
      </c>
      <c r="B1984" s="10" t="n">
        <v>0.06087112523708837</v>
      </c>
    </row>
    <row r="1985">
      <c r="A1985" s="8" t="n">
        <v>44274</v>
      </c>
      <c r="B1985" s="10" t="n">
        <v>0.06140513820588508</v>
      </c>
    </row>
    <row r="1986">
      <c r="A1986" s="8" t="n">
        <v>44277</v>
      </c>
      <c r="B1986" s="10" t="n">
        <v>0.06129172138079346</v>
      </c>
    </row>
    <row r="1987">
      <c r="A1987" s="8" t="n">
        <v>44278</v>
      </c>
      <c r="B1987" s="10" t="n">
        <v>0.06138111118682932</v>
      </c>
    </row>
    <row r="1988">
      <c r="A1988" s="8" t="n">
        <v>44279</v>
      </c>
      <c r="B1988" s="10" t="n">
        <v>0.06143792740850805</v>
      </c>
    </row>
    <row r="1989">
      <c r="A1989" s="8" t="n">
        <v>44280</v>
      </c>
      <c r="B1989" s="10" t="n">
        <v>0.06142942274308052</v>
      </c>
    </row>
    <row r="1990">
      <c r="A1990" s="8" t="n">
        <v>44281</v>
      </c>
      <c r="B1990" s="10" t="n">
        <v>0.06183416158467881</v>
      </c>
    </row>
    <row r="1991">
      <c r="A1991" s="8" t="n">
        <v>44285</v>
      </c>
      <c r="B1991" s="10" t="n">
        <v>0.0556807590075456</v>
      </c>
    </row>
    <row r="1992">
      <c r="A1992" s="8" t="n">
        <v>44286</v>
      </c>
      <c r="B1992" s="10" t="n">
        <v>0.05554294131267497</v>
      </c>
    </row>
    <row r="1993">
      <c r="A1993" s="8" t="n">
        <v>44291</v>
      </c>
      <c r="B1993" s="10" t="n">
        <v>0.05635586415177985</v>
      </c>
    </row>
    <row r="1994">
      <c r="A1994" s="8" t="n">
        <v>44292</v>
      </c>
      <c r="B1994" s="10" t="n">
        <v>0.05661880605313833</v>
      </c>
    </row>
    <row r="1995">
      <c r="A1995" s="8" t="n">
        <v>44293</v>
      </c>
      <c r="B1995" s="10" t="n">
        <v>0.04693674046272186</v>
      </c>
    </row>
    <row r="1996">
      <c r="A1996" s="8" t="n">
        <v>44294</v>
      </c>
      <c r="B1996" s="10" t="n">
        <v>0.04700588987583273</v>
      </c>
    </row>
    <row r="1997">
      <c r="A1997" s="8" t="n">
        <v>44295</v>
      </c>
      <c r="B1997" s="10" t="n">
        <v>0.0468315075901792</v>
      </c>
    </row>
    <row r="1998">
      <c r="A1998" s="8" t="n">
        <v>44298</v>
      </c>
      <c r="B1998" s="10" t="n">
        <v>0.04606046074916448</v>
      </c>
    </row>
    <row r="1999">
      <c r="A1999" s="8" t="n">
        <v>44301</v>
      </c>
      <c r="B1999" s="10" t="n">
        <v>0.04532125749510698</v>
      </c>
    </row>
    <row r="2000">
      <c r="A2000" s="8" t="n">
        <v>44302</v>
      </c>
      <c r="B2000" s="10" t="n">
        <v>0.04257196685736644</v>
      </c>
    </row>
    <row r="2001">
      <c r="A2001" s="8" t="n">
        <v>44305</v>
      </c>
      <c r="B2001" s="10" t="n">
        <v>0.04101029836623245</v>
      </c>
    </row>
    <row r="2002">
      <c r="A2002" s="8" t="n">
        <v>44306</v>
      </c>
      <c r="B2002" s="10" t="n">
        <v>0.04160422057832934</v>
      </c>
    </row>
    <row r="2003">
      <c r="A2003" s="8" t="n">
        <v>44308</v>
      </c>
      <c r="B2003" s="10" t="n">
        <v>0.04173798845563475</v>
      </c>
    </row>
    <row r="2004">
      <c r="A2004" s="8" t="n">
        <v>44309</v>
      </c>
      <c r="B2004" s="10" t="n">
        <v>0.04171110359978931</v>
      </c>
    </row>
    <row r="2005">
      <c r="A2005" s="8" t="n">
        <v>44312</v>
      </c>
      <c r="B2005" s="10" t="n">
        <v>0.04098932277739611</v>
      </c>
    </row>
    <row r="2006">
      <c r="A2006" s="8" t="n">
        <v>44313</v>
      </c>
      <c r="B2006" s="10" t="n">
        <v>0.04097347590902966</v>
      </c>
    </row>
    <row r="2007">
      <c r="A2007" s="8" t="n">
        <v>44314</v>
      </c>
      <c r="B2007" s="10" t="n">
        <v>0.04025854362694822</v>
      </c>
    </row>
    <row r="2008">
      <c r="A2008" s="8" t="n">
        <v>44315</v>
      </c>
      <c r="B2008" s="10" t="n">
        <v>0.03931078994780171</v>
      </c>
    </row>
    <row r="2009">
      <c r="A2009" s="8" t="n">
        <v>44316</v>
      </c>
      <c r="B2009" s="10" t="n">
        <v>0.03944804972425243</v>
      </c>
    </row>
    <row r="2010">
      <c r="A2010" s="8" t="n">
        <v>44319</v>
      </c>
      <c r="B2010" s="10" t="n">
        <v>0.03899238036933154</v>
      </c>
    </row>
    <row r="2011">
      <c r="A2011" s="8" t="n">
        <v>44320</v>
      </c>
      <c r="B2011" s="10" t="n">
        <v>0.03902851049989106</v>
      </c>
    </row>
    <row r="2012">
      <c r="A2012" s="8" t="n">
        <v>44321</v>
      </c>
      <c r="B2012" s="10" t="n">
        <v>0.03900669881120656</v>
      </c>
    </row>
    <row r="2013">
      <c r="A2013" s="8" t="n">
        <v>44322</v>
      </c>
      <c r="B2013" s="10" t="n">
        <v>0.03877178944012113</v>
      </c>
    </row>
    <row r="2014">
      <c r="A2014" s="8" t="n">
        <v>44323</v>
      </c>
      <c r="B2014" s="10" t="n">
        <v>0.03843287565701906</v>
      </c>
    </row>
    <row r="2015">
      <c r="A2015" s="8" t="n">
        <v>44326</v>
      </c>
      <c r="B2015" s="10" t="n">
        <v>0.03813490352164374</v>
      </c>
    </row>
    <row r="2016">
      <c r="A2016" s="8" t="n">
        <v>44327</v>
      </c>
      <c r="B2016" s="10" t="n">
        <v>0.03812793688662577</v>
      </c>
    </row>
    <row r="2017">
      <c r="A2017" s="8" t="n">
        <v>44328</v>
      </c>
      <c r="B2017" s="10" t="n">
        <v>0.03846846404838482</v>
      </c>
    </row>
    <row r="2018">
      <c r="A2018" s="8" t="n">
        <v>44330</v>
      </c>
      <c r="B2018" s="10" t="n">
        <v>0.0382690471189264</v>
      </c>
    </row>
    <row r="2019">
      <c r="A2019" s="8" t="n">
        <v>44333</v>
      </c>
      <c r="B2019" s="10" t="n">
        <v>0.03825708079529438</v>
      </c>
    </row>
    <row r="2020">
      <c r="A2020" s="8" t="n">
        <v>44334</v>
      </c>
      <c r="B2020" s="10" t="n">
        <v>0.03801418955765872</v>
      </c>
    </row>
    <row r="2021">
      <c r="A2021" s="8" t="n">
        <v>44335</v>
      </c>
      <c r="B2021" s="10" t="n">
        <v>0.03820899431048123</v>
      </c>
    </row>
    <row r="2022">
      <c r="A2022" s="8" t="n">
        <v>44336</v>
      </c>
      <c r="B2022" s="10" t="n">
        <v>0.03830163376420498</v>
      </c>
    </row>
    <row r="2023">
      <c r="A2023" s="8" t="n">
        <v>44337</v>
      </c>
      <c r="B2023" s="10" t="n">
        <v>0.03777744192845638</v>
      </c>
    </row>
    <row r="2024">
      <c r="A2024" s="8" t="n">
        <v>44340</v>
      </c>
      <c r="B2024" s="10" t="n">
        <v>0.0377963591877585</v>
      </c>
    </row>
    <row r="2025">
      <c r="A2025" s="8" t="n">
        <v>44341</v>
      </c>
      <c r="B2025" s="10" t="n">
        <v>0.03734751332373915</v>
      </c>
    </row>
    <row r="2026">
      <c r="A2026" s="8" t="n">
        <v>44343</v>
      </c>
      <c r="B2026" s="10" t="n">
        <v>0.03960061829047321</v>
      </c>
    </row>
    <row r="2027">
      <c r="A2027" s="8" t="n">
        <v>44344</v>
      </c>
      <c r="B2027" s="10" t="n">
        <v>0.03968344137653603</v>
      </c>
    </row>
    <row r="2028">
      <c r="A2028" s="8" t="n">
        <v>44347</v>
      </c>
      <c r="B2028" s="10" t="n">
        <v>0.0415785410394869</v>
      </c>
    </row>
    <row r="2029">
      <c r="A2029" s="8" t="n">
        <v>44348</v>
      </c>
      <c r="B2029" s="10" t="n">
        <v>0.0409070574254124</v>
      </c>
    </row>
    <row r="2030">
      <c r="A2030" s="8" t="n">
        <v>44349</v>
      </c>
      <c r="B2030" s="10" t="n">
        <v>0.04060018747301691</v>
      </c>
    </row>
    <row r="2031">
      <c r="A2031" s="8" t="n">
        <v>44350</v>
      </c>
      <c r="B2031" s="10" t="n">
        <v>0.04034034389133407</v>
      </c>
    </row>
    <row r="2032">
      <c r="A2032" s="8" t="n">
        <v>44351</v>
      </c>
      <c r="B2032" s="10" t="n">
        <v>0.04058968651025905</v>
      </c>
    </row>
    <row r="2033">
      <c r="A2033" s="8" t="n">
        <v>44354</v>
      </c>
      <c r="B2033" s="10" t="n">
        <v>0.04080564650748038</v>
      </c>
    </row>
    <row r="2034">
      <c r="A2034" s="8" t="n">
        <v>44355</v>
      </c>
      <c r="B2034" s="10" t="n">
        <v>0.04105188340621319</v>
      </c>
    </row>
    <row r="2035">
      <c r="A2035" s="8" t="n">
        <v>44356</v>
      </c>
      <c r="B2035" s="10" t="n">
        <v>0.04112902194674727</v>
      </c>
    </row>
    <row r="2036">
      <c r="A2036" s="8" t="n">
        <v>44357</v>
      </c>
      <c r="B2036" s="10" t="n">
        <v>0.04141764718399757</v>
      </c>
    </row>
    <row r="2037">
      <c r="A2037" s="8" t="n">
        <v>44358</v>
      </c>
      <c r="B2037" s="10" t="n">
        <v>0.04175944760705319</v>
      </c>
    </row>
    <row r="2038">
      <c r="A2038" s="8" t="n">
        <v>44361</v>
      </c>
      <c r="B2038" s="10" t="n">
        <v>0.04134833184194951</v>
      </c>
    </row>
    <row r="2039">
      <c r="A2039" s="8" t="n">
        <v>44362</v>
      </c>
      <c r="B2039" s="10" t="n">
        <v>0.04170494969048242</v>
      </c>
    </row>
    <row r="2040">
      <c r="A2040" s="8" t="n">
        <v>44363</v>
      </c>
      <c r="B2040" s="10" t="n">
        <v>0.04170860256946515</v>
      </c>
    </row>
    <row r="2041">
      <c r="A2041" s="8" t="n">
        <v>44364</v>
      </c>
      <c r="B2041" s="10" t="n">
        <v>0.03619753890308184</v>
      </c>
    </row>
    <row r="2042">
      <c r="A2042" s="8" t="n">
        <v>44365</v>
      </c>
      <c r="B2042" s="10" t="n">
        <v>0.03607161411142052</v>
      </c>
    </row>
    <row r="2043">
      <c r="A2043" s="8" t="n">
        <v>44368</v>
      </c>
      <c r="B2043" s="10" t="n">
        <v>0.03604905050560489</v>
      </c>
    </row>
    <row r="2044">
      <c r="A2044" s="8" t="n">
        <v>44369</v>
      </c>
      <c r="B2044" s="10" t="n">
        <v>0.03603083193547407</v>
      </c>
    </row>
    <row r="2045">
      <c r="A2045" s="8" t="n">
        <v>44370</v>
      </c>
      <c r="B2045" s="10" t="n">
        <v>0.03647104154986323</v>
      </c>
    </row>
    <row r="2046">
      <c r="A2046" s="8" t="n">
        <v>44371</v>
      </c>
      <c r="B2046" s="10" t="n">
        <v>0.03639882756424535</v>
      </c>
    </row>
    <row r="2047">
      <c r="A2047" s="8" t="n">
        <v>44372</v>
      </c>
      <c r="B2047" s="10" t="n">
        <v>0.03668586857867658</v>
      </c>
    </row>
    <row r="2048">
      <c r="A2048" s="8" t="n">
        <v>44375</v>
      </c>
      <c r="B2048" s="10" t="n">
        <v>0.03711306992246152</v>
      </c>
    </row>
    <row r="2049">
      <c r="A2049" s="8" t="n">
        <v>44376</v>
      </c>
      <c r="B2049" s="10" t="n">
        <v>0.03719632293580824</v>
      </c>
    </row>
    <row r="2050">
      <c r="A2050" s="8" t="n">
        <v>44377</v>
      </c>
      <c r="B2050" s="10" t="n">
        <v>0.03717470379911422</v>
      </c>
    </row>
    <row r="2051">
      <c r="A2051" s="8" t="n">
        <v>44378</v>
      </c>
      <c r="B2051" s="10" t="n">
        <v>0.03675554504669572</v>
      </c>
    </row>
    <row r="2052">
      <c r="A2052" s="8" t="n">
        <v>44379</v>
      </c>
      <c r="B2052" s="10" t="n">
        <v>0.03665186704177911</v>
      </c>
    </row>
    <row r="2053">
      <c r="A2053" s="8" t="n">
        <v>44382</v>
      </c>
      <c r="B2053" s="10" t="n">
        <v>0.03496020658616514</v>
      </c>
    </row>
    <row r="2054">
      <c r="A2054" s="8" t="n">
        <v>44383</v>
      </c>
      <c r="B2054" s="10" t="n">
        <v>0.03728375910387112</v>
      </c>
    </row>
    <row r="2055">
      <c r="A2055" s="8" t="n">
        <v>44384</v>
      </c>
      <c r="B2055" s="10" t="n">
        <v>0.03765589336466384</v>
      </c>
    </row>
    <row r="2056">
      <c r="A2056" s="8" t="n">
        <v>44385</v>
      </c>
      <c r="B2056" s="10" t="n">
        <v>0.03798407197324916</v>
      </c>
    </row>
    <row r="2057">
      <c r="A2057" s="8" t="n">
        <v>44386</v>
      </c>
      <c r="B2057" s="10" t="n">
        <v>0.03823004159939193</v>
      </c>
    </row>
    <row r="2058">
      <c r="A2058" s="8" t="n">
        <v>44389</v>
      </c>
      <c r="B2058" s="10" t="n">
        <v>0.03926001763000569</v>
      </c>
    </row>
    <row r="2059">
      <c r="A2059" s="8" t="n">
        <v>44390</v>
      </c>
      <c r="B2059" s="10" t="n">
        <v>0.03939779981333261</v>
      </c>
    </row>
    <row r="2060">
      <c r="A2060" s="8" t="n">
        <v>44391</v>
      </c>
      <c r="B2060" s="10" t="n">
        <v>0.03948832127310072</v>
      </c>
    </row>
    <row r="2061">
      <c r="A2061" s="8" t="n">
        <v>44392</v>
      </c>
      <c r="B2061" s="10" t="n">
        <v>0.03978736877350426</v>
      </c>
    </row>
    <row r="2062">
      <c r="A2062" s="8" t="n">
        <v>44393</v>
      </c>
      <c r="B2062" s="10" t="n">
        <v>0.04012302100128624</v>
      </c>
    </row>
    <row r="2063">
      <c r="A2063" s="8" t="n">
        <v>44396</v>
      </c>
      <c r="B2063" s="10" t="n">
        <v>0.03928545221740477</v>
      </c>
    </row>
    <row r="2064">
      <c r="A2064" s="8" t="n">
        <v>44397</v>
      </c>
      <c r="B2064" s="10" t="n">
        <v>0.04077546958803197</v>
      </c>
    </row>
    <row r="2065">
      <c r="A2065" s="8" t="n">
        <v>44399</v>
      </c>
      <c r="B2065" s="10" t="n">
        <v>0.04022333278885697</v>
      </c>
    </row>
    <row r="2066">
      <c r="A2066" s="8" t="n">
        <v>44400</v>
      </c>
      <c r="B2066" s="10" t="n">
        <v>0.04052256052326043</v>
      </c>
    </row>
    <row r="2067">
      <c r="A2067" s="8" t="n">
        <v>44403</v>
      </c>
      <c r="B2067" s="10" t="n">
        <v>0.04065096529975763</v>
      </c>
    </row>
    <row r="2068">
      <c r="A2068" s="8" t="n">
        <v>44404</v>
      </c>
      <c r="B2068" s="10" t="n">
        <v>0.04067153697483965</v>
      </c>
    </row>
    <row r="2069">
      <c r="A2069" s="8" t="n">
        <v>44405</v>
      </c>
      <c r="B2069" s="10" t="n">
        <v>0.04070971137692782</v>
      </c>
    </row>
    <row r="2070">
      <c r="A2070" s="8" t="n">
        <v>44406</v>
      </c>
      <c r="B2070" s="10" t="n">
        <v>0.04063764230302339</v>
      </c>
    </row>
    <row r="2071">
      <c r="A2071" s="8" t="n">
        <v>44407</v>
      </c>
      <c r="B2071" s="10" t="n">
        <v>0.04083295832262177</v>
      </c>
    </row>
    <row r="2072">
      <c r="A2072" s="8" t="n">
        <v>44410</v>
      </c>
      <c r="B2072" s="10" t="n">
        <v>0.04078640916192976</v>
      </c>
    </row>
    <row r="2073">
      <c r="A2073" s="8" t="n">
        <v>44411</v>
      </c>
      <c r="B2073" s="10" t="n">
        <v>0.04122907177580337</v>
      </c>
    </row>
    <row r="2074">
      <c r="A2074" s="8" t="n">
        <v>44412</v>
      </c>
      <c r="B2074" s="10" t="n">
        <v>0.04148363746805202</v>
      </c>
    </row>
    <row r="2075">
      <c r="A2075" s="8" t="n">
        <v>44413</v>
      </c>
      <c r="B2075" s="10" t="n">
        <v>0.04183734495994853</v>
      </c>
    </row>
    <row r="2076">
      <c r="A2076" s="8" t="n">
        <v>44414</v>
      </c>
      <c r="B2076" s="10" t="n">
        <v>0.0421955123491073</v>
      </c>
    </row>
    <row r="2077">
      <c r="A2077" s="8" t="n">
        <v>44417</v>
      </c>
      <c r="B2077" s="10" t="n">
        <v>0.04347373189453115</v>
      </c>
    </row>
    <row r="2078">
      <c r="A2078" s="8" t="n">
        <v>44418</v>
      </c>
      <c r="B2078" s="10" t="n">
        <v>0.04435766826115502</v>
      </c>
    </row>
    <row r="2079">
      <c r="A2079" s="8" t="n">
        <v>44419</v>
      </c>
      <c r="B2079" s="10" t="n">
        <v>0.04451115466570484</v>
      </c>
    </row>
    <row r="2080">
      <c r="A2080" s="8" t="n">
        <v>44420</v>
      </c>
      <c r="B2080" s="10" t="n">
        <v>0.04424605127921905</v>
      </c>
    </row>
    <row r="2081">
      <c r="A2081" s="8" t="n">
        <v>44421</v>
      </c>
      <c r="B2081" s="10" t="n">
        <v>0.04463117685920236</v>
      </c>
    </row>
    <row r="2082">
      <c r="A2082" s="8" t="n">
        <v>44425</v>
      </c>
      <c r="B2082" s="10" t="n">
        <v>0.04399410001179974</v>
      </c>
    </row>
    <row r="2083">
      <c r="A2083" s="8" t="n">
        <v>44426</v>
      </c>
      <c r="B2083" s="10" t="n">
        <v>0.04391043820712355</v>
      </c>
    </row>
    <row r="2084">
      <c r="A2084" s="8" t="n">
        <v>44428</v>
      </c>
      <c r="B2084" s="10" t="n">
        <v>0.04408649855052555</v>
      </c>
    </row>
    <row r="2085">
      <c r="A2085" s="8" t="n">
        <v>44431</v>
      </c>
      <c r="B2085" s="10" t="n">
        <v>0.04365356593138253</v>
      </c>
    </row>
    <row r="2086">
      <c r="A2086" s="8" t="n">
        <v>44432</v>
      </c>
      <c r="B2086" s="10" t="n">
        <v>0.04365657872465617</v>
      </c>
    </row>
    <row r="2087">
      <c r="A2087" s="8" t="n">
        <v>44433</v>
      </c>
      <c r="B2087" s="10" t="n">
        <v>0.04375024520280173</v>
      </c>
    </row>
    <row r="2088">
      <c r="A2088" s="8" t="n">
        <v>44434</v>
      </c>
      <c r="B2088" s="10" t="n">
        <v>0.04480956825972079</v>
      </c>
    </row>
    <row r="2089">
      <c r="A2089" s="8" t="n">
        <v>44435</v>
      </c>
      <c r="B2089" s="10" t="n">
        <v>0.0424492298541359</v>
      </c>
    </row>
    <row r="2090">
      <c r="A2090" s="8" t="n">
        <v>44438</v>
      </c>
      <c r="B2090" s="10" t="n">
        <v>0.04058647331763728</v>
      </c>
    </row>
    <row r="2091">
      <c r="A2091" s="8" t="n">
        <v>44439</v>
      </c>
      <c r="B2091" s="10" t="n">
        <v>0.04004791072182608</v>
      </c>
    </row>
    <row r="2092">
      <c r="A2092" s="8" t="n">
        <v>44440</v>
      </c>
      <c r="B2092" s="10" t="n">
        <v>0.04085708576932438</v>
      </c>
    </row>
    <row r="2093">
      <c r="A2093" s="8" t="n">
        <v>44441</v>
      </c>
      <c r="B2093" s="10" t="n">
        <v>0.04085612603866476</v>
      </c>
    </row>
    <row r="2094">
      <c r="A2094" s="8" t="n">
        <v>44442</v>
      </c>
      <c r="B2094" s="10" t="n">
        <v>0.04097897578528947</v>
      </c>
    </row>
    <row r="2095">
      <c r="A2095" s="8" t="n">
        <v>44445</v>
      </c>
      <c r="B2095" s="10" t="n">
        <v>0.04139206731643291</v>
      </c>
    </row>
    <row r="2096">
      <c r="A2096" s="8" t="n">
        <v>44446</v>
      </c>
      <c r="B2096" s="10" t="n">
        <v>0.04067444765983955</v>
      </c>
    </row>
    <row r="2097">
      <c r="A2097" s="8" t="n">
        <v>44447</v>
      </c>
      <c r="B2097" s="10" t="n">
        <v>0.04042517433166761</v>
      </c>
    </row>
    <row r="2098">
      <c r="A2098" s="8" t="n">
        <v>44448</v>
      </c>
      <c r="B2098" s="10" t="n">
        <v>0.04024342716321853</v>
      </c>
    </row>
    <row r="2099">
      <c r="A2099" s="8" t="n">
        <v>44452</v>
      </c>
      <c r="B2099" s="10" t="n">
        <v>0.04021239347443524</v>
      </c>
    </row>
    <row r="2100">
      <c r="A2100" s="8" t="n">
        <v>44453</v>
      </c>
      <c r="B2100" s="10" t="n">
        <v>0.04025378049584451</v>
      </c>
    </row>
    <row r="2101">
      <c r="A2101" s="8" t="n">
        <v>44454</v>
      </c>
      <c r="B2101" s="10" t="n">
        <v>0.04064551845753465</v>
      </c>
    </row>
    <row r="2102">
      <c r="A2102" s="8" t="n">
        <v>44455</v>
      </c>
      <c r="B2102" s="10" t="n">
        <v>0.04094320550358038</v>
      </c>
    </row>
    <row r="2103">
      <c r="A2103" s="8" t="n">
        <v>44456</v>
      </c>
      <c r="B2103" s="10" t="n">
        <v>0.04091404862800854</v>
      </c>
    </row>
    <row r="2104">
      <c r="A2104" s="8" t="n">
        <v>44459</v>
      </c>
      <c r="B2104" s="10" t="n">
        <v>0.04084995951191608</v>
      </c>
    </row>
    <row r="2105">
      <c r="A2105" s="8" t="n">
        <v>44460</v>
      </c>
      <c r="B2105" s="10" t="n">
        <v>0.04169092598115372</v>
      </c>
    </row>
    <row r="2106">
      <c r="A2106" s="8" t="n">
        <v>44461</v>
      </c>
      <c r="B2106" s="10" t="n">
        <v>0.04127353865143049</v>
      </c>
    </row>
    <row r="2107">
      <c r="A2107" s="8" t="n">
        <v>44462</v>
      </c>
      <c r="B2107" s="10" t="n">
        <v>0.04167043151185797</v>
      </c>
    </row>
    <row r="2108">
      <c r="A2108" s="8" t="n">
        <v>44463</v>
      </c>
      <c r="B2108" s="10" t="n">
        <v>0.04223115594940163</v>
      </c>
    </row>
    <row r="2109">
      <c r="A2109" s="8" t="n">
        <v>44466</v>
      </c>
      <c r="B2109" s="10" t="n">
        <v>0.04208817970279119</v>
      </c>
    </row>
    <row r="2110">
      <c r="A2110" s="8" t="n">
        <v>44467</v>
      </c>
      <c r="B2110" s="10" t="n">
        <v>0.042874583565984</v>
      </c>
    </row>
    <row r="2111">
      <c r="A2111" s="8" t="n">
        <v>44468</v>
      </c>
      <c r="B2111" s="10" t="n">
        <v>0.0428502439417936</v>
      </c>
    </row>
    <row r="2112">
      <c r="A2112" s="8" t="n">
        <v>44469</v>
      </c>
      <c r="B2112" s="10" t="n">
        <v>0.04372010370136044</v>
      </c>
    </row>
    <row r="2113">
      <c r="A2113" s="8" t="n">
        <v>44470</v>
      </c>
      <c r="B2113" s="10" t="n">
        <v>0.04366337519446003</v>
      </c>
    </row>
    <row r="2114">
      <c r="A2114" s="8" t="n">
        <v>44473</v>
      </c>
      <c r="B2114" s="10" t="n">
        <v>0.04381516271792676</v>
      </c>
    </row>
    <row r="2115">
      <c r="A2115" s="8" t="n">
        <v>44474</v>
      </c>
      <c r="B2115" s="10" t="n">
        <v>0.0440016301524752</v>
      </c>
    </row>
    <row r="2116">
      <c r="A2116" s="8" t="n">
        <v>44475</v>
      </c>
      <c r="B2116" s="10" t="n">
        <v>0.0416115924920331</v>
      </c>
    </row>
    <row r="2117">
      <c r="A2117" s="8" t="n">
        <v>44476</v>
      </c>
      <c r="B2117" s="10" t="n">
        <v>0.04159032768175722</v>
      </c>
    </row>
    <row r="2118">
      <c r="A2118" s="8" t="n">
        <v>44477</v>
      </c>
      <c r="B2118" s="10" t="n">
        <v>0.04150565912704667</v>
      </c>
    </row>
    <row r="2119">
      <c r="A2119" s="8" t="n">
        <v>44480</v>
      </c>
      <c r="B2119" s="10" t="n">
        <v>0.04052469400930823</v>
      </c>
    </row>
    <row r="2120">
      <c r="A2120" s="8" t="n">
        <v>44481</v>
      </c>
      <c r="B2120" s="10" t="n">
        <v>0.04023201565048889</v>
      </c>
    </row>
    <row r="2121">
      <c r="A2121" s="8" t="n">
        <v>44482</v>
      </c>
      <c r="B2121" s="10" t="n">
        <v>0.04010951235982906</v>
      </c>
    </row>
    <row r="2122">
      <c r="A2122" s="8" t="n">
        <v>44483</v>
      </c>
      <c r="B2122" s="10" t="n">
        <v>0.04082266993665664</v>
      </c>
    </row>
    <row r="2123">
      <c r="A2123" s="8" t="n">
        <v>44487</v>
      </c>
      <c r="B2123" s="10" t="n">
        <v>0.04163266877242085</v>
      </c>
    </row>
    <row r="2124">
      <c r="A2124" s="8" t="n">
        <v>44489</v>
      </c>
      <c r="B2124" s="10" t="n">
        <v>0.03963638596903929</v>
      </c>
    </row>
    <row r="2125">
      <c r="A2125" s="8" t="n">
        <v>44490</v>
      </c>
      <c r="B2125" s="10" t="n">
        <v>0.03968933201224095</v>
      </c>
    </row>
    <row r="2126">
      <c r="A2126" s="8" t="n">
        <v>44491</v>
      </c>
      <c r="B2126" s="10" t="n">
        <v>0.03999587899702323</v>
      </c>
    </row>
    <row r="2127">
      <c r="A2127" s="8" t="n">
        <v>44494</v>
      </c>
      <c r="B2127" s="10" t="n">
        <v>0.03994654270187215</v>
      </c>
    </row>
    <row r="2128">
      <c r="A2128" s="8" t="n">
        <v>44495</v>
      </c>
      <c r="B2128" s="10" t="n">
        <v>0.04013618170992914</v>
      </c>
    </row>
    <row r="2129">
      <c r="A2129" s="8" t="n">
        <v>44496</v>
      </c>
      <c r="B2129" s="10" t="n">
        <v>0.04087579239667252</v>
      </c>
    </row>
    <row r="2130">
      <c r="A2130" s="8" t="n">
        <v>44497</v>
      </c>
      <c r="B2130" s="10" t="n">
        <v>0.04077738386797913</v>
      </c>
    </row>
    <row r="2131">
      <c r="A2131" s="8" t="n">
        <v>44498</v>
      </c>
      <c r="B2131" s="10" t="n">
        <v>0.04109751698088973</v>
      </c>
    </row>
    <row r="2132">
      <c r="A2132" s="8" t="n">
        <v>44501</v>
      </c>
      <c r="B2132" s="10" t="n">
        <v>0.04258893009472925</v>
      </c>
    </row>
    <row r="2133">
      <c r="A2133" s="8" t="n">
        <v>44502</v>
      </c>
      <c r="B2133" s="10" t="n">
        <v>0.04228938808295577</v>
      </c>
    </row>
    <row r="2134">
      <c r="A2134" s="8" t="n">
        <v>44503</v>
      </c>
      <c r="B2134" s="10" t="n">
        <v>0.04182646528621985</v>
      </c>
    </row>
    <row r="2135">
      <c r="A2135" s="8" t="n">
        <v>44508</v>
      </c>
      <c r="B2135" s="10" t="n">
        <v>0.03997616116482165</v>
      </c>
    </row>
    <row r="2136">
      <c r="A2136" s="8" t="n">
        <v>44509</v>
      </c>
      <c r="B2136" s="10" t="n">
        <v>0.03999592245010372</v>
      </c>
    </row>
    <row r="2137">
      <c r="A2137" s="8" t="n">
        <v>44510</v>
      </c>
      <c r="B2137" s="10" t="n">
        <v>0.0390645656480562</v>
      </c>
    </row>
    <row r="2138">
      <c r="A2138" s="8" t="n">
        <v>44511</v>
      </c>
      <c r="B2138" s="10" t="n">
        <v>0.04049470763433752</v>
      </c>
    </row>
    <row r="2139">
      <c r="A2139" s="8" t="n">
        <v>44512</v>
      </c>
      <c r="B2139" s="10" t="n">
        <v>0.04075654372638406</v>
      </c>
    </row>
    <row r="2140">
      <c r="A2140" s="8" t="n">
        <v>44515</v>
      </c>
      <c r="B2140" s="10" t="n">
        <v>0.04147046174313125</v>
      </c>
    </row>
    <row r="2141">
      <c r="A2141" s="8" t="n">
        <v>44516</v>
      </c>
      <c r="B2141" s="10" t="n">
        <v>0.04198970865988346</v>
      </c>
    </row>
    <row r="2142">
      <c r="A2142" s="8" t="n">
        <v>44517</v>
      </c>
      <c r="B2142" s="10" t="n">
        <v>0.04187591706281129</v>
      </c>
    </row>
    <row r="2143">
      <c r="A2143" s="8" t="n">
        <v>44518</v>
      </c>
      <c r="B2143" s="10" t="n">
        <v>0.04363398835735231</v>
      </c>
    </row>
    <row r="2144">
      <c r="A2144" s="8" t="n">
        <v>44522</v>
      </c>
      <c r="B2144" s="10" t="n">
        <v>0.04429570014993968</v>
      </c>
    </row>
    <row r="2145">
      <c r="A2145" s="8" t="n">
        <v>44523</v>
      </c>
      <c r="B2145" s="10" t="n">
        <v>0.04508212159993662</v>
      </c>
    </row>
    <row r="2146">
      <c r="A2146" s="8" t="n">
        <v>44524</v>
      </c>
      <c r="B2146" s="10" t="n">
        <v>0.05341234972194338</v>
      </c>
    </row>
    <row r="2147">
      <c r="A2147" s="8" t="n">
        <v>44525</v>
      </c>
      <c r="B2147" s="10" t="n">
        <v>0.05427131884820442</v>
      </c>
    </row>
    <row r="2148">
      <c r="A2148" s="8" t="n">
        <v>44526</v>
      </c>
      <c r="B2148" s="10" t="n">
        <v>0.05388834266075865</v>
      </c>
    </row>
    <row r="2149">
      <c r="A2149" s="8" t="n">
        <v>44529</v>
      </c>
      <c r="B2149" s="10" t="n">
        <v>0.05358437069692899</v>
      </c>
    </row>
    <row r="2150">
      <c r="A2150" s="8" t="n">
        <v>44530</v>
      </c>
      <c r="B2150" s="10" t="n">
        <v>0.05398587259623115</v>
      </c>
    </row>
    <row r="2151">
      <c r="A2151" s="8" t="n">
        <v>44531</v>
      </c>
      <c r="B2151" s="10" t="n">
        <v>0.05394637863983327</v>
      </c>
    </row>
    <row r="2152">
      <c r="A2152" s="8" t="n">
        <v>44532</v>
      </c>
      <c r="B2152" s="10" t="n">
        <v>0.05478830725820414</v>
      </c>
    </row>
    <row r="2153">
      <c r="A2153" s="8" t="n">
        <v>44533</v>
      </c>
      <c r="B2153" s="10" t="n">
        <v>0.05483148489485105</v>
      </c>
    </row>
    <row r="2154">
      <c r="A2154" s="8" t="n">
        <v>44536</v>
      </c>
      <c r="B2154" s="10" t="n">
        <v>0.05483110933502806</v>
      </c>
    </row>
    <row r="2155">
      <c r="A2155" s="8" t="n">
        <v>44537</v>
      </c>
      <c r="B2155" s="10" t="n">
        <v>0.05866961942405861</v>
      </c>
    </row>
    <row r="2156">
      <c r="A2156" s="8" t="n">
        <v>44538</v>
      </c>
      <c r="B2156" s="10" t="n">
        <v>0.05870683837203025</v>
      </c>
    </row>
    <row r="2157">
      <c r="A2157" s="8" t="n">
        <v>44539</v>
      </c>
      <c r="B2157" s="10" t="n">
        <v>0.05951747579743328</v>
      </c>
    </row>
    <row r="2158">
      <c r="A2158" s="8" t="n">
        <v>44540</v>
      </c>
      <c r="B2158" s="10" t="n">
        <v>0.05956292604455056</v>
      </c>
    </row>
    <row r="2159">
      <c r="A2159" s="8" t="n">
        <v>44543</v>
      </c>
      <c r="B2159" s="10" t="n">
        <v>0.0600104581538578</v>
      </c>
    </row>
    <row r="2160">
      <c r="A2160" s="8" t="n">
        <v>44544</v>
      </c>
      <c r="B2160" s="10" t="n">
        <v>0.05996353856287821</v>
      </c>
    </row>
    <row r="2161">
      <c r="A2161" s="8" t="n">
        <v>44545</v>
      </c>
      <c r="B2161" s="10" t="n">
        <v>0.0592146719362029</v>
      </c>
    </row>
    <row r="2162">
      <c r="A2162" s="8" t="n">
        <v>44546</v>
      </c>
      <c r="B2162" s="10" t="n">
        <v>0.05983535236260884</v>
      </c>
    </row>
    <row r="2163">
      <c r="A2163" s="8" t="n">
        <v>44547</v>
      </c>
      <c r="B2163" s="10" t="n">
        <v>0.06110113434402321</v>
      </c>
    </row>
    <row r="2164">
      <c r="A2164" s="8" t="n">
        <v>44550</v>
      </c>
      <c r="B2164" s="10" t="n">
        <v>0.06145225365234206</v>
      </c>
    </row>
    <row r="2165">
      <c r="A2165" s="8" t="n">
        <v>44551</v>
      </c>
      <c r="B2165" s="10" t="n">
        <v>0.06144646679969207</v>
      </c>
    </row>
    <row r="2166">
      <c r="A2166" s="8" t="n">
        <v>44552</v>
      </c>
      <c r="B2166" s="10" t="n">
        <v>0.06143987239129837</v>
      </c>
    </row>
    <row r="2167">
      <c r="A2167" s="8" t="n">
        <v>44553</v>
      </c>
      <c r="B2167" s="10" t="n">
        <v>0.06087364875628637</v>
      </c>
    </row>
    <row r="2168">
      <c r="A2168" s="8" t="n">
        <v>44554</v>
      </c>
      <c r="B2168" s="10" t="n">
        <v>0.0605101947008554</v>
      </c>
    </row>
    <row r="2169">
      <c r="A2169" s="8" t="n">
        <v>44557</v>
      </c>
      <c r="B2169" s="10" t="n">
        <v>0.06071226412983169</v>
      </c>
    </row>
    <row r="2170">
      <c r="A2170" s="8" t="n">
        <v>44558</v>
      </c>
      <c r="B2170" s="10" t="n">
        <v>0.05990100758195611</v>
      </c>
    </row>
    <row r="2171">
      <c r="A2171" s="8" t="n">
        <v>44559</v>
      </c>
      <c r="B2171" s="10" t="n">
        <v>0.06012690324306551</v>
      </c>
    </row>
    <row r="2172">
      <c r="A2172" s="8" t="n">
        <v>44560</v>
      </c>
      <c r="B2172" s="10" t="n">
        <v>0.05944976941996361</v>
      </c>
    </row>
    <row r="2173">
      <c r="A2173" s="8" t="n">
        <v>44561</v>
      </c>
      <c r="B2173" s="10" t="n">
        <v>0.05950889345763256</v>
      </c>
    </row>
    <row r="2174">
      <c r="A2174" s="8" t="n">
        <v>44564</v>
      </c>
      <c r="B2174" s="10" t="n">
        <v>0.0599494757219017</v>
      </c>
    </row>
    <row r="2175">
      <c r="A2175" s="8" t="n">
        <v>44565</v>
      </c>
      <c r="B2175" s="10" t="n">
        <v>0.05988196298622278</v>
      </c>
    </row>
    <row r="2176">
      <c r="A2176" s="8" t="n">
        <v>44566</v>
      </c>
      <c r="B2176" s="10" t="n">
        <v>0.05993198466467362</v>
      </c>
    </row>
    <row r="2177">
      <c r="A2177" s="8" t="n">
        <v>44567</v>
      </c>
      <c r="B2177" s="10" t="n">
        <v>0.06091565653836325</v>
      </c>
    </row>
    <row r="2178">
      <c r="A2178" s="8" t="n">
        <v>44568</v>
      </c>
      <c r="B2178" s="10" t="n">
        <v>0.06080219363301986</v>
      </c>
    </row>
    <row r="2179">
      <c r="A2179" s="8" t="n">
        <v>44571</v>
      </c>
      <c r="B2179" s="10" t="n">
        <v>0.06026732635937939</v>
      </c>
    </row>
    <row r="2180">
      <c r="A2180" s="8" t="n">
        <v>44572</v>
      </c>
      <c r="B2180" s="10" t="n">
        <v>0.0601060572825033</v>
      </c>
    </row>
    <row r="2181">
      <c r="A2181" s="8" t="n">
        <v>44573</v>
      </c>
      <c r="B2181" s="10" t="n">
        <v>0.06022140507089183</v>
      </c>
    </row>
    <row r="2182">
      <c r="A2182" s="8" t="n">
        <v>44574</v>
      </c>
      <c r="B2182" s="10" t="n">
        <v>0.06018901841586553</v>
      </c>
    </row>
    <row r="2183">
      <c r="A2183" s="8" t="n">
        <v>44575</v>
      </c>
      <c r="B2183" s="10" t="n">
        <v>0.06035502777853669</v>
      </c>
    </row>
    <row r="2184">
      <c r="A2184" s="8" t="n">
        <v>44578</v>
      </c>
      <c r="B2184" s="10" t="n">
        <v>0.0608713783381789</v>
      </c>
    </row>
    <row r="2185">
      <c r="A2185" s="8" t="n">
        <v>44579</v>
      </c>
      <c r="B2185" s="10" t="n">
        <v>0.06024925393955781</v>
      </c>
    </row>
    <row r="2186">
      <c r="A2186" s="8" t="n">
        <v>44580</v>
      </c>
      <c r="B2186" s="10" t="n">
        <v>0.06030207760303449</v>
      </c>
    </row>
    <row r="2187">
      <c r="A2187" s="8" t="n">
        <v>44581</v>
      </c>
      <c r="B2187" s="10" t="n">
        <v>0.0609797767761262</v>
      </c>
    </row>
    <row r="2188">
      <c r="A2188" s="8" t="n">
        <v>44582</v>
      </c>
      <c r="B2188" s="10" t="n">
        <v>0.06093829149712073</v>
      </c>
    </row>
    <row r="2189">
      <c r="A2189" s="8" t="n">
        <v>44585</v>
      </c>
      <c r="B2189" s="10" t="n">
        <v>0.06140551826559494</v>
      </c>
    </row>
    <row r="2190">
      <c r="A2190" s="8" t="n">
        <v>44586</v>
      </c>
      <c r="B2190" s="10" t="n">
        <v>0.06139648949879263</v>
      </c>
    </row>
    <row r="2191">
      <c r="A2191" s="8" t="n">
        <v>44588</v>
      </c>
      <c r="B2191" s="10" t="n">
        <v>0.06057817526281233</v>
      </c>
    </row>
    <row r="2192">
      <c r="A2192" s="8" t="n">
        <v>44589</v>
      </c>
      <c r="B2192" s="10" t="n">
        <v>0.06058405836814001</v>
      </c>
    </row>
    <row r="2193">
      <c r="A2193" s="8" t="n">
        <v>44592</v>
      </c>
      <c r="B2193" s="10" t="n">
        <v>0.05932369599224288</v>
      </c>
    </row>
    <row r="2194">
      <c r="A2194" s="8" t="n">
        <v>44593</v>
      </c>
      <c r="B2194" s="10" t="n">
        <v>0.05970087493321399</v>
      </c>
    </row>
    <row r="2195">
      <c r="A2195" s="8" t="n">
        <v>44594</v>
      </c>
      <c r="B2195" s="10" t="n">
        <v>0.05971842272787369</v>
      </c>
    </row>
    <row r="2196">
      <c r="A2196" s="8" t="n">
        <v>44595</v>
      </c>
      <c r="B2196" s="10" t="n">
        <v>0.0602583042738082</v>
      </c>
    </row>
    <row r="2197">
      <c r="A2197" s="8" t="n">
        <v>44596</v>
      </c>
      <c r="B2197" s="10" t="n">
        <v>0.06010390951410572</v>
      </c>
    </row>
    <row r="2198">
      <c r="A2198" s="8" t="n">
        <v>44600</v>
      </c>
      <c r="B2198" s="10" t="n">
        <v>0.06231785420020527</v>
      </c>
    </row>
    <row r="2199">
      <c r="A2199" s="8" t="n">
        <v>44601</v>
      </c>
      <c r="B2199" s="10" t="n">
        <v>0.06375755906944022</v>
      </c>
    </row>
    <row r="2200">
      <c r="A2200" s="8" t="n">
        <v>44602</v>
      </c>
      <c r="B2200" s="10" t="n">
        <v>0.06390493496439574</v>
      </c>
    </row>
    <row r="2201">
      <c r="A2201" s="8" t="n">
        <v>44603</v>
      </c>
      <c r="B2201" s="10" t="n">
        <v>0.06302499250496835</v>
      </c>
    </row>
    <row r="2202">
      <c r="A2202" s="8" t="n">
        <v>44606</v>
      </c>
      <c r="B2202" s="10" t="n">
        <v>0.06237469369374957</v>
      </c>
    </row>
    <row r="2203">
      <c r="A2203" s="8" t="n">
        <v>44607</v>
      </c>
      <c r="B2203" s="10" t="n">
        <v>0.0623747685152478</v>
      </c>
    </row>
    <row r="2204">
      <c r="A2204" s="8" t="n">
        <v>44608</v>
      </c>
      <c r="B2204" s="10" t="n">
        <v>0.06235138301810812</v>
      </c>
    </row>
    <row r="2205">
      <c r="A2205" s="8" t="n">
        <v>44609</v>
      </c>
      <c r="B2205" s="10" t="n">
        <v>0.06238535240875288</v>
      </c>
    </row>
    <row r="2206">
      <c r="A2206" s="8" t="n">
        <v>44610</v>
      </c>
      <c r="B2206" s="10" t="n">
        <v>0.06076774167602092</v>
      </c>
    </row>
    <row r="2207">
      <c r="A2207" s="8" t="n">
        <v>44613</v>
      </c>
      <c r="B2207" s="10" t="n">
        <v>0.06035031212556583</v>
      </c>
    </row>
    <row r="2208">
      <c r="A2208" s="8" t="n">
        <v>44614</v>
      </c>
      <c r="B2208" s="10" t="n">
        <v>0.06024297433508653</v>
      </c>
    </row>
    <row r="2209">
      <c r="A2209" s="8" t="n">
        <v>44615</v>
      </c>
      <c r="B2209" s="10" t="n">
        <v>0.05940200083367517</v>
      </c>
    </row>
    <row r="2210">
      <c r="A2210" s="8" t="n">
        <v>44616</v>
      </c>
      <c r="B2210" s="10" t="n">
        <v>0.05141123004131213</v>
      </c>
    </row>
    <row r="2211">
      <c r="A2211" s="8" t="n">
        <v>44617</v>
      </c>
      <c r="B2211" s="10" t="n">
        <v>0.05023537677732683</v>
      </c>
    </row>
    <row r="2212">
      <c r="A2212" s="8" t="n">
        <v>44620</v>
      </c>
      <c r="B2212" s="10" t="n">
        <v>0.04980115676758994</v>
      </c>
    </row>
    <row r="2213">
      <c r="A2213" s="8" t="n">
        <v>44622</v>
      </c>
      <c r="B2213" s="10" t="n">
        <v>0.04787442075000548</v>
      </c>
    </row>
    <row r="2214">
      <c r="A2214" s="8" t="n">
        <v>44623</v>
      </c>
      <c r="B2214" s="10" t="n">
        <v>0.04765680181074306</v>
      </c>
    </row>
    <row r="2215">
      <c r="A2215" s="8" t="n">
        <v>44624</v>
      </c>
      <c r="B2215" s="10" t="n">
        <v>0.04764694445637465</v>
      </c>
    </row>
    <row r="2216">
      <c r="A2216" s="8" t="n">
        <v>44627</v>
      </c>
      <c r="B2216" s="10" t="n">
        <v>0.04232085929744193</v>
      </c>
    </row>
    <row r="2217">
      <c r="A2217" s="8" t="n">
        <v>44628</v>
      </c>
      <c r="B2217" s="10" t="n">
        <v>0.04228437118748674</v>
      </c>
    </row>
    <row r="2218">
      <c r="A2218" s="8" t="n">
        <v>44629</v>
      </c>
      <c r="B2218" s="10" t="n">
        <v>0.04112404157674032</v>
      </c>
    </row>
    <row r="2219">
      <c r="A2219" s="8" t="n">
        <v>44630</v>
      </c>
      <c r="B2219" s="10" t="n">
        <v>0.04045147222286816</v>
      </c>
    </row>
    <row r="2220">
      <c r="A2220" s="8" t="n">
        <v>44631</v>
      </c>
      <c r="B2220" s="10" t="n">
        <v>0.04016289164744911</v>
      </c>
    </row>
    <row r="2221">
      <c r="A2221" s="8" t="n">
        <v>44634</v>
      </c>
      <c r="B2221" s="10" t="n">
        <v>0.04009504936742182</v>
      </c>
    </row>
    <row r="2222">
      <c r="A2222" s="8" t="n">
        <v>44635</v>
      </c>
      <c r="B2222" s="10" t="n">
        <v>0.04010727193920831</v>
      </c>
    </row>
    <row r="2223">
      <c r="A2223" s="8" t="n">
        <v>44636</v>
      </c>
      <c r="B2223" s="10" t="n">
        <v>0.03882237105909952</v>
      </c>
    </row>
    <row r="2224">
      <c r="A2224" s="8" t="n">
        <v>44637</v>
      </c>
      <c r="B2224" s="10" t="n">
        <v>0.03644139188512367</v>
      </c>
    </row>
    <row r="2225">
      <c r="A2225" s="8" t="n">
        <v>44641</v>
      </c>
      <c r="B2225" s="10" t="n">
        <v>0.03551852581075932</v>
      </c>
    </row>
    <row r="2226">
      <c r="A2226" s="8" t="n">
        <v>44642</v>
      </c>
      <c r="B2226" s="10" t="n">
        <v>0.03620400305899339</v>
      </c>
    </row>
    <row r="2227">
      <c r="A2227" s="8" t="n">
        <v>44643</v>
      </c>
      <c r="B2227" s="10" t="n">
        <v>0.03624604892073108</v>
      </c>
    </row>
    <row r="2228">
      <c r="A2228" s="8" t="n">
        <v>44644</v>
      </c>
      <c r="B2228" s="10" t="n">
        <v>0.03623276156495499</v>
      </c>
    </row>
    <row r="2229">
      <c r="A2229" s="8" t="n">
        <v>44645</v>
      </c>
      <c r="B2229" s="10" t="n">
        <v>0.03613575333876916</v>
      </c>
    </row>
    <row r="2230">
      <c r="A2230" s="8" t="n">
        <v>44648</v>
      </c>
      <c r="B2230" s="10" t="n">
        <v>0.03713980734705877</v>
      </c>
    </row>
    <row r="2231">
      <c r="A2231" s="8" t="n">
        <v>44649</v>
      </c>
      <c r="B2231" s="10" t="n">
        <v>0.03686213087374864</v>
      </c>
    </row>
    <row r="2232">
      <c r="A2232" s="8" t="n">
        <v>44650</v>
      </c>
      <c r="B2232" s="10" t="n">
        <v>0.03671641312154034</v>
      </c>
    </row>
    <row r="2233">
      <c r="A2233" s="8" t="n">
        <v>44651</v>
      </c>
      <c r="B2233" s="10" t="n">
        <v>0.03672868110257769</v>
      </c>
    </row>
    <row r="2234">
      <c r="A2234" s="8" t="n">
        <v>44655</v>
      </c>
      <c r="B2234" s="10" t="n">
        <v>0.03573896260293875</v>
      </c>
    </row>
    <row r="2235">
      <c r="A2235" s="8" t="n">
        <v>44656</v>
      </c>
      <c r="B2235" s="10" t="n">
        <v>0.03606185366436455</v>
      </c>
    </row>
    <row r="2236">
      <c r="A2236" s="8" t="n">
        <v>44657</v>
      </c>
      <c r="B2236" s="10" t="n">
        <v>0.03475681360923059</v>
      </c>
    </row>
    <row r="2237">
      <c r="A2237" s="8" t="n">
        <v>44658</v>
      </c>
      <c r="B2237" s="10" t="n">
        <v>0.03485557950625599</v>
      </c>
    </row>
    <row r="2238">
      <c r="A2238" s="8" t="n">
        <v>44659</v>
      </c>
      <c r="B2238" s="10" t="n">
        <v>0.03473807566268235</v>
      </c>
    </row>
    <row r="2239">
      <c r="A2239" s="8" t="n">
        <v>44662</v>
      </c>
      <c r="B2239" s="10" t="n">
        <v>0.03489460285853771</v>
      </c>
    </row>
    <row r="2240">
      <c r="A2240" s="8" t="n">
        <v>44663</v>
      </c>
      <c r="B2240" s="10" t="n">
        <v>0.03485192977362123</v>
      </c>
    </row>
    <row r="2241">
      <c r="A2241" s="8" t="n">
        <v>44664</v>
      </c>
      <c r="B2241" s="10" t="n">
        <v>0.03485669367274067</v>
      </c>
    </row>
    <row r="2242">
      <c r="A2242" s="8" t="n">
        <v>44669</v>
      </c>
      <c r="B2242" s="10" t="n">
        <v>0.03464492342094992</v>
      </c>
    </row>
    <row r="2243">
      <c r="A2243" s="8" t="n">
        <v>44670</v>
      </c>
      <c r="B2243" s="10" t="n">
        <v>0.03436361582436373</v>
      </c>
    </row>
    <row r="2244">
      <c r="A2244" s="8" t="n">
        <v>44671</v>
      </c>
      <c r="B2244" s="10" t="n">
        <v>0.03308521088782201</v>
      </c>
    </row>
    <row r="2245">
      <c r="A2245" s="8" t="n">
        <v>44672</v>
      </c>
      <c r="B2245" s="10" t="n">
        <v>0.03305193963828552</v>
      </c>
    </row>
    <row r="2246">
      <c r="A2246" s="8" t="n">
        <v>44673</v>
      </c>
      <c r="B2246" s="10" t="n">
        <v>0.03250752691999335</v>
      </c>
    </row>
    <row r="2247">
      <c r="A2247" s="8" t="n">
        <v>44676</v>
      </c>
      <c r="B2247" s="10" t="n">
        <v>0.03251564488382637</v>
      </c>
    </row>
    <row r="2248">
      <c r="A2248" s="8" t="n">
        <v>44677</v>
      </c>
      <c r="B2248" s="10" t="n">
        <v>0.03223000268293895</v>
      </c>
    </row>
    <row r="2249">
      <c r="A2249" s="8" t="n">
        <v>44678</v>
      </c>
      <c r="B2249" s="10" t="n">
        <v>0.03215708562301217</v>
      </c>
    </row>
    <row r="2250">
      <c r="A2250" s="8" t="n">
        <v>44679</v>
      </c>
      <c r="B2250" s="10" t="n">
        <v>0.03246225621884819</v>
      </c>
    </row>
    <row r="2251">
      <c r="A2251" s="8" t="n">
        <v>44680</v>
      </c>
      <c r="B2251" s="10" t="n">
        <v>0.03510634989249936</v>
      </c>
    </row>
    <row r="2252">
      <c r="A2252" s="8" t="n">
        <v>44683</v>
      </c>
      <c r="B2252" s="10" t="n">
        <v>0.03664349949991186</v>
      </c>
    </row>
    <row r="2253">
      <c r="A2253" s="8" t="n">
        <v>44685</v>
      </c>
      <c r="B2253" s="10" t="n">
        <v>0.038207239369748</v>
      </c>
    </row>
    <row r="2254">
      <c r="A2254" s="8" t="n">
        <v>44686</v>
      </c>
      <c r="B2254" s="10" t="n">
        <v>0.03843921875849155</v>
      </c>
    </row>
    <row r="2255">
      <c r="A2255" s="8" t="n">
        <v>44687</v>
      </c>
      <c r="B2255" s="10" t="n">
        <v>0.03511305838188892</v>
      </c>
    </row>
    <row r="2256">
      <c r="A2256" s="8" t="n">
        <v>44690</v>
      </c>
      <c r="B2256" s="10" t="n">
        <v>0.03393598040552021</v>
      </c>
    </row>
    <row r="2257">
      <c r="A2257" s="8" t="n">
        <v>44691</v>
      </c>
      <c r="B2257" s="10" t="n">
        <v>0.03389408968844371</v>
      </c>
    </row>
    <row r="2258">
      <c r="A2258" s="8" t="n">
        <v>44692</v>
      </c>
      <c r="B2258" s="10" t="n">
        <v>0.03383331192179997</v>
      </c>
    </row>
    <row r="2259">
      <c r="A2259" s="8" t="n">
        <v>44693</v>
      </c>
      <c r="B2259" s="10" t="n">
        <v>0.03362279214857193</v>
      </c>
    </row>
    <row r="2260">
      <c r="A2260" s="8" t="n">
        <v>44694</v>
      </c>
      <c r="B2260" s="10" t="n">
        <v>0.0338907654171544</v>
      </c>
    </row>
    <row r="2261">
      <c r="A2261" s="8" t="n">
        <v>44698</v>
      </c>
      <c r="B2261" s="10" t="n">
        <v>0.03436009770346796</v>
      </c>
    </row>
    <row r="2262">
      <c r="A2262" s="8" t="n">
        <v>44699</v>
      </c>
      <c r="B2262" s="10" t="n">
        <v>0.0347365725789737</v>
      </c>
    </row>
    <row r="2263">
      <c r="A2263" s="8" t="n">
        <v>44700</v>
      </c>
      <c r="B2263" s="10" t="n">
        <v>0.03465618857774789</v>
      </c>
    </row>
    <row r="2264">
      <c r="A2264" s="8" t="n">
        <v>44701</v>
      </c>
      <c r="B2264" s="10" t="n">
        <v>0.03448199539242944</v>
      </c>
    </row>
    <row r="2265">
      <c r="A2265" s="8" t="n">
        <v>44704</v>
      </c>
      <c r="B2265" s="10" t="n">
        <v>0.03420233700186336</v>
      </c>
    </row>
    <row r="2266">
      <c r="A2266" s="8" t="n">
        <v>44705</v>
      </c>
      <c r="B2266" s="10" t="n">
        <v>0.03425778548737723</v>
      </c>
    </row>
    <row r="2267">
      <c r="A2267" s="8" t="n">
        <v>44706</v>
      </c>
      <c r="B2267" s="10" t="n">
        <v>0.03416930717327525</v>
      </c>
    </row>
    <row r="2268">
      <c r="A2268" s="8" t="n">
        <v>44707</v>
      </c>
      <c r="B2268" s="10" t="n">
        <v>0.03419000972069067</v>
      </c>
    </row>
    <row r="2269">
      <c r="A2269" s="8" t="n">
        <v>44708</v>
      </c>
      <c r="B2269" s="10" t="n">
        <v>0.03445111029476037</v>
      </c>
    </row>
    <row r="2270">
      <c r="A2270" s="8" t="n">
        <v>44711</v>
      </c>
      <c r="B2270" s="10" t="n">
        <v>0.03684062945615259</v>
      </c>
    </row>
    <row r="2271">
      <c r="A2271" s="8" t="n">
        <v>44712</v>
      </c>
      <c r="B2271" s="10" t="n">
        <v>0.03710179700021535</v>
      </c>
    </row>
    <row r="2272">
      <c r="A2272" s="8" t="n">
        <v>44713</v>
      </c>
      <c r="B2272" s="10" t="n">
        <v>0.03695722448743494</v>
      </c>
    </row>
    <row r="2273">
      <c r="A2273" s="8" t="n">
        <v>44714</v>
      </c>
      <c r="B2273" s="10" t="n">
        <v>0.03731672638112857</v>
      </c>
    </row>
    <row r="2274">
      <c r="A2274" s="8" t="n">
        <v>44715</v>
      </c>
      <c r="B2274" s="10" t="n">
        <v>0.0376239859706451</v>
      </c>
    </row>
    <row r="2275">
      <c r="A2275" s="8" t="n">
        <v>44718</v>
      </c>
      <c r="B2275" s="10" t="n">
        <v>0.03732205251857858</v>
      </c>
    </row>
    <row r="2276">
      <c r="A2276" s="8" t="n">
        <v>44719</v>
      </c>
      <c r="B2276" s="10" t="n">
        <v>0.03731244608731114</v>
      </c>
    </row>
    <row r="2277">
      <c r="A2277" s="8" t="n">
        <v>44720</v>
      </c>
      <c r="B2277" s="10" t="n">
        <v>0.03773640748350268</v>
      </c>
    </row>
    <row r="2278">
      <c r="A2278" s="8" t="n">
        <v>44721</v>
      </c>
      <c r="B2278" s="10" t="n">
        <v>0.0379591606534578</v>
      </c>
    </row>
    <row r="2279">
      <c r="A2279" s="8" t="n">
        <v>44722</v>
      </c>
      <c r="B2279" s="10" t="n">
        <v>0.03825369478667315</v>
      </c>
    </row>
    <row r="2280">
      <c r="A2280" s="8" t="n">
        <v>44725</v>
      </c>
      <c r="B2280" s="10" t="n">
        <v>0.03912730507365578</v>
      </c>
    </row>
    <row r="2281">
      <c r="A2281" s="8" t="n">
        <v>44726</v>
      </c>
      <c r="B2281" s="10" t="n">
        <v>0.03971788613111226</v>
      </c>
    </row>
    <row r="2282">
      <c r="A2282" s="8" t="n">
        <v>44727</v>
      </c>
      <c r="B2282" s="10" t="n">
        <v>0.04014862821227851</v>
      </c>
    </row>
    <row r="2283">
      <c r="A2283" s="8" t="n">
        <v>44728</v>
      </c>
      <c r="B2283" s="10" t="n">
        <v>0.04014690395204021</v>
      </c>
    </row>
    <row r="2284">
      <c r="A2284" s="8" t="n">
        <v>44729</v>
      </c>
      <c r="B2284" s="10" t="n">
        <v>0.04047447533637653</v>
      </c>
    </row>
    <row r="2285">
      <c r="A2285" s="8" t="n">
        <v>44732</v>
      </c>
      <c r="B2285" s="10" t="n">
        <v>0.04002747078449766</v>
      </c>
    </row>
    <row r="2286">
      <c r="A2286" s="8" t="n">
        <v>44733</v>
      </c>
      <c r="B2286" s="10" t="n">
        <v>0.04028112024180272</v>
      </c>
    </row>
    <row r="2287">
      <c r="A2287" s="8" t="n">
        <v>44734</v>
      </c>
      <c r="B2287" s="10" t="n">
        <v>0.0451191617632646</v>
      </c>
    </row>
    <row r="2288">
      <c r="A2288" s="8" t="n">
        <v>44735</v>
      </c>
      <c r="B2288" s="10" t="n">
        <v>0.04507039279528199</v>
      </c>
    </row>
    <row r="2289">
      <c r="A2289" s="8" t="n">
        <v>44736</v>
      </c>
      <c r="B2289" s="10" t="n">
        <v>0.04544346863804195</v>
      </c>
    </row>
    <row r="2290">
      <c r="A2290" s="8" t="n">
        <v>44739</v>
      </c>
      <c r="B2290" s="10" t="n">
        <v>0.04743289997552009</v>
      </c>
    </row>
    <row r="2291">
      <c r="A2291" s="8" t="n">
        <v>44740</v>
      </c>
      <c r="B2291" s="10" t="n">
        <v>0.04709799339042585</v>
      </c>
    </row>
    <row r="2292">
      <c r="A2292" s="8" t="n">
        <v>44741</v>
      </c>
      <c r="B2292" s="10" t="n">
        <v>0.04707295476519132</v>
      </c>
    </row>
    <row r="2293">
      <c r="A2293" s="8" t="n">
        <v>44742</v>
      </c>
      <c r="B2293" s="10" t="n">
        <v>0.04896909595856369</v>
      </c>
    </row>
    <row r="2294">
      <c r="A2294" s="8" t="n">
        <v>44743</v>
      </c>
      <c r="B2294" s="10" t="n">
        <v>0.04936886345080081</v>
      </c>
    </row>
    <row r="2295">
      <c r="A2295" s="8" t="n">
        <v>44746</v>
      </c>
      <c r="B2295" s="10" t="n">
        <v>0.05130438299609327</v>
      </c>
    </row>
    <row r="2296">
      <c r="A2296" s="8" t="n">
        <v>44747</v>
      </c>
      <c r="B2296" s="10" t="n">
        <v>0.0508370964431463</v>
      </c>
    </row>
    <row r="2297">
      <c r="A2297" s="8" t="n">
        <v>44748</v>
      </c>
      <c r="B2297" s="10" t="n">
        <v>0.0514625416913938</v>
      </c>
    </row>
    <row r="2298">
      <c r="A2298" s="8" t="n">
        <v>44749</v>
      </c>
      <c r="B2298" s="10" t="n">
        <v>0.05220060340067658</v>
      </c>
    </row>
    <row r="2299">
      <c r="A2299" s="8" t="n">
        <v>44750</v>
      </c>
      <c r="B2299" s="10" t="n">
        <v>0.05263724844278306</v>
      </c>
    </row>
    <row r="2300">
      <c r="A2300" s="8" t="n">
        <v>44753</v>
      </c>
      <c r="B2300" s="10" t="n">
        <v>0.05211135682370165</v>
      </c>
    </row>
    <row r="2301">
      <c r="A2301" s="8" t="n">
        <v>44754</v>
      </c>
      <c r="B2301" s="10" t="n">
        <v>0.05204271675278899</v>
      </c>
    </row>
    <row r="2302">
      <c r="A2302" s="8" t="n">
        <v>44755</v>
      </c>
      <c r="B2302" s="10" t="n">
        <v>0.05204253662530488</v>
      </c>
    </row>
    <row r="2303">
      <c r="A2303" s="8" t="n">
        <v>44756</v>
      </c>
      <c r="B2303" s="10" t="n">
        <v>0.05179806402265302</v>
      </c>
    </row>
    <row r="2304">
      <c r="A2304" s="8" t="n">
        <v>44757</v>
      </c>
      <c r="B2304" s="10" t="n">
        <v>0.0522255301134277</v>
      </c>
    </row>
    <row r="2305">
      <c r="A2305" s="8" t="n">
        <v>44760</v>
      </c>
      <c r="B2305" s="10" t="n">
        <v>0.05177540073673288</v>
      </c>
    </row>
    <row r="2306">
      <c r="A2306" s="8" t="n">
        <v>44761</v>
      </c>
      <c r="B2306" s="10" t="n">
        <v>0.05371690583804322</v>
      </c>
    </row>
    <row r="2307">
      <c r="A2307" s="8" t="n">
        <v>44762</v>
      </c>
      <c r="B2307" s="10" t="n">
        <v>0.05415236834084489</v>
      </c>
    </row>
    <row r="2308">
      <c r="A2308" s="8" t="n">
        <v>44763</v>
      </c>
      <c r="B2308" s="10" t="n">
        <v>0.05418604847083178</v>
      </c>
    </row>
    <row r="2309">
      <c r="A2309" s="8" t="n">
        <v>44764</v>
      </c>
      <c r="B2309" s="10" t="n">
        <v>0.05451832292099098</v>
      </c>
    </row>
    <row r="2310">
      <c r="A2310" s="8" t="n">
        <v>44767</v>
      </c>
      <c r="B2310" s="10" t="n">
        <v>0.05435097956496534</v>
      </c>
    </row>
    <row r="2311">
      <c r="A2311" s="8" t="n">
        <v>44768</v>
      </c>
      <c r="B2311" s="10" t="n">
        <v>0.05481741902583575</v>
      </c>
    </row>
    <row r="2312">
      <c r="A2312" s="8" t="n">
        <v>44769</v>
      </c>
      <c r="B2312" s="10" t="n">
        <v>0.05522113377791484</v>
      </c>
    </row>
    <row r="2313">
      <c r="A2313" s="8" t="n">
        <v>44770</v>
      </c>
      <c r="B2313" s="10" t="n">
        <v>0.05503386382806504</v>
      </c>
    </row>
    <row r="2314">
      <c r="A2314" s="8" t="n">
        <v>44771</v>
      </c>
      <c r="B2314" s="10" t="n">
        <v>0.05365796855412504</v>
      </c>
    </row>
    <row r="2315">
      <c r="A2315" s="8" t="n">
        <v>44774</v>
      </c>
      <c r="B2315" s="10" t="n">
        <v>0.05310567068912838</v>
      </c>
    </row>
    <row r="2316">
      <c r="A2316" s="8" t="n">
        <v>44775</v>
      </c>
      <c r="B2316" s="10" t="n">
        <v>0.05216528260766884</v>
      </c>
    </row>
    <row r="2317">
      <c r="A2317" s="8" t="n">
        <v>44776</v>
      </c>
      <c r="B2317" s="10" t="n">
        <v>0.05117808164286407</v>
      </c>
    </row>
    <row r="2318">
      <c r="A2318" s="8" t="n">
        <v>44777</v>
      </c>
      <c r="B2318" s="10" t="n">
        <v>0.05236970254988223</v>
      </c>
    </row>
    <row r="2319">
      <c r="A2319" s="8" t="n">
        <v>44778</v>
      </c>
      <c r="B2319" s="10" t="n">
        <v>0.0523208470566601</v>
      </c>
    </row>
    <row r="2320">
      <c r="A2320" s="8" t="n">
        <v>44781</v>
      </c>
      <c r="B2320" s="10" t="n">
        <v>0.05349467009774555</v>
      </c>
    </row>
    <row r="2321">
      <c r="A2321" s="8" t="n">
        <v>44783</v>
      </c>
      <c r="B2321" s="10" t="n">
        <v>0.05517048501149829</v>
      </c>
    </row>
    <row r="2322">
      <c r="A2322" s="8" t="n">
        <v>44784</v>
      </c>
      <c r="B2322" s="10" t="n">
        <v>0.06093447708587905</v>
      </c>
    </row>
    <row r="2323">
      <c r="A2323" s="8" t="n">
        <v>44785</v>
      </c>
      <c r="B2323" s="10" t="n">
        <v>0.0614666317239984</v>
      </c>
    </row>
    <row r="2324">
      <c r="A2324" s="8" t="n">
        <v>44790</v>
      </c>
      <c r="B2324" s="10" t="n">
        <v>0.06131484529910691</v>
      </c>
    </row>
    <row r="2325">
      <c r="A2325" s="8" t="n">
        <v>44791</v>
      </c>
      <c r="B2325" s="10" t="n">
        <v>0.0611051454042011</v>
      </c>
    </row>
    <row r="2326">
      <c r="A2326" s="8" t="n">
        <v>44792</v>
      </c>
      <c r="B2326" s="10" t="n">
        <v>0.06159477037844438</v>
      </c>
    </row>
    <row r="2327">
      <c r="A2327" s="8" t="n">
        <v>44795</v>
      </c>
      <c r="B2327" s="10" t="n">
        <v>0.06134369397340551</v>
      </c>
    </row>
    <row r="2328">
      <c r="A2328" s="8" t="n">
        <v>44796</v>
      </c>
      <c r="B2328" s="10" t="n">
        <v>0.06144594784043675</v>
      </c>
    </row>
    <row r="2329">
      <c r="A2329" s="8" t="n">
        <v>44797</v>
      </c>
      <c r="B2329" s="10" t="n">
        <v>0.0617458161701761</v>
      </c>
    </row>
    <row r="2330">
      <c r="A2330" s="8" t="n">
        <v>44798</v>
      </c>
      <c r="B2330" s="10" t="n">
        <v>0.06174104392934297</v>
      </c>
    </row>
    <row r="2331">
      <c r="A2331" s="8" t="n">
        <v>44799</v>
      </c>
      <c r="B2331" s="10" t="n">
        <v>0.06225257996599681</v>
      </c>
    </row>
    <row r="2332">
      <c r="A2332" s="8" t="n">
        <v>44802</v>
      </c>
      <c r="B2332" s="10" t="n">
        <v>0.06172050003518248</v>
      </c>
    </row>
    <row r="2333">
      <c r="A2333" s="8" t="n">
        <v>44803</v>
      </c>
      <c r="B2333" s="10" t="n">
        <v>0.06069695542839686</v>
      </c>
    </row>
    <row r="2334">
      <c r="A2334" s="8" t="n">
        <v>44805</v>
      </c>
      <c r="B2334" s="10" t="n">
        <v>0.06096799430857457</v>
      </c>
    </row>
    <row r="2335">
      <c r="A2335" s="8" t="n">
        <v>44806</v>
      </c>
      <c r="B2335" s="10" t="n">
        <v>0.06073525196928152</v>
      </c>
    </row>
    <row r="2336">
      <c r="A2336" s="8" t="n">
        <v>44809</v>
      </c>
      <c r="B2336" s="10" t="n">
        <v>0.06178249794384853</v>
      </c>
    </row>
    <row r="2337">
      <c r="A2337" s="8" t="n">
        <v>44810</v>
      </c>
      <c r="B2337" s="10" t="n">
        <v>0.06470837581252985</v>
      </c>
    </row>
    <row r="2338">
      <c r="A2338" s="8" t="n">
        <v>44811</v>
      </c>
      <c r="B2338" s="10" t="n">
        <v>0.06485065746769415</v>
      </c>
    </row>
    <row r="2339">
      <c r="A2339" s="8" t="n">
        <v>44812</v>
      </c>
      <c r="B2339" s="10" t="n">
        <v>0.06462085370227212</v>
      </c>
    </row>
    <row r="2340">
      <c r="A2340" s="8" t="n">
        <v>44813</v>
      </c>
      <c r="B2340" s="10" t="n">
        <v>0.06465846006373129</v>
      </c>
    </row>
    <row r="2341">
      <c r="A2341" s="8" t="n">
        <v>44816</v>
      </c>
      <c r="B2341" s="10" t="n">
        <v>0.06482056023900816</v>
      </c>
    </row>
    <row r="2342">
      <c r="A2342" s="8" t="n">
        <v>44817</v>
      </c>
      <c r="B2342" s="10" t="n">
        <v>0.0640526069281557</v>
      </c>
    </row>
    <row r="2343">
      <c r="A2343" s="8" t="n">
        <v>44818</v>
      </c>
      <c r="B2343" s="10" t="n">
        <v>0.06457333896077939</v>
      </c>
    </row>
    <row r="2344">
      <c r="A2344" s="8" t="n">
        <v>44819</v>
      </c>
      <c r="B2344" s="10" t="n">
        <v>0.06465556509675653</v>
      </c>
    </row>
    <row r="2345">
      <c r="A2345" s="8" t="n">
        <v>44820</v>
      </c>
      <c r="B2345" s="10" t="n">
        <v>0.06467598585737003</v>
      </c>
    </row>
    <row r="2346">
      <c r="A2346" s="8" t="n">
        <v>44823</v>
      </c>
      <c r="B2346" s="10" t="n">
        <v>0.06489840914918842</v>
      </c>
    </row>
    <row r="2347">
      <c r="A2347" s="8" t="n">
        <v>44824</v>
      </c>
      <c r="B2347" s="10" t="n">
        <v>0.06487763656940103</v>
      </c>
    </row>
    <row r="2348">
      <c r="A2348" s="8" t="n">
        <v>44825</v>
      </c>
      <c r="B2348" s="10" t="n">
        <v>0.06472204656279633</v>
      </c>
    </row>
    <row r="2349">
      <c r="A2349" s="8" t="n">
        <v>44826</v>
      </c>
      <c r="B2349" s="10" t="n">
        <v>0.0610533384578089</v>
      </c>
    </row>
    <row r="2350">
      <c r="A2350" s="8" t="n">
        <v>44827</v>
      </c>
      <c r="B2350" s="10" t="n">
        <v>0.06103160715042625</v>
      </c>
    </row>
    <row r="2351">
      <c r="A2351" s="8" t="n">
        <v>44830</v>
      </c>
      <c r="B2351" s="10" t="n">
        <v>0.05935752247205375</v>
      </c>
    </row>
    <row r="2352">
      <c r="A2352" s="8" t="n">
        <v>44831</v>
      </c>
      <c r="B2352" s="10" t="n">
        <v>0.05950946100520127</v>
      </c>
    </row>
    <row r="2353">
      <c r="A2353" s="8" t="n">
        <v>44832</v>
      </c>
      <c r="B2353" s="10" t="n">
        <v>0.05887010909256731</v>
      </c>
    </row>
    <row r="2354">
      <c r="A2354" s="8" t="n">
        <v>44833</v>
      </c>
      <c r="B2354" s="10" t="n">
        <v>0.05883215781622336</v>
      </c>
    </row>
    <row r="2355">
      <c r="A2355" s="8" t="n">
        <v>44834</v>
      </c>
      <c r="B2355" s="10" t="n">
        <v>0.05741993427140322</v>
      </c>
    </row>
    <row r="2356">
      <c r="A2356" s="8" t="n">
        <v>44837</v>
      </c>
      <c r="B2356" s="10" t="n">
        <v>0.05560740423634822</v>
      </c>
    </row>
    <row r="2357">
      <c r="A2357" s="8" t="n">
        <v>44838</v>
      </c>
      <c r="B2357" s="10" t="n">
        <v>0.05486443141454415</v>
      </c>
    </row>
    <row r="2358">
      <c r="A2358" s="8" t="n">
        <v>44840</v>
      </c>
      <c r="B2358" s="10" t="n">
        <v>0.05424527007418761</v>
      </c>
    </row>
    <row r="2359">
      <c r="A2359" s="8" t="n">
        <v>44841</v>
      </c>
      <c r="B2359" s="10" t="n">
        <v>0.05363490886898213</v>
      </c>
    </row>
    <row r="2360">
      <c r="A2360" s="8" t="n">
        <v>44844</v>
      </c>
      <c r="B2360" s="10" t="n">
        <v>0.05572545364243729</v>
      </c>
    </row>
    <row r="2361">
      <c r="A2361" s="8" t="n">
        <v>44845</v>
      </c>
      <c r="B2361" s="10" t="n">
        <v>0.05595072793604144</v>
      </c>
    </row>
    <row r="2362">
      <c r="A2362" s="8" t="n">
        <v>44846</v>
      </c>
      <c r="B2362" s="10" t="n">
        <v>0.05595127123463085</v>
      </c>
    </row>
    <row r="2363">
      <c r="A2363" s="8" t="n">
        <v>44847</v>
      </c>
      <c r="B2363" s="10" t="n">
        <v>0.05615652472725496</v>
      </c>
    </row>
    <row r="2364">
      <c r="A2364" s="8" t="n">
        <v>44848</v>
      </c>
      <c r="B2364" s="10" t="n">
        <v>0.05661455143643603</v>
      </c>
    </row>
    <row r="2365">
      <c r="A2365" s="8" t="n">
        <v>44851</v>
      </c>
      <c r="B2365" s="10" t="n">
        <v>0.05674874314030644</v>
      </c>
    </row>
    <row r="2366">
      <c r="A2366" s="8" t="n">
        <v>44852</v>
      </c>
      <c r="B2366" s="10" t="n">
        <v>0.05812031685229512</v>
      </c>
    </row>
    <row r="2367">
      <c r="A2367" s="8" t="n">
        <v>44853</v>
      </c>
      <c r="B2367" s="10" t="n">
        <v>0.0560233894756183</v>
      </c>
    </row>
    <row r="2368">
      <c r="A2368" s="8" t="n">
        <v>44854</v>
      </c>
      <c r="B2368" s="10" t="n">
        <v>0.05604738962764114</v>
      </c>
    </row>
    <row r="2369">
      <c r="A2369" s="8" t="n">
        <v>44855</v>
      </c>
      <c r="B2369" s="10" t="n">
        <v>0.05649512272897596</v>
      </c>
    </row>
    <row r="2370">
      <c r="A2370" s="8" t="n">
        <v>44859</v>
      </c>
      <c r="B2370" s="10" t="n">
        <v>0.05673983814988656</v>
      </c>
    </row>
    <row r="2371">
      <c r="A2371" s="8" t="n">
        <v>44861</v>
      </c>
      <c r="B2371" s="10" t="n">
        <v>0.05652366100081041</v>
      </c>
    </row>
    <row r="2372">
      <c r="A2372" s="8" t="n">
        <v>44862</v>
      </c>
      <c r="B2372" s="10" t="n">
        <v>0.05697634758375086</v>
      </c>
    </row>
    <row r="2373">
      <c r="A2373" s="8" t="n">
        <v>44865</v>
      </c>
      <c r="B2373" s="10" t="n">
        <v>0.05699764908257101</v>
      </c>
    </row>
    <row r="2374">
      <c r="A2374" s="8" t="n">
        <v>44866</v>
      </c>
      <c r="B2374" s="10" t="n">
        <v>0.0569790232535128</v>
      </c>
    </row>
    <row r="2375">
      <c r="A2375" s="8" t="n">
        <v>44867</v>
      </c>
      <c r="B2375" s="10" t="n">
        <v>0.05727794321516944</v>
      </c>
    </row>
    <row r="2376">
      <c r="A2376" s="8" t="n">
        <v>44868</v>
      </c>
      <c r="B2376" s="10" t="n">
        <v>0.05776354741258685</v>
      </c>
    </row>
    <row r="2377">
      <c r="A2377" s="8" t="n">
        <v>44869</v>
      </c>
      <c r="B2377" s="10" t="n">
        <v>0.05721492259452761</v>
      </c>
    </row>
    <row r="2378">
      <c r="A2378" s="8" t="n">
        <v>44872</v>
      </c>
      <c r="B2378" s="10" t="n">
        <v>0.05944268761241159</v>
      </c>
    </row>
    <row r="2379">
      <c r="A2379" s="8" t="n">
        <v>44874</v>
      </c>
      <c r="B2379" s="10" t="n">
        <v>0.05797338255549431</v>
      </c>
    </row>
    <row r="2380">
      <c r="A2380" s="8" t="n">
        <v>44875</v>
      </c>
      <c r="B2380" s="10" t="n">
        <v>0.0572992047755287</v>
      </c>
    </row>
    <row r="2381">
      <c r="A2381" s="8" t="n">
        <v>44876</v>
      </c>
      <c r="B2381" s="10" t="n">
        <v>0.0522287683243815</v>
      </c>
    </row>
    <row r="2382">
      <c r="A2382" s="8" t="n">
        <v>44879</v>
      </c>
      <c r="B2382" s="10" t="n">
        <v>0.05103490372880364</v>
      </c>
    </row>
    <row r="2383">
      <c r="A2383" s="8" t="n">
        <v>44880</v>
      </c>
      <c r="B2383" s="10" t="n">
        <v>0.05083661159879389</v>
      </c>
    </row>
    <row r="2384">
      <c r="A2384" s="8" t="n">
        <v>44881</v>
      </c>
      <c r="B2384" s="10" t="n">
        <v>0.05070625051169363</v>
      </c>
    </row>
    <row r="2385">
      <c r="A2385" s="8" t="n">
        <v>44882</v>
      </c>
      <c r="B2385" s="10" t="n">
        <v>0.05020031024922488</v>
      </c>
    </row>
    <row r="2386">
      <c r="A2386" s="8" t="n">
        <v>44883</v>
      </c>
      <c r="B2386" s="10" t="n">
        <v>0.05058106430903656</v>
      </c>
    </row>
    <row r="2387">
      <c r="A2387" s="8" t="n">
        <v>44886</v>
      </c>
      <c r="B2387" s="10" t="n">
        <v>0.05017880472492121</v>
      </c>
    </row>
    <row r="2388">
      <c r="A2388" s="8" t="n">
        <v>44887</v>
      </c>
      <c r="B2388" s="10" t="n">
        <v>0.0499760560173146</v>
      </c>
    </row>
    <row r="2389">
      <c r="A2389" s="8" t="n">
        <v>44888</v>
      </c>
      <c r="B2389" s="10" t="n">
        <v>0.04991878160831926</v>
      </c>
    </row>
    <row r="2390">
      <c r="A2390" s="8" t="n">
        <v>44889</v>
      </c>
      <c r="B2390" s="10" t="n">
        <v>0.04958043582185722</v>
      </c>
    </row>
    <row r="2391">
      <c r="A2391" s="8" t="n">
        <v>44890</v>
      </c>
      <c r="B2391" s="10" t="n">
        <v>0.04996307926221281</v>
      </c>
    </row>
    <row r="2392">
      <c r="A2392" s="8" t="n">
        <v>44893</v>
      </c>
      <c r="B2392" s="10" t="n">
        <v>0.04982143673955075</v>
      </c>
    </row>
    <row r="2393">
      <c r="A2393" s="8" t="n">
        <v>44894</v>
      </c>
      <c r="B2393" s="10" t="n">
        <v>0.05020451159466963</v>
      </c>
    </row>
    <row r="2394">
      <c r="A2394" s="8" t="n">
        <v>44895</v>
      </c>
      <c r="B2394" s="10" t="n">
        <v>0.05001151878148217</v>
      </c>
    </row>
    <row r="2395">
      <c r="A2395" s="8" t="n">
        <v>44896</v>
      </c>
      <c r="B2395" s="10" t="n">
        <v>0.04989544970778018</v>
      </c>
    </row>
    <row r="2396">
      <c r="A2396" s="8" t="n">
        <v>44897</v>
      </c>
      <c r="B2396" s="10" t="n">
        <v>0.04988367947687929</v>
      </c>
    </row>
    <row r="2397">
      <c r="A2397" s="8" t="n">
        <v>44900</v>
      </c>
      <c r="B2397" s="10" t="n">
        <v>0.05091828894984897</v>
      </c>
    </row>
    <row r="2398">
      <c r="A2398" s="8" t="n">
        <v>44901</v>
      </c>
      <c r="B2398" s="10" t="n">
        <v>0.04683081001290983</v>
      </c>
    </row>
    <row r="2399">
      <c r="A2399" s="8" t="n">
        <v>44902</v>
      </c>
      <c r="B2399" s="10" t="n">
        <v>0.0471207010705549</v>
      </c>
    </row>
    <row r="2400">
      <c r="A2400" s="8" t="n">
        <v>44903</v>
      </c>
      <c r="B2400" s="10" t="n">
        <v>0.04724979341461948</v>
      </c>
    </row>
    <row r="2401">
      <c r="A2401" s="8" t="n">
        <v>44904</v>
      </c>
      <c r="B2401" s="10" t="n">
        <v>0.04713587358435539</v>
      </c>
    </row>
    <row r="2402">
      <c r="A2402" s="8" t="n">
        <v>44907</v>
      </c>
      <c r="B2402" s="10" t="n">
        <v>0.04671431225513448</v>
      </c>
    </row>
    <row r="2403">
      <c r="A2403" s="8" t="n">
        <v>44908</v>
      </c>
      <c r="B2403" s="10" t="n">
        <v>0.0462579461532926</v>
      </c>
    </row>
    <row r="2404">
      <c r="A2404" s="8" t="n">
        <v>44909</v>
      </c>
      <c r="B2404" s="10" t="n">
        <v>0.04634837006097749</v>
      </c>
    </row>
    <row r="2405">
      <c r="A2405" s="8" t="n">
        <v>44910</v>
      </c>
      <c r="B2405" s="10" t="n">
        <v>0.0458159508875703</v>
      </c>
    </row>
    <row r="2406">
      <c r="A2406" s="8" t="n">
        <v>44911</v>
      </c>
      <c r="B2406" s="10" t="n">
        <v>0.04584393826354252</v>
      </c>
    </row>
    <row r="2407">
      <c r="A2407" s="8" t="n">
        <v>44914</v>
      </c>
      <c r="B2407" s="10" t="n">
        <v>0.04590036217101848</v>
      </c>
    </row>
    <row r="2408">
      <c r="A2408" s="8" t="n">
        <v>44915</v>
      </c>
      <c r="B2408" s="10" t="n">
        <v>0.04594227242220528</v>
      </c>
    </row>
    <row r="2409">
      <c r="A2409" s="8" t="n">
        <v>44916</v>
      </c>
      <c r="B2409" s="10" t="n">
        <v>0.04592062851073619</v>
      </c>
    </row>
    <row r="2410">
      <c r="A2410" s="8" t="n">
        <v>44917</v>
      </c>
      <c r="B2410" s="10" t="n">
        <v>0.046283136889283</v>
      </c>
    </row>
    <row r="2411">
      <c r="A2411" s="8" t="n">
        <v>44918</v>
      </c>
      <c r="B2411" s="10" t="n">
        <v>0.04724432480036776</v>
      </c>
    </row>
    <row r="2412">
      <c r="A2412" s="8" t="n">
        <v>44921</v>
      </c>
      <c r="B2412" s="10" t="n">
        <v>0.04728992006376851</v>
      </c>
    </row>
    <row r="2413">
      <c r="A2413" s="8" t="n">
        <v>44922</v>
      </c>
      <c r="B2413" s="10" t="n">
        <v>0.04707893404490317</v>
      </c>
    </row>
    <row r="2414">
      <c r="A2414" s="8" t="n">
        <v>44923</v>
      </c>
      <c r="B2414" s="10" t="n">
        <v>0.04726479124045451</v>
      </c>
    </row>
    <row r="2415">
      <c r="A2415" s="8" t="n">
        <v>44924</v>
      </c>
      <c r="B2415" s="10" t="n">
        <v>0.04741148549331452</v>
      </c>
    </row>
    <row r="2416">
      <c r="A2416" s="8" t="n">
        <v>44925</v>
      </c>
      <c r="B2416" s="10" t="n">
        <v>0.04777938474157734</v>
      </c>
    </row>
    <row r="2417">
      <c r="A2417" s="8" t="n">
        <v>44928</v>
      </c>
      <c r="B2417" s="10" t="n">
        <v>0.04791983791440244</v>
      </c>
    </row>
    <row r="2418">
      <c r="A2418" s="8" t="n">
        <v>44929</v>
      </c>
      <c r="B2418" s="10" t="n">
        <v>0.0479347434624449</v>
      </c>
    </row>
    <row r="2419">
      <c r="A2419" s="8" t="n">
        <v>44930</v>
      </c>
      <c r="B2419" s="10" t="n">
        <v>0.04831177567046258</v>
      </c>
    </row>
    <row r="2420">
      <c r="A2420" s="8" t="n">
        <v>44931</v>
      </c>
      <c r="B2420" s="10" t="n">
        <v>0.04860894008856304</v>
      </c>
    </row>
    <row r="2421">
      <c r="A2421" s="8" t="n">
        <v>44932</v>
      </c>
      <c r="B2421" s="10" t="n">
        <v>0.04844299054139126</v>
      </c>
    </row>
    <row r="2422">
      <c r="A2422" s="8" t="n">
        <v>44935</v>
      </c>
      <c r="B2422" s="10" t="n">
        <v>0.04800875559368883</v>
      </c>
    </row>
    <row r="2423">
      <c r="A2423" s="8" t="n">
        <v>44936</v>
      </c>
      <c r="B2423" s="10" t="n">
        <v>0.04582099123135313</v>
      </c>
    </row>
    <row r="2424">
      <c r="A2424" s="8" t="n">
        <v>44937</v>
      </c>
      <c r="B2424" s="10" t="n">
        <v>0.04560481764435162</v>
      </c>
    </row>
    <row r="2425">
      <c r="A2425" s="8" t="n">
        <v>44938</v>
      </c>
      <c r="B2425" s="10" t="n">
        <v>0.04561505449940899</v>
      </c>
    </row>
    <row r="2426">
      <c r="A2426" s="8" t="n">
        <v>44939</v>
      </c>
      <c r="B2426" s="10" t="n">
        <v>0.04567771973601797</v>
      </c>
    </row>
    <row r="2427">
      <c r="A2427" s="8" t="n">
        <v>44942</v>
      </c>
      <c r="B2427" s="10" t="n">
        <v>0.04554585125305234</v>
      </c>
    </row>
    <row r="2428">
      <c r="A2428" s="8" t="n">
        <v>44943</v>
      </c>
      <c r="B2428" s="10" t="n">
        <v>0.04548215928701507</v>
      </c>
    </row>
    <row r="2429">
      <c r="A2429" s="8" t="n">
        <v>44944</v>
      </c>
      <c r="B2429" s="10" t="n">
        <v>0.04336567074973036</v>
      </c>
    </row>
    <row r="2430">
      <c r="A2430" s="8" t="n">
        <v>44945</v>
      </c>
      <c r="B2430" s="10" t="n">
        <v>0.04352601229716292</v>
      </c>
    </row>
    <row r="2431">
      <c r="A2431" s="8" t="n">
        <v>44946</v>
      </c>
      <c r="B2431" s="10" t="n">
        <v>0.04309616150688356</v>
      </c>
    </row>
    <row r="2432">
      <c r="A2432" s="8" t="n">
        <v>44949</v>
      </c>
      <c r="B2432" s="10" t="n">
        <v>0.04264125878854241</v>
      </c>
    </row>
    <row r="2433">
      <c r="A2433" s="8" t="n">
        <v>44950</v>
      </c>
      <c r="B2433" s="10" t="n">
        <v>0.04211034918674101</v>
      </c>
    </row>
    <row r="2434">
      <c r="A2434" s="8" t="n">
        <v>44951</v>
      </c>
      <c r="B2434" s="10" t="n">
        <v>0.04196226829874884</v>
      </c>
    </row>
    <row r="2435">
      <c r="A2435" s="8" t="n">
        <v>44953</v>
      </c>
      <c r="B2435" s="10" t="n">
        <v>0.04178757710339114</v>
      </c>
    </row>
    <row r="2436">
      <c r="A2436" s="8" t="n">
        <v>44956</v>
      </c>
      <c r="B2436" s="10" t="n">
        <v>0.04178231928856067</v>
      </c>
    </row>
    <row r="2437">
      <c r="A2437" s="8" t="n">
        <v>44957</v>
      </c>
      <c r="B2437" s="10" t="n">
        <v>0.04068067833263958</v>
      </c>
    </row>
    <row r="2438">
      <c r="A2438" s="8" t="n">
        <v>44958</v>
      </c>
      <c r="B2438" s="10" t="n">
        <v>0.04104685500632459</v>
      </c>
    </row>
    <row r="2439">
      <c r="A2439" s="8" t="n">
        <v>44959</v>
      </c>
      <c r="B2439" s="10" t="n">
        <v>0.04056041271472276</v>
      </c>
    </row>
    <row r="2440">
      <c r="A2440" s="8" t="n">
        <v>44960</v>
      </c>
      <c r="B2440" s="10" t="n">
        <v>0.03961202050257851</v>
      </c>
    </row>
    <row r="2441">
      <c r="A2441" s="8" t="n">
        <v>44963</v>
      </c>
      <c r="B2441" s="10" t="n">
        <v>0.03184215494408332</v>
      </c>
    </row>
    <row r="2442">
      <c r="A2442" s="8" t="n">
        <v>44964</v>
      </c>
      <c r="B2442" s="10" t="n">
        <v>0.03213098781337095</v>
      </c>
    </row>
    <row r="2443">
      <c r="A2443" s="8" t="n">
        <v>44965</v>
      </c>
      <c r="B2443" s="10" t="n">
        <v>0.03173579507951655</v>
      </c>
    </row>
    <row r="2444">
      <c r="A2444" s="8" t="n">
        <v>44966</v>
      </c>
      <c r="B2444" s="10" t="n">
        <v>0.0324146894256267</v>
      </c>
    </row>
    <row r="2445">
      <c r="A2445" s="8" t="n">
        <v>44967</v>
      </c>
      <c r="B2445" s="10" t="n">
        <v>0.03243558059064983</v>
      </c>
    </row>
    <row r="2446">
      <c r="A2446" s="8" t="n">
        <v>44970</v>
      </c>
      <c r="B2446" s="10" t="n">
        <v>0.03177442008158958</v>
      </c>
    </row>
    <row r="2447">
      <c r="A2447" s="8" t="n">
        <v>44971</v>
      </c>
      <c r="B2447" s="10" t="n">
        <v>0.03204418265091068</v>
      </c>
    </row>
    <row r="2448">
      <c r="A2448" s="8" t="n">
        <v>44972</v>
      </c>
      <c r="B2448" s="10" t="n">
        <v>0.03224064419792222</v>
      </c>
    </row>
    <row r="2449">
      <c r="A2449" s="8" t="n">
        <v>44973</v>
      </c>
      <c r="B2449" s="10" t="n">
        <v>0.03225373704125729</v>
      </c>
    </row>
    <row r="2450">
      <c r="A2450" s="8" t="n">
        <v>44974</v>
      </c>
      <c r="B2450" s="10" t="n">
        <v>0.03246441344952804</v>
      </c>
    </row>
    <row r="2451">
      <c r="A2451" s="8" t="n">
        <v>44977</v>
      </c>
      <c r="B2451" s="10" t="n">
        <v>0.0325874116724306</v>
      </c>
    </row>
    <row r="2452">
      <c r="A2452" s="8" t="n">
        <v>44978</v>
      </c>
      <c r="B2452" s="10" t="n">
        <v>0.03283967067284425</v>
      </c>
    </row>
    <row r="2453">
      <c r="A2453" s="8" t="n">
        <v>44979</v>
      </c>
      <c r="B2453" s="10" t="n">
        <v>0.03309035187022098</v>
      </c>
    </row>
    <row r="2454">
      <c r="A2454" s="8" t="n">
        <v>44980</v>
      </c>
      <c r="B2454" s="10" t="n">
        <v>0.03296296289627296</v>
      </c>
    </row>
    <row r="2455">
      <c r="A2455" s="8" t="n">
        <v>44981</v>
      </c>
      <c r="B2455" s="10" t="n">
        <v>0.03315006052488927</v>
      </c>
    </row>
    <row r="2456">
      <c r="A2456" s="8" t="n">
        <v>44984</v>
      </c>
      <c r="B2456" s="10" t="n">
        <v>0.03308718046689141</v>
      </c>
    </row>
    <row r="2457">
      <c r="A2457" s="8" t="n">
        <v>44985</v>
      </c>
      <c r="B2457" s="10" t="n">
        <v>0.03308135212489271</v>
      </c>
    </row>
    <row r="2458">
      <c r="A2458" s="8" t="n">
        <v>44986</v>
      </c>
      <c r="B2458" s="10" t="n">
        <v>0.03302381590630252</v>
      </c>
    </row>
    <row r="2459">
      <c r="A2459" s="8" t="n">
        <v>44987</v>
      </c>
      <c r="B2459" s="10" t="n">
        <v>0.03306717110357961</v>
      </c>
    </row>
    <row r="2460">
      <c r="A2460" s="8" t="n">
        <v>44988</v>
      </c>
      <c r="B2460" s="10" t="n">
        <v>0.02929509845876417</v>
      </c>
    </row>
    <row r="2461">
      <c r="A2461" s="8" t="n">
        <v>44991</v>
      </c>
      <c r="B2461" s="10" t="n">
        <v>0.03054348940689577</v>
      </c>
    </row>
    <row r="2462">
      <c r="A2462" s="8" t="n">
        <v>44993</v>
      </c>
      <c r="B2462" s="10" t="n">
        <v>0.03015674985228549</v>
      </c>
    </row>
    <row r="2463">
      <c r="A2463" s="8" t="n">
        <v>44994</v>
      </c>
      <c r="B2463" s="10" t="n">
        <v>0.0302234167152358</v>
      </c>
    </row>
    <row r="2464">
      <c r="A2464" s="8" t="n">
        <v>44995</v>
      </c>
      <c r="B2464" s="10" t="n">
        <v>0.03044531194602078</v>
      </c>
    </row>
    <row r="2465">
      <c r="A2465" s="8" t="n">
        <v>44998</v>
      </c>
      <c r="B2465" s="10" t="n">
        <v>0.0301848865745334</v>
      </c>
    </row>
    <row r="2466">
      <c r="A2466" s="8" t="n">
        <v>44999</v>
      </c>
      <c r="B2466" s="10" t="n">
        <v>0.02953035208299302</v>
      </c>
    </row>
    <row r="2467">
      <c r="A2467" s="8" t="n">
        <v>45000</v>
      </c>
      <c r="B2467" s="10" t="n">
        <v>0.02945295576125534</v>
      </c>
    </row>
    <row r="2468">
      <c r="A2468" s="8" t="n">
        <v>45001</v>
      </c>
      <c r="B2468" s="10" t="n">
        <v>0.02982348247135583</v>
      </c>
    </row>
    <row r="2469">
      <c r="A2469" s="8" t="n">
        <v>45002</v>
      </c>
      <c r="B2469" s="10" t="n">
        <v>0.02973630403582397</v>
      </c>
    </row>
    <row r="2470">
      <c r="A2470" s="8" t="n">
        <v>45005</v>
      </c>
      <c r="B2470" s="10" t="n">
        <v>0.02973785881364394</v>
      </c>
    </row>
    <row r="2471">
      <c r="A2471" s="8" t="n">
        <v>45006</v>
      </c>
      <c r="B2471" s="10" t="n">
        <v>0.0297803720947062</v>
      </c>
    </row>
    <row r="2472">
      <c r="A2472" s="8" t="n">
        <v>45008</v>
      </c>
      <c r="B2472" s="10" t="n">
        <v>0.02797460527255561</v>
      </c>
    </row>
    <row r="2473">
      <c r="A2473" s="8" t="n">
        <v>45009</v>
      </c>
      <c r="B2473" s="10" t="n">
        <v>0.02764358726525264</v>
      </c>
    </row>
    <row r="2474">
      <c r="A2474" s="8" t="n">
        <v>45012</v>
      </c>
      <c r="B2474" s="10" t="n">
        <v>0.02728543914270134</v>
      </c>
    </row>
    <row r="2475">
      <c r="A2475" s="8" t="n">
        <v>45013</v>
      </c>
      <c r="B2475" s="10" t="n">
        <v>0.02693986248885701</v>
      </c>
    </row>
    <row r="2476">
      <c r="A2476" s="8" t="n">
        <v>45014</v>
      </c>
      <c r="B2476" s="10" t="n">
        <v>0.0269050943044455</v>
      </c>
    </row>
    <row r="2477">
      <c r="A2477" s="8" t="n">
        <v>45016</v>
      </c>
      <c r="B2477" s="10" t="n">
        <v>0.02663246671793692</v>
      </c>
    </row>
    <row r="2478">
      <c r="A2478" s="8" t="n">
        <v>45019</v>
      </c>
      <c r="B2478" s="10" t="n">
        <v>0.0264205352857758</v>
      </c>
    </row>
    <row r="2479">
      <c r="A2479" s="8" t="n">
        <v>45021</v>
      </c>
      <c r="B2479" s="10" t="n">
        <v>0.02541764267389121</v>
      </c>
    </row>
    <row r="2480">
      <c r="A2480" s="8" t="n">
        <v>45022</v>
      </c>
      <c r="B2480" s="10" t="n">
        <v>0.0262007549568935</v>
      </c>
    </row>
    <row r="2481">
      <c r="A2481" s="8" t="n">
        <v>45026</v>
      </c>
      <c r="B2481" s="10" t="n">
        <v>0.02686120653949299</v>
      </c>
    </row>
    <row r="2482">
      <c r="A2482" s="8" t="n">
        <v>45027</v>
      </c>
      <c r="B2482" s="10" t="n">
        <v>0.02717529073941602</v>
      </c>
    </row>
    <row r="2483">
      <c r="A2483" s="8" t="n">
        <v>45028</v>
      </c>
      <c r="B2483" s="10" t="n">
        <v>0.02732331092759764</v>
      </c>
    </row>
    <row r="2484">
      <c r="A2484" s="8" t="n">
        <v>45029</v>
      </c>
      <c r="B2484" s="10" t="n">
        <v>0.02705701450854129</v>
      </c>
    </row>
    <row r="2485">
      <c r="A2485" s="8" t="n">
        <v>45033</v>
      </c>
      <c r="B2485" s="10" t="n">
        <v>0.02694823797802682</v>
      </c>
    </row>
    <row r="2486">
      <c r="A2486" s="8" t="n">
        <v>45034</v>
      </c>
      <c r="B2486" s="10" t="n">
        <v>0.0269032943746928</v>
      </c>
    </row>
    <row r="2487">
      <c r="A2487" s="8" t="n">
        <v>45035</v>
      </c>
      <c r="B2487" s="10" t="n">
        <v>0.02652699847321988</v>
      </c>
    </row>
    <row r="2488">
      <c r="A2488" s="8" t="n">
        <v>45036</v>
      </c>
      <c r="B2488" s="10" t="n">
        <v>0.02657487230814106</v>
      </c>
    </row>
    <row r="2489">
      <c r="A2489" s="8" t="n">
        <v>45037</v>
      </c>
      <c r="B2489" s="10" t="n">
        <v>0.02655225761189723</v>
      </c>
    </row>
    <row r="2490">
      <c r="A2490" s="8" t="n">
        <v>45040</v>
      </c>
      <c r="B2490" s="10" t="n">
        <v>0.02634844917448989</v>
      </c>
    </row>
    <row r="2491">
      <c r="A2491" s="8" t="n">
        <v>45041</v>
      </c>
      <c r="B2491" s="10" t="n">
        <v>0.02637076028230377</v>
      </c>
    </row>
    <row r="2492">
      <c r="A2492" s="8" t="n">
        <v>45042</v>
      </c>
      <c r="B2492" s="10" t="n">
        <v>0.02626436070761601</v>
      </c>
    </row>
    <row r="2493">
      <c r="A2493" s="8" t="n">
        <v>45043</v>
      </c>
      <c r="B2493" s="10" t="n">
        <v>0.02623938387795797</v>
      </c>
    </row>
    <row r="2494">
      <c r="A2494" s="8" t="n">
        <v>45044</v>
      </c>
      <c r="B2494" s="10" t="n">
        <v>0.02735000708187418</v>
      </c>
    </row>
    <row r="2495">
      <c r="A2495" s="8" t="n">
        <v>45048</v>
      </c>
      <c r="B2495" s="10" t="n">
        <v>0.02799633546341086</v>
      </c>
    </row>
    <row r="2496">
      <c r="A2496" s="8" t="n">
        <v>45049</v>
      </c>
      <c r="B2496" s="10" t="n">
        <v>0.02812366761183487</v>
      </c>
    </row>
    <row r="2497">
      <c r="A2497" s="8" t="n">
        <v>45050</v>
      </c>
      <c r="B2497" s="10" t="n">
        <v>0.02819510678170348</v>
      </c>
    </row>
    <row r="2498">
      <c r="A2498" s="8" t="n">
        <v>45054</v>
      </c>
      <c r="B2498" s="10" t="n">
        <v>0.02814444929148404</v>
      </c>
    </row>
    <row r="2499">
      <c r="A2499" s="8" t="n">
        <v>45055</v>
      </c>
      <c r="B2499" s="10" t="n">
        <v>0.02760044372819158</v>
      </c>
    </row>
    <row r="2500">
      <c r="A2500" s="8" t="n">
        <v>45056</v>
      </c>
      <c r="B2500" s="10" t="n">
        <v>0.02770285988126976</v>
      </c>
    </row>
    <row r="2501">
      <c r="A2501" s="8" t="n">
        <v>45057</v>
      </c>
      <c r="B2501" s="10" t="n">
        <v>0.02775750910577017</v>
      </c>
    </row>
    <row r="2502">
      <c r="A2502" s="8" t="n">
        <v>45058</v>
      </c>
      <c r="B2502" s="10" t="n">
        <v>0.02792443604984325</v>
      </c>
    </row>
    <row r="2503">
      <c r="A2503" s="8" t="n">
        <v>45061</v>
      </c>
      <c r="B2503" s="10" t="n">
        <v>0.02787978553687386</v>
      </c>
    </row>
    <row r="2504">
      <c r="A2504" s="8" t="n">
        <v>45062</v>
      </c>
      <c r="B2504" s="10" t="n">
        <v>0.02799727006477864</v>
      </c>
    </row>
    <row r="2505">
      <c r="A2505" s="8" t="n">
        <v>45063</v>
      </c>
      <c r="B2505" s="10" t="n">
        <v>0.02805994156153854</v>
      </c>
    </row>
    <row r="2506">
      <c r="A2506" s="8" t="n">
        <v>45064</v>
      </c>
      <c r="B2506" s="10" t="n">
        <v>0.02768707580081056</v>
      </c>
    </row>
    <row r="2507">
      <c r="A2507" s="8" t="n">
        <v>45065</v>
      </c>
      <c r="B2507" s="10" t="n">
        <v>0.02786922813343316</v>
      </c>
    </row>
    <row r="2508">
      <c r="A2508" s="8" t="n">
        <v>45068</v>
      </c>
      <c r="B2508" s="10" t="n">
        <v>0.02771460253821292</v>
      </c>
    </row>
    <row r="2509">
      <c r="A2509" s="8" t="n">
        <v>45069</v>
      </c>
      <c r="B2509" s="10" t="n">
        <v>0.028380923681775</v>
      </c>
    </row>
    <row r="2510">
      <c r="A2510" s="8" t="n">
        <v>45070</v>
      </c>
      <c r="B2510" s="10" t="n">
        <v>0.0283040813467125</v>
      </c>
    </row>
    <row r="2511">
      <c r="A2511" s="8" t="n">
        <v>45071</v>
      </c>
      <c r="B2511" s="10" t="n">
        <v>0.02831224270940466</v>
      </c>
    </row>
    <row r="2512">
      <c r="A2512" s="8" t="n">
        <v>45072</v>
      </c>
      <c r="B2512" s="10" t="n">
        <v>0.02823130349542723</v>
      </c>
    </row>
    <row r="2513">
      <c r="A2513" s="8" t="n">
        <v>45075</v>
      </c>
      <c r="B2513" s="10" t="n">
        <v>0.02803364047831377</v>
      </c>
    </row>
    <row r="2514">
      <c r="A2514" s="8" t="n">
        <v>45076</v>
      </c>
      <c r="B2514" s="10" t="n">
        <v>0.02795985681006674</v>
      </c>
    </row>
    <row r="2515">
      <c r="A2515" s="8" t="n">
        <v>45077</v>
      </c>
      <c r="B2515" s="10" t="n">
        <v>0.02799060379010903</v>
      </c>
    </row>
    <row r="2516">
      <c r="A2516" s="8" t="n">
        <v>45078</v>
      </c>
      <c r="B2516" s="10" t="n">
        <v>0.02695477156099622</v>
      </c>
    </row>
    <row r="2517">
      <c r="A2517" s="8" t="n">
        <v>45079</v>
      </c>
      <c r="B2517" s="10" t="n">
        <v>0.02701760229087532</v>
      </c>
    </row>
    <row r="2518">
      <c r="A2518" s="8" t="n">
        <v>45082</v>
      </c>
      <c r="B2518" s="10" t="n">
        <v>0.02614884375270533</v>
      </c>
    </row>
    <row r="2519">
      <c r="A2519" s="8" t="n">
        <v>45083</v>
      </c>
      <c r="B2519" s="10" t="n">
        <v>0.02617356491647004</v>
      </c>
    </row>
    <row r="2520">
      <c r="A2520" s="8" t="n">
        <v>45084</v>
      </c>
      <c r="B2520" s="10" t="n">
        <v>0.02616873107150037</v>
      </c>
    </row>
    <row r="2521">
      <c r="A2521" s="8" t="n">
        <v>45085</v>
      </c>
      <c r="B2521" s="10" t="n">
        <v>0.0270082056793394</v>
      </c>
    </row>
    <row r="2522">
      <c r="A2522" s="8" t="n">
        <v>45086</v>
      </c>
      <c r="B2522" s="10" t="n">
        <v>0.02708601203212511</v>
      </c>
    </row>
    <row r="2523">
      <c r="A2523" s="8" t="n">
        <v>45089</v>
      </c>
      <c r="B2523" s="10" t="n">
        <v>0.02705234560495024</v>
      </c>
    </row>
    <row r="2524">
      <c r="A2524" s="8" t="n">
        <v>45090</v>
      </c>
      <c r="B2524" s="10" t="n">
        <v>0.02704060392593596</v>
      </c>
    </row>
    <row r="2525">
      <c r="A2525" s="8" t="n">
        <v>45091</v>
      </c>
      <c r="B2525" s="10" t="n">
        <v>0.02615300667551216</v>
      </c>
    </row>
    <row r="2526">
      <c r="A2526" s="8" t="n">
        <v>45092</v>
      </c>
      <c r="B2526" s="10" t="n">
        <v>0.02628599606136347</v>
      </c>
    </row>
    <row r="2527">
      <c r="A2527" s="8" t="n">
        <v>45093</v>
      </c>
      <c r="B2527" s="10" t="n">
        <v>0.02569611407080626</v>
      </c>
    </row>
    <row r="2528">
      <c r="A2528" s="8" t="n">
        <v>45096</v>
      </c>
      <c r="B2528" s="10" t="n">
        <v>0.02574670999602819</v>
      </c>
    </row>
    <row r="2529">
      <c r="A2529" s="8" t="n">
        <v>45097</v>
      </c>
      <c r="B2529" s="10" t="n">
        <v>0.02594591008570537</v>
      </c>
    </row>
    <row r="2530">
      <c r="A2530" s="8" t="n">
        <v>45098</v>
      </c>
      <c r="B2530" s="10" t="n">
        <v>0.02583083811790693</v>
      </c>
    </row>
    <row r="2531">
      <c r="A2531" s="8" t="n">
        <v>45099</v>
      </c>
      <c r="B2531" s="10" t="n">
        <v>0.02605213641398915</v>
      </c>
    </row>
    <row r="2532">
      <c r="A2532" s="8" t="n">
        <v>45100</v>
      </c>
      <c r="B2532" s="10" t="n">
        <v>0.0262143861872362</v>
      </c>
    </row>
    <row r="2533">
      <c r="A2533" s="8" t="n">
        <v>45103</v>
      </c>
      <c r="B2533" s="10" t="n">
        <v>0.02648800438521648</v>
      </c>
    </row>
    <row r="2534">
      <c r="A2534" s="8" t="n">
        <v>45104</v>
      </c>
      <c r="B2534" s="10" t="n">
        <v>0.02648790751474012</v>
      </c>
    </row>
    <row r="2535">
      <c r="A2535" s="8" t="n">
        <v>45105</v>
      </c>
      <c r="B2535" s="10" t="n">
        <v>0.02652178070260988</v>
      </c>
    </row>
    <row r="2536">
      <c r="A2536" s="8" t="n">
        <v>45107</v>
      </c>
      <c r="B2536" s="10" t="n">
        <v>0.02683127370679016</v>
      </c>
    </row>
    <row r="2537">
      <c r="A2537" s="8" t="n">
        <v>45110</v>
      </c>
      <c r="B2537" s="10" t="n">
        <v>0.0269524749994395</v>
      </c>
    </row>
    <row r="2538">
      <c r="A2538" s="8" t="n">
        <v>45111</v>
      </c>
      <c r="B2538" s="10" t="n">
        <v>0.02692865058788377</v>
      </c>
    </row>
    <row r="2539">
      <c r="A2539" s="8" t="n">
        <v>45112</v>
      </c>
      <c r="B2539" s="10" t="n">
        <v>0.02654884903624509</v>
      </c>
    </row>
    <row r="2540">
      <c r="A2540" s="8" t="n">
        <v>45113</v>
      </c>
      <c r="B2540" s="10" t="n">
        <v>0.02570940027381386</v>
      </c>
    </row>
    <row r="2541">
      <c r="A2541" s="8" t="n">
        <v>45114</v>
      </c>
      <c r="B2541" s="10" t="n">
        <v>0.02531521256514425</v>
      </c>
    </row>
    <row r="2542">
      <c r="A2542" s="8" t="n">
        <v>45117</v>
      </c>
      <c r="B2542" s="10" t="n">
        <v>0.02474296440200016</v>
      </c>
    </row>
    <row r="2543">
      <c r="A2543" s="8" t="n">
        <v>45118</v>
      </c>
      <c r="B2543" s="10" t="n">
        <v>0.02421593273964957</v>
      </c>
    </row>
    <row r="2544">
      <c r="A2544" s="8" t="n">
        <v>45119</v>
      </c>
      <c r="B2544" s="10" t="n">
        <v>0.02401649477547574</v>
      </c>
    </row>
    <row r="2545">
      <c r="A2545" s="8" t="n">
        <v>45120</v>
      </c>
      <c r="B2545" s="10" t="n">
        <v>0.02352068704487832</v>
      </c>
    </row>
    <row r="2546">
      <c r="A2546" s="8" t="n">
        <v>45121</v>
      </c>
      <c r="B2546" s="10" t="n">
        <v>0.02362843251654145</v>
      </c>
    </row>
    <row r="2547">
      <c r="A2547" s="8" t="n">
        <v>45124</v>
      </c>
      <c r="B2547" s="10" t="n">
        <v>0.02321221651324604</v>
      </c>
    </row>
    <row r="2548">
      <c r="A2548" s="8" t="n">
        <v>45125</v>
      </c>
      <c r="B2548" s="10" t="n">
        <v>0.02319130056749966</v>
      </c>
    </row>
    <row r="2549">
      <c r="A2549" s="8" t="n">
        <v>45126</v>
      </c>
      <c r="B2549" s="10" t="n">
        <v>0.02319310153904617</v>
      </c>
    </row>
    <row r="2550">
      <c r="A2550" s="8" t="n">
        <v>45127</v>
      </c>
      <c r="B2550" s="10" t="n">
        <v>0.02324689475732703</v>
      </c>
    </row>
    <row r="2551">
      <c r="A2551" s="8" t="n">
        <v>45128</v>
      </c>
      <c r="B2551" s="10" t="n">
        <v>0.02340152702870503</v>
      </c>
    </row>
    <row r="2552">
      <c r="A2552" s="8" t="n">
        <v>45131</v>
      </c>
      <c r="B2552" s="10" t="n">
        <v>0.02312855855975359</v>
      </c>
    </row>
    <row r="2553">
      <c r="A2553" s="8" t="n">
        <v>45132</v>
      </c>
      <c r="B2553" s="10" t="n">
        <v>0.02312917844383302</v>
      </c>
    </row>
    <row r="2554">
      <c r="A2554" s="8" t="n">
        <v>45133</v>
      </c>
      <c r="B2554" s="10" t="n">
        <v>0.02299552827871086</v>
      </c>
    </row>
    <row r="2555">
      <c r="A2555" s="8" t="n">
        <v>45134</v>
      </c>
      <c r="B2555" s="10" t="n">
        <v>0.02291850188509004</v>
      </c>
    </row>
    <row r="2556">
      <c r="A2556" s="8" t="n">
        <v>45135</v>
      </c>
      <c r="B2556" s="10" t="n">
        <v>0.02186592278149676</v>
      </c>
    </row>
    <row r="2557">
      <c r="A2557" s="8" t="n">
        <v>45138</v>
      </c>
      <c r="B2557" s="10" t="n">
        <v>0.02168163538466781</v>
      </c>
    </row>
    <row r="2558">
      <c r="A2558" s="8" t="n">
        <v>45139</v>
      </c>
      <c r="B2558" s="10" t="n">
        <v>0.02168327660156216</v>
      </c>
    </row>
    <row r="2559">
      <c r="A2559" s="8" t="n">
        <v>45140</v>
      </c>
      <c r="B2559" s="10" t="n">
        <v>0.02024392512488099</v>
      </c>
    </row>
    <row r="2560">
      <c r="A2560" s="8" t="n">
        <v>45141</v>
      </c>
      <c r="B2560" s="10" t="n">
        <v>0.01997732957674274</v>
      </c>
    </row>
    <row r="2561">
      <c r="A2561" s="8" t="n">
        <v>45142</v>
      </c>
      <c r="B2561" s="10" t="n">
        <v>0.01998503608717966</v>
      </c>
    </row>
    <row r="2562">
      <c r="A2562" s="8" t="n">
        <v>45145</v>
      </c>
      <c r="B2562" s="10" t="n">
        <v>0.01978135526158001</v>
      </c>
    </row>
    <row r="2563">
      <c r="A2563" s="8" t="n">
        <v>45146</v>
      </c>
      <c r="B2563" s="10" t="n">
        <v>0.01968910502507602</v>
      </c>
    </row>
    <row r="2564">
      <c r="A2564" s="8" t="n">
        <v>45147</v>
      </c>
      <c r="B2564" s="10" t="n">
        <v>0.01968447428228151</v>
      </c>
    </row>
    <row r="2565">
      <c r="A2565" s="8" t="n">
        <v>45148</v>
      </c>
      <c r="B2565" s="10" t="n">
        <v>0.01950694018685869</v>
      </c>
    </row>
    <row r="2566">
      <c r="A2566" s="8" t="n">
        <v>45149</v>
      </c>
      <c r="B2566" s="10" t="n">
        <v>0.01946322969598215</v>
      </c>
    </row>
    <row r="2567">
      <c r="A2567" s="8" t="n">
        <v>45152</v>
      </c>
      <c r="B2567" s="10" t="n">
        <v>0.01927897614282559</v>
      </c>
    </row>
    <row r="2568">
      <c r="A2568" s="8" t="n">
        <v>45155</v>
      </c>
      <c r="B2568" s="10" t="n">
        <v>0.01909487232469128</v>
      </c>
    </row>
    <row r="2569">
      <c r="A2569" s="8" t="n">
        <v>45156</v>
      </c>
      <c r="B2569" s="10" t="n">
        <v>0.01922146757757369</v>
      </c>
    </row>
    <row r="2570">
      <c r="A2570" s="8" t="n">
        <v>45159</v>
      </c>
      <c r="B2570" s="10" t="n">
        <v>0.01914651486991802</v>
      </c>
    </row>
    <row r="2571">
      <c r="A2571" s="8" t="n">
        <v>45160</v>
      </c>
      <c r="B2571" s="10" t="n">
        <v>0.01864865362305631</v>
      </c>
    </row>
    <row r="2572">
      <c r="A2572" s="8" t="n">
        <v>45161</v>
      </c>
      <c r="B2572" s="10" t="n">
        <v>0.017517785286327</v>
      </c>
    </row>
    <row r="2573">
      <c r="A2573" s="8" t="n">
        <v>45162</v>
      </c>
      <c r="B2573" s="10" t="n">
        <v>0.01729535768289789</v>
      </c>
    </row>
    <row r="2574">
      <c r="A2574" s="8" t="n">
        <v>45163</v>
      </c>
      <c r="B2574" s="10" t="n">
        <v>0.01736377223386625</v>
      </c>
    </row>
    <row r="2575">
      <c r="A2575" s="8" t="n">
        <v>45166</v>
      </c>
      <c r="B2575" s="10" t="n">
        <v>0.01737437461909607</v>
      </c>
    </row>
    <row r="2576">
      <c r="A2576" s="8" t="n">
        <v>45167</v>
      </c>
      <c r="B2576" s="10" t="n">
        <v>0.01731186681804252</v>
      </c>
    </row>
    <row r="2577">
      <c r="A2577" s="8" t="n">
        <v>45168</v>
      </c>
      <c r="B2577" s="10" t="n">
        <v>0.01736459302488991</v>
      </c>
    </row>
    <row r="2578">
      <c r="A2578" s="8" t="n">
        <v>45169</v>
      </c>
      <c r="B2578" s="10" t="n">
        <v>0.01747582712167071</v>
      </c>
    </row>
    <row r="2579">
      <c r="A2579" s="8" t="n">
        <v>45170</v>
      </c>
      <c r="B2579" s="10" t="n">
        <v>0.01758483552875581</v>
      </c>
    </row>
    <row r="2580">
      <c r="A2580" s="8" t="n">
        <v>45173</v>
      </c>
      <c r="B2580" s="10" t="n">
        <v>0.01763900733670143</v>
      </c>
    </row>
    <row r="2581">
      <c r="A2581" s="8" t="n">
        <v>45174</v>
      </c>
      <c r="B2581" s="10" t="n">
        <v>0.01618131485368978</v>
      </c>
    </row>
    <row r="2582">
      <c r="A2582" s="8" t="n">
        <v>45175</v>
      </c>
      <c r="B2582" s="10" t="n">
        <v>0.01609036294712285</v>
      </c>
    </row>
    <row r="2583">
      <c r="A2583" s="8" t="n">
        <v>45176</v>
      </c>
      <c r="B2583" s="10" t="n">
        <v>0.01600332949697337</v>
      </c>
    </row>
    <row r="2584">
      <c r="A2584" s="8" t="n">
        <v>45177</v>
      </c>
      <c r="B2584" s="10" t="n">
        <v>0.01450883133051997</v>
      </c>
    </row>
    <row r="2585">
      <c r="A2585" s="8" t="n">
        <v>45180</v>
      </c>
      <c r="B2585" s="10" t="n">
        <v>0.01438562405573331</v>
      </c>
    </row>
    <row r="2586">
      <c r="A2586" s="8" t="n">
        <v>45181</v>
      </c>
      <c r="B2586" s="10" t="n">
        <v>0.0141085936639535</v>
      </c>
    </row>
    <row r="2587">
      <c r="A2587" s="8" t="n">
        <v>45182</v>
      </c>
      <c r="B2587" s="10" t="n">
        <v>0.01403957933149238</v>
      </c>
    </row>
    <row r="2588">
      <c r="A2588" s="8" t="n">
        <v>45183</v>
      </c>
      <c r="B2588" s="10" t="n">
        <v>0.01412920132446934</v>
      </c>
    </row>
    <row r="2589">
      <c r="A2589" s="8" t="n">
        <v>45184</v>
      </c>
      <c r="B2589" s="10" t="n">
        <v>0.0159294453232849</v>
      </c>
    </row>
    <row r="2590">
      <c r="A2590" s="8" t="n">
        <v>45187</v>
      </c>
      <c r="B2590" s="10" t="n">
        <v>0.01584601517665812</v>
      </c>
    </row>
    <row r="2591">
      <c r="A2591" s="8" t="n">
        <v>45189</v>
      </c>
      <c r="B2591" s="10" t="n">
        <v>0.01533095553197509</v>
      </c>
    </row>
    <row r="2592">
      <c r="A2592" s="8" t="n">
        <v>45190</v>
      </c>
      <c r="B2592" s="10" t="n">
        <v>0.01549837856939337</v>
      </c>
    </row>
    <row r="2593">
      <c r="A2593" s="8" t="n">
        <v>45191</v>
      </c>
      <c r="B2593" s="10" t="n">
        <v>0.01532696309774655</v>
      </c>
    </row>
    <row r="2594">
      <c r="A2594" s="8" t="n">
        <v>45194</v>
      </c>
      <c r="B2594" s="10" t="n">
        <v>0.0145509155033543</v>
      </c>
    </row>
    <row r="2595">
      <c r="A2595" s="8" t="n">
        <v>45195</v>
      </c>
      <c r="B2595" s="10" t="n">
        <v>0.0144181520148307</v>
      </c>
    </row>
    <row r="2596">
      <c r="A2596" s="8" t="n">
        <v>45196</v>
      </c>
      <c r="B2596" s="10" t="n">
        <v>0.01491620362688756</v>
      </c>
    </row>
    <row r="2597">
      <c r="A2597" s="8" t="n">
        <v>45197</v>
      </c>
      <c r="B2597" s="10" t="n">
        <v>0.01552334283505652</v>
      </c>
    </row>
    <row r="2598">
      <c r="A2598" s="8" t="n">
        <v>45198</v>
      </c>
      <c r="B2598" s="10" t="n">
        <v>0.01507215394219941</v>
      </c>
    </row>
    <row r="2599">
      <c r="A2599" s="8" t="n">
        <v>45202</v>
      </c>
      <c r="B2599" s="10" t="n">
        <v>0.01443849670438361</v>
      </c>
    </row>
    <row r="2600">
      <c r="A2600" s="8" t="n">
        <v>45203</v>
      </c>
      <c r="B2600" s="10" t="n">
        <v>0.01449132324022946</v>
      </c>
    </row>
    <row r="2601">
      <c r="A2601" s="8" t="n">
        <v>45204</v>
      </c>
      <c r="B2601" s="10" t="n">
        <v>0.01456894648818518</v>
      </c>
    </row>
    <row r="2602">
      <c r="A2602" s="8" t="n">
        <v>45205</v>
      </c>
      <c r="B2602" s="10" t="n">
        <v>0.0146883069973569</v>
      </c>
    </row>
    <row r="2603">
      <c r="A2603" s="8" t="n">
        <v>45208</v>
      </c>
      <c r="B2603" s="10" t="n">
        <v>0.01457395706154928</v>
      </c>
    </row>
    <row r="2604">
      <c r="A2604" s="8" t="n">
        <v>45209</v>
      </c>
      <c r="B2604" s="10" t="n">
        <v>0.01468327842189623</v>
      </c>
    </row>
    <row r="2605">
      <c r="A2605" s="8" t="n">
        <v>45210</v>
      </c>
      <c r="B2605" s="10" t="n">
        <v>0.01459842293511253</v>
      </c>
    </row>
    <row r="2606">
      <c r="A2606" s="8" t="n">
        <v>45211</v>
      </c>
      <c r="B2606" s="10" t="n">
        <v>0.0147627087346083</v>
      </c>
    </row>
    <row r="2607">
      <c r="A2607" s="8" t="n">
        <v>45212</v>
      </c>
      <c r="B2607" s="10" t="n">
        <v>0.01487334893627905</v>
      </c>
    </row>
    <row r="2608">
      <c r="A2608" s="8" t="n">
        <v>45215</v>
      </c>
      <c r="B2608" s="10" t="n">
        <v>0.01548068417649785</v>
      </c>
    </row>
    <row r="2609">
      <c r="A2609" s="8" t="n">
        <v>45216</v>
      </c>
      <c r="B2609" s="10" t="n">
        <v>0.01555496244628802</v>
      </c>
    </row>
    <row r="2610">
      <c r="A2610" s="8" t="n">
        <v>45217</v>
      </c>
      <c r="B2610" s="10" t="n">
        <v>0.01555736399213965</v>
      </c>
    </row>
    <row r="2611">
      <c r="A2611" s="8" t="n">
        <v>45218</v>
      </c>
      <c r="B2611" s="10" t="n">
        <v>0.01559337127415826</v>
      </c>
    </row>
    <row r="2612">
      <c r="A2612" s="8" t="n">
        <v>45219</v>
      </c>
      <c r="B2612" s="10" t="n">
        <v>0.01545633680553909</v>
      </c>
    </row>
    <row r="2613">
      <c r="A2613" s="8" t="n">
        <v>45222</v>
      </c>
      <c r="B2613" s="10" t="n">
        <v>0.01552443469546631</v>
      </c>
    </row>
    <row r="2614">
      <c r="A2614" s="8" t="n">
        <v>45224</v>
      </c>
      <c r="B2614" s="10" t="n">
        <v>0.01541336151728342</v>
      </c>
    </row>
    <row r="2615">
      <c r="A2615" s="8" t="n">
        <v>45225</v>
      </c>
      <c r="B2615" s="10" t="n">
        <v>0.01550128912528789</v>
      </c>
    </row>
    <row r="2616">
      <c r="A2616" s="8" t="n">
        <v>45226</v>
      </c>
      <c r="B2616" s="10" t="n">
        <v>0.01562794301922793</v>
      </c>
    </row>
    <row r="2617">
      <c r="A2617" s="8" t="n">
        <v>45229</v>
      </c>
      <c r="B2617" s="10" t="n">
        <v>0.01552709130269333</v>
      </c>
    </row>
    <row r="2618">
      <c r="A2618" s="8" t="n">
        <v>45230</v>
      </c>
      <c r="B2618" s="10" t="n">
        <v>0.01561736059855517</v>
      </c>
    </row>
    <row r="2619">
      <c r="A2619" s="8" t="n">
        <v>45231</v>
      </c>
      <c r="B2619" s="10" t="n">
        <v>0.01565815298551626</v>
      </c>
    </row>
    <row r="2620">
      <c r="A2620" s="8" t="n">
        <v>45232</v>
      </c>
      <c r="B2620" s="10" t="n">
        <v>0.01568467479747289</v>
      </c>
    </row>
    <row r="2621">
      <c r="A2621" s="8" t="n">
        <v>45233</v>
      </c>
      <c r="B2621" s="10" t="n">
        <v>0.01579049294226004</v>
      </c>
    </row>
    <row r="2622">
      <c r="A2622" s="8" t="n">
        <v>45236</v>
      </c>
      <c r="B2622" s="10" t="n">
        <v>0.01597082747211135</v>
      </c>
    </row>
    <row r="2623">
      <c r="A2623" s="8" t="n">
        <v>45237</v>
      </c>
      <c r="B2623" s="10" t="n">
        <v>0.01604030210127357</v>
      </c>
    </row>
    <row r="2624">
      <c r="A2624" s="8" t="n">
        <v>45238</v>
      </c>
      <c r="B2624" s="10" t="n">
        <v>0.01603744186404805</v>
      </c>
    </row>
    <row r="2625">
      <c r="A2625" s="8" t="n">
        <v>45239</v>
      </c>
      <c r="B2625" s="10" t="n">
        <v>0.01616139072057984</v>
      </c>
    </row>
    <row r="2626">
      <c r="A2626" s="8" t="n">
        <v>45240</v>
      </c>
      <c r="B2626" s="10" t="n">
        <v>0.01622740498717702</v>
      </c>
    </row>
    <row r="2627">
      <c r="A2627" s="8" t="n">
        <v>45243</v>
      </c>
      <c r="B2627" s="10" t="n">
        <v>0.01610530429042431</v>
      </c>
    </row>
    <row r="2628">
      <c r="A2628" s="8" t="n">
        <v>45245</v>
      </c>
      <c r="B2628" s="10" t="n">
        <v>0.01535221189549178</v>
      </c>
    </row>
    <row r="2629">
      <c r="A2629" s="8" t="n">
        <v>45246</v>
      </c>
      <c r="B2629" s="10" t="n">
        <v>0.01519199812963215</v>
      </c>
    </row>
    <row r="2630">
      <c r="A2630" s="8" t="n">
        <v>45247</v>
      </c>
      <c r="B2630" s="10" t="n">
        <v>0.01529014869482684</v>
      </c>
    </row>
    <row r="2631">
      <c r="A2631" s="8" t="n">
        <v>45250</v>
      </c>
      <c r="B2631" s="10" t="n">
        <v>0.01519223207311925</v>
      </c>
    </row>
    <row r="2632">
      <c r="A2632" s="8" t="n">
        <v>45251</v>
      </c>
      <c r="B2632" s="10" t="n">
        <v>0.01518961002145028</v>
      </c>
    </row>
    <row r="2633">
      <c r="A2633" s="8" t="n">
        <v>45252</v>
      </c>
      <c r="B2633" s="10" t="n">
        <v>0.01543620544494847</v>
      </c>
    </row>
    <row r="2634">
      <c r="A2634" s="8" t="n">
        <v>45253</v>
      </c>
      <c r="B2634" s="10" t="n">
        <v>0.01564450747091117</v>
      </c>
    </row>
    <row r="2635">
      <c r="A2635" s="8" t="n">
        <v>45254</v>
      </c>
      <c r="B2635" s="10" t="n">
        <v>0.01574246593006787</v>
      </c>
    </row>
    <row r="2636">
      <c r="A2636" s="8" t="n">
        <v>45258</v>
      </c>
      <c r="B2636" s="10" t="n">
        <v>0.01554196220434449</v>
      </c>
    </row>
    <row r="2637">
      <c r="A2637" s="8" t="n">
        <v>45259</v>
      </c>
      <c r="B2637" s="10" t="n">
        <v>0.01554300000664287</v>
      </c>
    </row>
    <row r="2638">
      <c r="A2638" s="8" t="n">
        <v>45260</v>
      </c>
      <c r="B2638" s="10" t="n">
        <v>0.01556373569759868</v>
      </c>
    </row>
    <row r="2639">
      <c r="A2639" s="8" t="n">
        <v>45261</v>
      </c>
      <c r="B2639" s="10" t="n">
        <v>0.01539545567154912</v>
      </c>
    </row>
    <row r="2640">
      <c r="A2640" s="8" t="n">
        <v>45264</v>
      </c>
      <c r="B2640" s="10" t="n">
        <v>0.0152825330055529</v>
      </c>
    </row>
    <row r="2641">
      <c r="A2641" s="8" t="n">
        <v>45265</v>
      </c>
      <c r="B2641" s="10" t="n">
        <v>0.01526651068533736</v>
      </c>
    </row>
    <row r="2642">
      <c r="A2642" s="8" t="n">
        <v>45266</v>
      </c>
      <c r="B2642" s="10" t="n">
        <v>0.0152809099680256</v>
      </c>
    </row>
    <row r="2643">
      <c r="A2643" s="8" t="n">
        <v>45267</v>
      </c>
      <c r="B2643" s="10" t="n">
        <v>0.01527176684151118</v>
      </c>
    </row>
    <row r="2644">
      <c r="A2644" s="8" t="n">
        <v>45268</v>
      </c>
      <c r="B2644" s="10" t="n">
        <v>0.01537294517605239</v>
      </c>
    </row>
    <row r="2645">
      <c r="A2645" s="8" t="n">
        <v>45271</v>
      </c>
      <c r="B2645" s="10" t="n">
        <v>0.01537095281067955</v>
      </c>
    </row>
    <row r="2646">
      <c r="A2646" s="8" t="n">
        <v>45272</v>
      </c>
      <c r="B2646" s="10" t="n">
        <v>0.01537805561979409</v>
      </c>
    </row>
    <row r="2647">
      <c r="A2647" s="8" t="n">
        <v>45273</v>
      </c>
      <c r="B2647" s="10" t="n">
        <v>0.01554616242268149</v>
      </c>
    </row>
    <row r="2648">
      <c r="A2648" s="8" t="n">
        <v>45274</v>
      </c>
      <c r="B2648" s="10" t="n">
        <v>0.01547306226901746</v>
      </c>
    </row>
    <row r="2649">
      <c r="A2649" s="8" t="n">
        <v>45275</v>
      </c>
      <c r="B2649" s="10" t="n">
        <v>0.01337193991827435</v>
      </c>
    </row>
    <row r="2650">
      <c r="A2650" s="8" t="n">
        <v>45278</v>
      </c>
      <c r="B2650" s="10" t="n">
        <v>0.01329280301386251</v>
      </c>
    </row>
    <row r="2651">
      <c r="A2651" s="8" t="n">
        <v>45279</v>
      </c>
      <c r="B2651" s="10" t="n">
        <v>0.01333901860128113</v>
      </c>
    </row>
    <row r="2652">
      <c r="A2652" s="8" t="n">
        <v>45280</v>
      </c>
      <c r="B2652" s="10" t="n">
        <v>0.01371026119633459</v>
      </c>
    </row>
    <row r="2653">
      <c r="A2653" s="8" t="n">
        <v>45281</v>
      </c>
      <c r="B2653" s="10" t="n">
        <v>0.01350538097679264</v>
      </c>
    </row>
    <row r="2654">
      <c r="A2654" s="8" t="n">
        <v>45282</v>
      </c>
      <c r="B2654" s="10" t="n">
        <v>0.01474619656717043</v>
      </c>
    </row>
    <row r="2655">
      <c r="A2655" s="8" t="n">
        <v>45286</v>
      </c>
      <c r="B2655" s="10" t="n">
        <v>0.01511188686220226</v>
      </c>
    </row>
    <row r="2656">
      <c r="A2656" s="8" t="n">
        <v>45287</v>
      </c>
      <c r="B2656" s="10" t="n">
        <v>0.0147867082194075</v>
      </c>
    </row>
    <row r="2657">
      <c r="A2657" s="8" t="n">
        <v>45288</v>
      </c>
      <c r="B2657" s="10" t="n">
        <v>0.01411871109274826</v>
      </c>
    </row>
    <row r="2658">
      <c r="A2658" s="8" t="n">
        <v>45289</v>
      </c>
      <c r="B2658" s="10" t="n">
        <v>0.01421449618650795</v>
      </c>
    </row>
    <row r="2659">
      <c r="A2659" s="8" t="n">
        <v>45292</v>
      </c>
      <c r="B2659" s="10" t="n">
        <v>0.01432795643387673</v>
      </c>
    </row>
    <row r="2660">
      <c r="A2660" s="8" t="n">
        <v>45293</v>
      </c>
      <c r="B2660" s="10" t="n">
        <v>0.01419826793346212</v>
      </c>
    </row>
    <row r="2661">
      <c r="A2661" s="8" t="n">
        <v>45294</v>
      </c>
      <c r="B2661" s="10" t="n">
        <v>0.01422885272069237</v>
      </c>
    </row>
    <row r="2662">
      <c r="A2662" s="8" t="n">
        <v>45295</v>
      </c>
      <c r="B2662" s="10" t="n">
        <v>0.01414074002050108</v>
      </c>
    </row>
    <row r="2663">
      <c r="A2663" s="8" t="n">
        <v>45296</v>
      </c>
      <c r="B2663" s="10" t="n">
        <v>0.01457354265045565</v>
      </c>
    </row>
    <row r="2664">
      <c r="A2664" s="8" t="n">
        <v>45299</v>
      </c>
      <c r="B2664" s="10" t="n">
        <v>0.01456215944163893</v>
      </c>
    </row>
    <row r="2665">
      <c r="A2665" s="8" t="n">
        <v>45300</v>
      </c>
      <c r="B2665" s="10" t="n">
        <v>0.01467956428919224</v>
      </c>
    </row>
    <row r="2666">
      <c r="A2666" s="8" t="n">
        <v>45301</v>
      </c>
      <c r="B2666" s="10" t="n">
        <v>0.01487572175581439</v>
      </c>
    </row>
    <row r="2667">
      <c r="A2667" s="8" t="n">
        <v>45302</v>
      </c>
      <c r="B2667" s="10" t="n">
        <v>0.01500941211237857</v>
      </c>
    </row>
    <row r="2668">
      <c r="A2668" s="8" t="n">
        <v>45303</v>
      </c>
      <c r="B2668" s="10" t="n">
        <v>0.01569632029274246</v>
      </c>
    </row>
    <row r="2669">
      <c r="A2669" s="8" t="n">
        <v>45306</v>
      </c>
      <c r="B2669" s="10" t="n">
        <v>0.01567480281989906</v>
      </c>
    </row>
    <row r="2670">
      <c r="A2670" s="8" t="n">
        <v>45307</v>
      </c>
      <c r="B2670" s="10" t="n">
        <v>0.01512753650763469</v>
      </c>
    </row>
    <row r="2671">
      <c r="A2671" s="8" t="n">
        <v>45308</v>
      </c>
      <c r="B2671" s="10" t="n">
        <v>0.01520363484497963</v>
      </c>
    </row>
    <row r="2672">
      <c r="A2672" s="8" t="n">
        <v>45309</v>
      </c>
      <c r="B2672" s="10" t="n">
        <v>0.01519121280834925</v>
      </c>
    </row>
    <row r="2673">
      <c r="A2673" s="8" t="n">
        <v>45310</v>
      </c>
      <c r="B2673" s="10" t="n">
        <v>0.01525634321264915</v>
      </c>
    </row>
    <row r="2674">
      <c r="A2674" s="8" t="n">
        <v>45314</v>
      </c>
      <c r="B2674" s="10" t="n">
        <v>0.01521740086175525</v>
      </c>
    </row>
    <row r="2675">
      <c r="A2675" s="8" t="n">
        <v>45315</v>
      </c>
      <c r="B2675" s="10" t="n">
        <v>0.01521298317218863</v>
      </c>
    </row>
    <row r="2676">
      <c r="A2676" s="8" t="n">
        <v>45316</v>
      </c>
      <c r="B2676" s="10" t="n">
        <v>0.0152033961339268</v>
      </c>
    </row>
    <row r="2677">
      <c r="A2677" s="8" t="n">
        <v>45320</v>
      </c>
      <c r="B2677" s="10" t="n">
        <v>0.01536695510456571</v>
      </c>
    </row>
    <row r="2678">
      <c r="A2678" s="8" t="n">
        <v>45321</v>
      </c>
      <c r="B2678" s="10" t="n">
        <v>0.01537941232593481</v>
      </c>
    </row>
    <row r="2679">
      <c r="A2679" s="8" t="n">
        <v>45322</v>
      </c>
      <c r="B2679" s="10" t="n">
        <v>0.01538908925881672</v>
      </c>
    </row>
    <row r="2680">
      <c r="A2680" s="8" t="n">
        <v>45323</v>
      </c>
      <c r="B2680" s="10" t="n">
        <v>0.0154194539979758</v>
      </c>
    </row>
    <row r="2681">
      <c r="A2681" s="8" t="n">
        <v>45324</v>
      </c>
      <c r="B2681" s="10" t="n">
        <v>0.01534658201207963</v>
      </c>
    </row>
    <row r="2682">
      <c r="A2682" s="8" t="n">
        <v>45327</v>
      </c>
      <c r="B2682" s="10" t="n">
        <v>0.01501244495802483</v>
      </c>
    </row>
    <row r="2683">
      <c r="A2683" s="8" t="n">
        <v>45328</v>
      </c>
      <c r="B2683" s="10" t="n">
        <v>0.01509026292278082</v>
      </c>
    </row>
    <row r="2684">
      <c r="A2684" s="8" t="n">
        <v>45329</v>
      </c>
      <c r="B2684" s="10" t="n">
        <v>0.01488681831197077</v>
      </c>
    </row>
    <row r="2685">
      <c r="A2685" s="8" t="n">
        <v>45330</v>
      </c>
      <c r="B2685" s="10" t="n">
        <v>0.01487516714606251</v>
      </c>
    </row>
    <row r="2686">
      <c r="A2686" s="8" t="n">
        <v>45331</v>
      </c>
      <c r="B2686" s="10" t="n">
        <v>0.01477493908684808</v>
      </c>
    </row>
    <row r="2687">
      <c r="A2687" s="8" t="n">
        <v>45334</v>
      </c>
      <c r="B2687" s="10" t="n">
        <v>0.01475071806345379</v>
      </c>
    </row>
    <row r="2688">
      <c r="A2688" s="8" t="n">
        <v>45335</v>
      </c>
      <c r="B2688" s="10" t="n">
        <v>0.01475932451616827</v>
      </c>
    </row>
    <row r="2689">
      <c r="A2689" s="8" t="n">
        <v>45336</v>
      </c>
      <c r="B2689" s="10" t="n">
        <v>0.01477183211782781</v>
      </c>
    </row>
    <row r="2690">
      <c r="A2690" s="8" t="n">
        <v>45337</v>
      </c>
      <c r="B2690" s="10" t="n">
        <v>0.01478089537411034</v>
      </c>
    </row>
    <row r="2691">
      <c r="A2691" s="8" t="n">
        <v>45338</v>
      </c>
      <c r="B2691" s="10" t="n">
        <v>0.01475352538531922</v>
      </c>
    </row>
    <row r="2692">
      <c r="A2692" s="8" t="n">
        <v>45342</v>
      </c>
      <c r="B2692" s="10" t="n">
        <v>0.01535237143560294</v>
      </c>
    </row>
    <row r="2693">
      <c r="A2693" s="8" t="n">
        <v>45343</v>
      </c>
      <c r="B2693" s="10" t="n">
        <v>0.01537006512082432</v>
      </c>
    </row>
    <row r="2694">
      <c r="A2694" s="8" t="n">
        <v>45344</v>
      </c>
      <c r="B2694" s="10" t="n">
        <v>0.0150329625043362</v>
      </c>
    </row>
    <row r="2695">
      <c r="A2695" s="8" t="n">
        <v>45345</v>
      </c>
      <c r="B2695" s="10" t="n">
        <v>0.01497544652688951</v>
      </c>
    </row>
    <row r="2696">
      <c r="A2696" s="8" t="n">
        <v>45348</v>
      </c>
      <c r="B2696" s="10" t="n">
        <v>0.01569798513473947</v>
      </c>
    </row>
    <row r="2697">
      <c r="A2697" s="8" t="n">
        <v>45349</v>
      </c>
      <c r="B2697" s="10" t="n">
        <v>0.01572999597392367</v>
      </c>
    </row>
    <row r="2698">
      <c r="A2698" s="8" t="n">
        <v>45350</v>
      </c>
      <c r="B2698" s="10" t="n">
        <v>0.01574704492622006</v>
      </c>
    </row>
    <row r="2699">
      <c r="A2699" s="8" t="n">
        <v>45351</v>
      </c>
      <c r="B2699" s="10" t="n">
        <v>0.01623225976533622</v>
      </c>
    </row>
    <row r="2700">
      <c r="A2700" s="8" t="n">
        <v>45352</v>
      </c>
      <c r="B2700" s="10" t="n">
        <v>0.01651106001971296</v>
      </c>
    </row>
    <row r="2701">
      <c r="A2701" s="8" t="n">
        <v>45355</v>
      </c>
      <c r="B2701" s="10" t="n">
        <v>0.0207379442052848</v>
      </c>
    </row>
    <row r="2702">
      <c r="A2702" s="8" t="n">
        <v>45356</v>
      </c>
      <c r="B2702" s="10" t="n">
        <v>0.02112644988627413</v>
      </c>
    </row>
    <row r="2703">
      <c r="A2703" s="8" t="n">
        <v>45357</v>
      </c>
      <c r="B2703" s="10" t="n">
        <v>0.02115671246211165</v>
      </c>
    </row>
    <row r="2704">
      <c r="A2704" s="8" t="n">
        <v>45358</v>
      </c>
      <c r="B2704" s="10" t="n">
        <v>0.02129238053666747</v>
      </c>
    </row>
    <row r="2705">
      <c r="A2705" s="8" t="n">
        <v>45362</v>
      </c>
      <c r="B2705" s="10" t="n">
        <v>0.02133014236544933</v>
      </c>
    </row>
    <row r="2706">
      <c r="A2706" s="8" t="n">
        <v>45363</v>
      </c>
      <c r="B2706" s="10" t="n">
        <v>0.02135429284826011</v>
      </c>
    </row>
    <row r="2707">
      <c r="A2707" s="8" t="n">
        <v>45364</v>
      </c>
      <c r="B2707" s="10" t="n">
        <v>0.02127511439122672</v>
      </c>
    </row>
    <row r="2708">
      <c r="A2708" s="8" t="n">
        <v>45365</v>
      </c>
      <c r="B2708" s="10" t="n">
        <v>0.02124043218379992</v>
      </c>
    </row>
    <row r="2709">
      <c r="A2709" s="8" t="n">
        <v>45366</v>
      </c>
      <c r="B2709" s="10" t="n">
        <v>0.02138953793910771</v>
      </c>
    </row>
    <row r="2710">
      <c r="A2710" s="8" t="n">
        <v>45369</v>
      </c>
      <c r="B2710" s="10" t="n">
        <v>0.02176754782598489</v>
      </c>
    </row>
    <row r="2711">
      <c r="A2711" s="8" t="n">
        <v>45370</v>
      </c>
      <c r="B2711" s="10" t="n">
        <v>0.02155488186212796</v>
      </c>
    </row>
    <row r="2712">
      <c r="A2712" s="8" t="n">
        <v>45371</v>
      </c>
      <c r="B2712" s="10" t="n">
        <v>0.02186262905967758</v>
      </c>
    </row>
    <row r="2713">
      <c r="A2713" s="8" t="n">
        <v>45372</v>
      </c>
      <c r="B2713" s="10" t="n">
        <v>0.02205314485575475</v>
      </c>
    </row>
    <row r="2714">
      <c r="A2714" s="8" t="n">
        <v>45373</v>
      </c>
      <c r="B2714" s="10" t="n">
        <v>0.02115331287284187</v>
      </c>
    </row>
    <row r="2715">
      <c r="A2715" s="8" t="n">
        <v>45377</v>
      </c>
      <c r="B2715" s="10" t="n">
        <v>0.02088901334479254</v>
      </c>
    </row>
    <row r="2716">
      <c r="A2716" s="8" t="n">
        <v>45378</v>
      </c>
      <c r="B2716" s="10" t="n">
        <v>0.02099213686419227</v>
      </c>
    </row>
    <row r="2717">
      <c r="A2717" s="8" t="n">
        <v>45379</v>
      </c>
      <c r="B2717" s="10" t="n">
        <v>0.0210597293296965</v>
      </c>
    </row>
    <row r="2718">
      <c r="A2718" s="8" t="n">
        <v>45384</v>
      </c>
      <c r="B2718" s="10" t="n">
        <v>0.0209583597295567</v>
      </c>
    </row>
    <row r="2719">
      <c r="A2719" s="8" t="n">
        <v>45385</v>
      </c>
      <c r="B2719" s="10" t="n">
        <v>0.02093329052679777</v>
      </c>
    </row>
    <row r="2720">
      <c r="A2720" s="8" t="n">
        <v>45386</v>
      </c>
      <c r="B2720" s="10" t="n">
        <v>0.02094660790244538</v>
      </c>
    </row>
    <row r="2721">
      <c r="A2721" s="8" t="n">
        <v>45387</v>
      </c>
      <c r="B2721" s="10" t="n">
        <v>0.02058110408985052</v>
      </c>
    </row>
    <row r="2722">
      <c r="A2722" s="8" t="n">
        <v>45390</v>
      </c>
      <c r="B2722" s="10" t="n">
        <v>0.02057588249938019</v>
      </c>
    </row>
    <row r="2723">
      <c r="A2723" s="8" t="n">
        <v>45392</v>
      </c>
      <c r="B2723" s="10" t="n">
        <v>0.02017567284257884</v>
      </c>
    </row>
    <row r="2724">
      <c r="A2724" s="8" t="n">
        <v>45394</v>
      </c>
      <c r="B2724" s="10" t="n">
        <v>0.01930234590443817</v>
      </c>
    </row>
    <row r="2725">
      <c r="A2725" s="8" t="n">
        <v>45397</v>
      </c>
      <c r="B2725" s="10" t="n">
        <v>0.01935265575363471</v>
      </c>
    </row>
    <row r="2726">
      <c r="A2726" s="8" t="n">
        <v>45398</v>
      </c>
      <c r="B2726" s="10" t="n">
        <v>0.01923953121334436</v>
      </c>
    </row>
    <row r="2727">
      <c r="A2727" s="8" t="n">
        <v>45400</v>
      </c>
      <c r="B2727" s="10" t="n">
        <v>0.0193137458779867</v>
      </c>
    </row>
    <row r="2728">
      <c r="A2728" s="8" t="n">
        <v>45401</v>
      </c>
      <c r="B2728" s="10" t="n">
        <v>0.01922138624047206</v>
      </c>
    </row>
    <row r="2729">
      <c r="A2729" s="8" t="n">
        <v>45404</v>
      </c>
      <c r="B2729" s="10" t="n">
        <v>0.01905184490944942</v>
      </c>
    </row>
    <row r="2730">
      <c r="A2730" s="8" t="n">
        <v>45405</v>
      </c>
      <c r="B2730" s="10" t="n">
        <v>0.0190403462401498</v>
      </c>
    </row>
    <row r="2731">
      <c r="A2731" s="8" t="n">
        <v>45406</v>
      </c>
      <c r="B2731" s="10" t="n">
        <v>0.01903242128348087</v>
      </c>
    </row>
    <row r="2732">
      <c r="A2732" s="8" t="n">
        <v>45407</v>
      </c>
      <c r="B2732" s="10" t="n">
        <v>0.01903668984277485</v>
      </c>
    </row>
    <row r="2733">
      <c r="A2733" s="8" t="n">
        <v>45408</v>
      </c>
      <c r="B2733" s="10" t="n">
        <v>0.01903458237785173</v>
      </c>
    </row>
    <row r="2734">
      <c r="A2734" s="8" t="n">
        <v>45411</v>
      </c>
      <c r="B2734" s="10" t="n">
        <v>0.01880725675521845</v>
      </c>
    </row>
    <row r="2735">
      <c r="A2735" s="8" t="n">
        <v>45412</v>
      </c>
      <c r="B2735" s="10" t="n">
        <v>0.01878295383820497</v>
      </c>
    </row>
    <row r="2736">
      <c r="A2736" s="8" t="n">
        <v>45414</v>
      </c>
      <c r="B2736" s="10" t="n">
        <v>0.01846803848442487</v>
      </c>
    </row>
    <row r="2737">
      <c r="A2737" s="8" t="n">
        <v>45415</v>
      </c>
      <c r="B2737" s="10" t="n">
        <v>0.01859223415571615</v>
      </c>
    </row>
    <row r="2738">
      <c r="A2738" s="8" t="n">
        <v>45418</v>
      </c>
      <c r="B2738" s="10" t="n">
        <v>0.01868755882985914</v>
      </c>
    </row>
    <row r="2739">
      <c r="A2739" s="8" t="n">
        <v>45419</v>
      </c>
      <c r="B2739" s="10" t="n">
        <v>0.01868860110603111</v>
      </c>
    </row>
    <row r="2740">
      <c r="A2740" s="8" t="n">
        <v>45420</v>
      </c>
      <c r="B2740" s="10" t="n">
        <v>0.01868852242884706</v>
      </c>
    </row>
    <row r="2741">
      <c r="A2741" s="8" t="n">
        <v>45421</v>
      </c>
      <c r="B2741" s="10" t="n">
        <v>0.01868899304981659</v>
      </c>
    </row>
    <row r="2742">
      <c r="A2742" s="8" t="n">
        <v>45422</v>
      </c>
      <c r="B2742" s="10" t="n">
        <v>0.01883781200980912</v>
      </c>
    </row>
    <row r="2743">
      <c r="A2743" s="8" t="n">
        <v>45425</v>
      </c>
      <c r="B2743" s="10" t="n">
        <v>0.01867781842625188</v>
      </c>
    </row>
    <row r="2744">
      <c r="A2744" s="8" t="n">
        <v>45426</v>
      </c>
      <c r="B2744" s="10" t="n">
        <v>0.01868300764405462</v>
      </c>
    </row>
    <row r="2745">
      <c r="A2745" s="8" t="n">
        <v>45427</v>
      </c>
      <c r="B2745" s="10" t="n">
        <v>0.01883185260092916</v>
      </c>
    </row>
    <row r="2746">
      <c r="A2746" s="8" t="n">
        <v>45428</v>
      </c>
      <c r="B2746" s="10" t="n">
        <v>0.0188312679396069</v>
      </c>
    </row>
    <row r="2747">
      <c r="A2747" s="8" t="n">
        <v>45429</v>
      </c>
      <c r="B2747" s="10" t="n">
        <v>0.01849541567272939</v>
      </c>
    </row>
    <row r="2748">
      <c r="A2748" s="8" t="n">
        <v>45433</v>
      </c>
      <c r="B2748" s="10" t="n">
        <v>0.01869776441139086</v>
      </c>
    </row>
    <row r="2749">
      <c r="A2749" s="8" t="n">
        <v>45434</v>
      </c>
      <c r="B2749" s="10" t="n">
        <v>0.0186725280371981</v>
      </c>
    </row>
    <row r="2750">
      <c r="A2750" s="8" t="n">
        <v>45436</v>
      </c>
      <c r="B2750" s="10" t="n">
        <v>0.01811562981379415</v>
      </c>
    </row>
    <row r="2751">
      <c r="A2751" s="8" t="n">
        <v>45439</v>
      </c>
      <c r="B2751" s="10" t="n">
        <v>0.01795948265441804</v>
      </c>
    </row>
    <row r="2752">
      <c r="A2752" s="8" t="n">
        <v>45440</v>
      </c>
      <c r="B2752" s="10" t="n">
        <v>0.01795116163070494</v>
      </c>
    </row>
    <row r="2753">
      <c r="A2753" s="8" t="n">
        <v>45441</v>
      </c>
      <c r="B2753" s="10" t="n">
        <v>0.01776027353731008</v>
      </c>
    </row>
    <row r="2754">
      <c r="A2754" s="8" t="n">
        <v>45442</v>
      </c>
      <c r="B2754" s="10" t="n">
        <v>0.01773945789380987</v>
      </c>
    </row>
    <row r="2755">
      <c r="A2755" s="8" t="n">
        <v>45443</v>
      </c>
      <c r="B2755" s="10" t="n">
        <v>0.01754460006017494</v>
      </c>
    </row>
    <row r="2756">
      <c r="A2756" s="8" t="n">
        <v>45446</v>
      </c>
      <c r="B2756" s="10" t="n">
        <v>0.01551893303935491</v>
      </c>
    </row>
    <row r="2757">
      <c r="A2757" s="8" t="n">
        <v>45447</v>
      </c>
      <c r="B2757" s="10" t="n">
        <v>0.01265755560032255</v>
      </c>
    </row>
    <row r="2758">
      <c r="A2758" s="8" t="n">
        <v>45448</v>
      </c>
      <c r="B2758" s="10" t="n">
        <v>0.01208575392746102</v>
      </c>
    </row>
    <row r="2759">
      <c r="A2759" s="8" t="n">
        <v>45449</v>
      </c>
      <c r="B2759" s="10" t="n">
        <v>0.01193101503478048</v>
      </c>
    </row>
    <row r="2760">
      <c r="A2760" s="8" t="n">
        <v>45450</v>
      </c>
      <c r="B2760" s="10" t="n">
        <v>0.01174901609337462</v>
      </c>
    </row>
    <row r="2761">
      <c r="A2761" s="8" t="n">
        <v>45453</v>
      </c>
      <c r="B2761" s="10" t="n">
        <v>0.01128093728034307</v>
      </c>
    </row>
    <row r="2762">
      <c r="A2762" s="8" t="n">
        <v>45454</v>
      </c>
      <c r="B2762" s="10" t="n">
        <v>0.01120878327872824</v>
      </c>
    </row>
    <row r="2763">
      <c r="A2763" s="8" t="n">
        <v>45455</v>
      </c>
      <c r="B2763" s="10" t="n">
        <v>0.01118273834866633</v>
      </c>
    </row>
    <row r="2764">
      <c r="A2764" s="8" t="n">
        <v>45456</v>
      </c>
      <c r="B2764" s="10" t="n">
        <v>0.01136192989102869</v>
      </c>
    </row>
    <row r="2765">
      <c r="A2765" s="8" t="n">
        <v>45457</v>
      </c>
      <c r="B2765" s="10" t="n">
        <v>0.01145293600474968</v>
      </c>
    </row>
    <row r="2766">
      <c r="A2766" s="8" t="n">
        <v>45461</v>
      </c>
      <c r="B2766" s="10" t="n">
        <v>0.01120029120745901</v>
      </c>
    </row>
    <row r="2767">
      <c r="A2767" s="8" t="n">
        <v>45462</v>
      </c>
      <c r="B2767" s="10" t="n">
        <v>0.0113156670034359</v>
      </c>
    </row>
    <row r="2768">
      <c r="A2768" s="8" t="n">
        <v>45463</v>
      </c>
      <c r="B2768" s="10" t="n">
        <v>0.01068577819737203</v>
      </c>
    </row>
    <row r="2769">
      <c r="A2769" s="8" t="n">
        <v>45464</v>
      </c>
      <c r="B2769" s="10" t="n">
        <v>0.01045291772609595</v>
      </c>
    </row>
    <row r="2770">
      <c r="A2770" s="8" t="n">
        <v>45467</v>
      </c>
      <c r="B2770" s="10" t="n">
        <v>0.01060348056867095</v>
      </c>
    </row>
    <row r="2771">
      <c r="A2771" s="8" t="n">
        <v>45468</v>
      </c>
      <c r="B2771" s="10" t="n">
        <v>0.0107017396870019</v>
      </c>
    </row>
    <row r="2772">
      <c r="A2772" s="8" t="n">
        <v>45469</v>
      </c>
      <c r="B2772" s="10" t="n">
        <v>0.0101704076360618</v>
      </c>
    </row>
    <row r="2773">
      <c r="A2773" s="8" t="n">
        <v>45470</v>
      </c>
      <c r="B2773" s="10" t="n">
        <v>0.009844670753782522</v>
      </c>
    </row>
    <row r="2774">
      <c r="A2774" s="8" t="n">
        <v>45471</v>
      </c>
      <c r="B2774" s="10" t="n">
        <v>0.00975822904590253</v>
      </c>
    </row>
    <row r="2775">
      <c r="A2775" s="8" t="n">
        <v>45474</v>
      </c>
      <c r="B2775" s="10" t="n">
        <v>0.009884132524302019</v>
      </c>
    </row>
    <row r="2776">
      <c r="A2776" s="8" t="n">
        <v>45475</v>
      </c>
      <c r="B2776" s="10" t="n">
        <v>0.00988817034594683</v>
      </c>
    </row>
    <row r="2777">
      <c r="A2777" s="8" t="n">
        <v>45476</v>
      </c>
      <c r="B2777" s="10" t="n">
        <v>0.01045160814974276</v>
      </c>
    </row>
    <row r="2778">
      <c r="A2778" s="8" t="n">
        <v>45477</v>
      </c>
      <c r="B2778" s="10" t="n">
        <v>0.01041204597647484</v>
      </c>
    </row>
    <row r="2779">
      <c r="A2779" s="8" t="n">
        <v>45478</v>
      </c>
      <c r="B2779" s="10" t="n">
        <v>0.01049278668070921</v>
      </c>
    </row>
    <row r="2780">
      <c r="A2780" s="8" t="n">
        <v>45481</v>
      </c>
      <c r="B2780" s="10" t="n">
        <v>0.01042012917674808</v>
      </c>
    </row>
    <row r="2781">
      <c r="A2781" s="8" t="n">
        <v>45482</v>
      </c>
      <c r="B2781" s="10" t="n">
        <v>0.01041166994816892</v>
      </c>
    </row>
    <row r="2782">
      <c r="A2782" s="8" t="n">
        <v>45483</v>
      </c>
      <c r="B2782" s="10" t="n">
        <v>0.01038472387157717</v>
      </c>
    </row>
    <row r="2783">
      <c r="A2783" s="8" t="n">
        <v>45484</v>
      </c>
      <c r="B2783" s="10" t="n">
        <v>0.01056615249190092</v>
      </c>
    </row>
    <row r="2784">
      <c r="A2784" s="8" t="n">
        <v>45485</v>
      </c>
      <c r="B2784" s="10" t="n">
        <v>0.01060643201192249</v>
      </c>
    </row>
    <row r="2785">
      <c r="A2785" s="8" t="n">
        <v>45488</v>
      </c>
      <c r="B2785" s="10" t="n">
        <v>0.01045364046358258</v>
      </c>
    </row>
    <row r="2786">
      <c r="A2786" s="8" t="n">
        <v>45489</v>
      </c>
      <c r="B2786" s="10" t="n">
        <v>0.01049994269781919</v>
      </c>
    </row>
    <row r="2787">
      <c r="A2787" s="8" t="n">
        <v>45491</v>
      </c>
      <c r="B2787" s="10" t="n">
        <v>0.01041854926600183</v>
      </c>
    </row>
    <row r="2788">
      <c r="A2788" s="8" t="n">
        <v>45492</v>
      </c>
      <c r="B2788" s="10" t="n">
        <v>0.01050277686133</v>
      </c>
    </row>
    <row r="2789">
      <c r="A2789" s="8" t="n">
        <v>45495</v>
      </c>
      <c r="B2789" s="10" t="n">
        <v>0.01042338074158825</v>
      </c>
    </row>
    <row r="2790">
      <c r="A2790" s="8" t="n">
        <v>45496</v>
      </c>
      <c r="B2790" s="10" t="n">
        <v>0.01040944296827435</v>
      </c>
    </row>
    <row r="2791">
      <c r="A2791" s="8" t="n">
        <v>45497</v>
      </c>
      <c r="B2791" s="10" t="n">
        <v>0.01040593984404553</v>
      </c>
    </row>
    <row r="2792">
      <c r="A2792" s="8" t="n">
        <v>45498</v>
      </c>
      <c r="B2792" s="10" t="n">
        <v>0.01039906537760434</v>
      </c>
    </row>
    <row r="2793">
      <c r="A2793" s="8" t="n">
        <v>45499</v>
      </c>
      <c r="B2793" s="10" t="n">
        <v>0.01047730294242621</v>
      </c>
    </row>
    <row r="2794">
      <c r="A2794" s="8" t="n">
        <v>45502</v>
      </c>
      <c r="B2794" s="10" t="n">
        <v>0.01039530778981068</v>
      </c>
    </row>
    <row r="2795">
      <c r="A2795" s="8" t="n">
        <v>45503</v>
      </c>
      <c r="B2795" s="10" t="n">
        <v>0.01038630545143559</v>
      </c>
    </row>
    <row r="2796">
      <c r="A2796" s="8" t="n">
        <v>45504</v>
      </c>
      <c r="B2796" s="10" t="n">
        <v>0.01038793220557432</v>
      </c>
    </row>
    <row r="2797">
      <c r="A2797" s="8" t="n">
        <v>45505</v>
      </c>
      <c r="B2797" s="10" t="n">
        <v>0.01047023771717599</v>
      </c>
    </row>
    <row r="2798">
      <c r="A2798" s="8" t="n">
        <v>45506</v>
      </c>
      <c r="B2798" s="10" t="n">
        <v>0.01054787918477349</v>
      </c>
    </row>
    <row r="2799">
      <c r="A2799" s="8" t="n">
        <v>45509</v>
      </c>
      <c r="B2799" s="10" t="n">
        <v>0.0102443255259178</v>
      </c>
    </row>
    <row r="2800">
      <c r="A2800" s="8" t="n">
        <v>45510</v>
      </c>
      <c r="B2800" s="10" t="n">
        <v>0.01068381656854625</v>
      </c>
    </row>
    <row r="2801">
      <c r="A2801" s="8" t="n">
        <v>45511</v>
      </c>
      <c r="B2801" s="10" t="n">
        <v>0.01089984427992558</v>
      </c>
    </row>
    <row r="2802">
      <c r="A2802" s="8" t="n">
        <v>45512</v>
      </c>
      <c r="B2802" s="10" t="n">
        <v>0.01090102971204346</v>
      </c>
    </row>
    <row r="2803">
      <c r="A2803" s="8" t="n">
        <v>45513</v>
      </c>
      <c r="B2803" s="10" t="n">
        <v>0.01098608221341122</v>
      </c>
    </row>
    <row r="2804">
      <c r="A2804" s="8" t="n">
        <v>45516</v>
      </c>
      <c r="B2804" s="10" t="n">
        <v>0.01089414941844375</v>
      </c>
    </row>
    <row r="2805">
      <c r="A2805" s="8" t="n">
        <v>45517</v>
      </c>
      <c r="B2805" s="10" t="n">
        <v>0.0108999281327944</v>
      </c>
    </row>
    <row r="2806">
      <c r="A2806" s="8" t="n">
        <v>45518</v>
      </c>
      <c r="B2806" s="10" t="n">
        <v>0.01088172432205872</v>
      </c>
    </row>
    <row r="2807">
      <c r="A2807" s="8" t="n">
        <v>45520</v>
      </c>
      <c r="B2807" s="10" t="n">
        <v>0.01097102364655706</v>
      </c>
    </row>
    <row r="2808">
      <c r="A2808" s="8" t="n">
        <v>45523</v>
      </c>
      <c r="B2808" s="10" t="n">
        <v>0.01068140418719906</v>
      </c>
    </row>
    <row r="2809">
      <c r="A2809" s="8" t="n">
        <v>45524</v>
      </c>
      <c r="B2809" s="10" t="n">
        <v>0.01055824578911432</v>
      </c>
    </row>
    <row r="2810">
      <c r="A2810" s="8" t="n">
        <v>45525</v>
      </c>
      <c r="B2810" s="10" t="n">
        <v>0.0102331514431219</v>
      </c>
    </row>
    <row r="2811">
      <c r="A2811" s="8" t="n">
        <v>45526</v>
      </c>
      <c r="B2811" s="10" t="n">
        <v>0.01031790607750564</v>
      </c>
    </row>
    <row r="2812">
      <c r="A2812" s="8" t="n">
        <v>45527</v>
      </c>
      <c r="B2812" s="10" t="n">
        <v>0.01029980522865626</v>
      </c>
    </row>
    <row r="2813">
      <c r="A2813" s="8" t="n">
        <v>45530</v>
      </c>
      <c r="B2813" s="10" t="n">
        <v>0.01112669312421009</v>
      </c>
    </row>
    <row r="2814">
      <c r="A2814" s="8" t="n">
        <v>45531</v>
      </c>
      <c r="B2814" s="10" t="n">
        <v>0.01142549551338187</v>
      </c>
    </row>
    <row r="2815">
      <c r="A2815" s="8" t="n">
        <v>45532</v>
      </c>
      <c r="B2815" s="10" t="n">
        <v>0.0114370801584304</v>
      </c>
    </row>
    <row r="2816">
      <c r="A2816" s="8" t="n">
        <v>45533</v>
      </c>
      <c r="B2816" s="10" t="n">
        <v>0.01116730529203492</v>
      </c>
    </row>
    <row r="2817">
      <c r="A2817" s="8" t="n">
        <v>45534</v>
      </c>
      <c r="B2817" s="10" t="n">
        <v>0.01125988376241166</v>
      </c>
    </row>
    <row r="2818">
      <c r="A2818" s="8" t="n">
        <v>45537</v>
      </c>
      <c r="B2818" s="10" t="n">
        <v>0.01222612952929006</v>
      </c>
    </row>
    <row r="2819">
      <c r="A2819" s="8" t="n">
        <v>45538</v>
      </c>
      <c r="B2819" s="10" t="n">
        <v>0.01221689016640613</v>
      </c>
    </row>
    <row r="2820">
      <c r="A2820" s="8" t="n">
        <v>45539</v>
      </c>
      <c r="B2820" s="10" t="n">
        <v>0.0122344073883953</v>
      </c>
    </row>
    <row r="2821">
      <c r="A2821" s="8" t="n">
        <v>45540</v>
      </c>
      <c r="B2821" s="10" t="n">
        <v>0.01223815347163313</v>
      </c>
    </row>
    <row r="2822">
      <c r="A2822" s="8" t="n">
        <v>45541</v>
      </c>
      <c r="B2822" s="10" t="n">
        <v>0.01224614287155876</v>
      </c>
    </row>
    <row r="2823">
      <c r="A2823" s="8" t="n">
        <v>45544</v>
      </c>
      <c r="B2823" s="10" t="n">
        <v>0.01225579024099314</v>
      </c>
    </row>
    <row r="2824">
      <c r="A2824" s="8" t="n">
        <v>45545</v>
      </c>
      <c r="B2824" s="10" t="n">
        <v>0.01253119137947419</v>
      </c>
    </row>
    <row r="2825">
      <c r="A2825" s="8" t="n">
        <v>45546</v>
      </c>
      <c r="B2825" s="10" t="n">
        <v>0.01254436826584504</v>
      </c>
    </row>
    <row r="2826">
      <c r="A2826" s="8" t="n">
        <v>45547</v>
      </c>
      <c r="B2826" s="10" t="n">
        <v>0.01254122395009493</v>
      </c>
    </row>
    <row r="2827">
      <c r="A2827" s="8" t="n">
        <v>45548</v>
      </c>
      <c r="B2827" s="10" t="n">
        <v>0.01251131887195455</v>
      </c>
    </row>
    <row r="2828">
      <c r="A2828" s="8" t="n">
        <v>45551</v>
      </c>
      <c r="B2828" s="10" t="n">
        <v>0.0125751145527034</v>
      </c>
    </row>
    <row r="2829">
      <c r="A2829" s="8" t="n">
        <v>45552</v>
      </c>
      <c r="B2829" s="10" t="n">
        <v>0.01207785211792655</v>
      </c>
    </row>
    <row r="2830">
      <c r="A2830" s="8" t="n">
        <v>45554</v>
      </c>
      <c r="B2830" s="10" t="n">
        <v>0.01203871323835103</v>
      </c>
    </row>
    <row r="2831">
      <c r="A2831" s="8" t="n">
        <v>45555</v>
      </c>
      <c r="B2831" s="10" t="n">
        <v>0.01172080511335327</v>
      </c>
    </row>
    <row r="2832">
      <c r="A2832" s="8" t="n">
        <v>45558</v>
      </c>
      <c r="B2832" s="10" t="n">
        <v>0.01179616655055062</v>
      </c>
    </row>
    <row r="2833">
      <c r="A2833" s="8" t="n">
        <v>45559</v>
      </c>
      <c r="B2833" s="10" t="n">
        <v>0.01165752091821084</v>
      </c>
    </row>
    <row r="2834">
      <c r="A2834" s="8" t="n">
        <v>45560</v>
      </c>
      <c r="B2834" s="10" t="n">
        <v>0.01152224710156249</v>
      </c>
    </row>
    <row r="2835">
      <c r="A2835" s="8" t="n">
        <v>45561</v>
      </c>
      <c r="B2835" s="10" t="n">
        <v>0.01155405094825116</v>
      </c>
    </row>
    <row r="2836">
      <c r="A2836" s="8" t="n">
        <v>45562</v>
      </c>
      <c r="B2836" s="10" t="n">
        <v>0.01297800586544924</v>
      </c>
    </row>
    <row r="2837">
      <c r="A2837" s="8" t="n">
        <v>45565</v>
      </c>
      <c r="B2837" s="10" t="n">
        <v>0.01287889036402974</v>
      </c>
    </row>
    <row r="2838">
      <c r="A2838" s="8" t="n">
        <v>45566</v>
      </c>
      <c r="B2838" s="10" t="n">
        <v>0.01280784272569033</v>
      </c>
    </row>
    <row r="2839">
      <c r="A2839" s="8" t="n">
        <v>45568</v>
      </c>
      <c r="B2839" s="10" t="n">
        <v>0.01250717354579201</v>
      </c>
    </row>
    <row r="2840">
      <c r="A2840" s="8" t="n">
        <v>45569</v>
      </c>
      <c r="B2840" s="10" t="n">
        <v>0.01259856866470866</v>
      </c>
    </row>
    <row r="2841">
      <c r="A2841" s="8" t="n">
        <v>45572</v>
      </c>
      <c r="B2841" s="10" t="n">
        <v>0.01286775068845162</v>
      </c>
    </row>
    <row r="2842">
      <c r="A2842" s="8" t="n">
        <v>45573</v>
      </c>
      <c r="B2842" s="10" t="n">
        <v>0.01305542235747339</v>
      </c>
    </row>
    <row r="2843">
      <c r="A2843" s="8" t="n">
        <v>45574</v>
      </c>
      <c r="B2843" s="10" t="n">
        <v>0.01304540159472712</v>
      </c>
    </row>
    <row r="2844">
      <c r="A2844" s="8" t="n">
        <v>45575</v>
      </c>
      <c r="B2844" s="10" t="n">
        <v>0.01316933986082394</v>
      </c>
    </row>
    <row r="2845">
      <c r="A2845" s="8" t="n">
        <v>45576</v>
      </c>
      <c r="B2845" s="10" t="n">
        <v>0.01319121748881365</v>
      </c>
    </row>
    <row r="2846">
      <c r="A2846" s="8" t="n">
        <v>45579</v>
      </c>
      <c r="B2846" s="10" t="n">
        <v>0.01872965826011614</v>
      </c>
    </row>
    <row r="2847">
      <c r="A2847" s="8" t="n">
        <v>45580</v>
      </c>
      <c r="B2847" s="10" t="n">
        <v>0.02016715898901832</v>
      </c>
    </row>
    <row r="2848">
      <c r="A2848" s="8" t="n">
        <v>45581</v>
      </c>
      <c r="B2848" s="10" t="n">
        <v>0.0203773365254867</v>
      </c>
    </row>
    <row r="2849">
      <c r="A2849" s="8" t="n">
        <v>45582</v>
      </c>
      <c r="B2849" s="10" t="n">
        <v>0.02036954331369643</v>
      </c>
    </row>
    <row r="2850">
      <c r="A2850" s="8" t="n">
        <v>45583</v>
      </c>
      <c r="B2850" s="10" t="n">
        <v>0.02051877386080429</v>
      </c>
    </row>
    <row r="2851">
      <c r="A2851" s="8" t="n">
        <v>45586</v>
      </c>
      <c r="B2851" s="10" t="n">
        <v>0.02042371292479882</v>
      </c>
    </row>
    <row r="2852">
      <c r="A2852" s="8" t="n">
        <v>45587</v>
      </c>
      <c r="B2852" s="10" t="n">
        <v>0.02153323556510431</v>
      </c>
    </row>
    <row r="2853">
      <c r="A2853" s="8" t="n">
        <v>45588</v>
      </c>
      <c r="B2853" s="10" t="n">
        <v>0.02163516966048479</v>
      </c>
    </row>
    <row r="2854">
      <c r="A2854" s="8" t="n">
        <v>45589</v>
      </c>
      <c r="B2854" s="10" t="n">
        <v>0.02272183279212584</v>
      </c>
    </row>
    <row r="2855">
      <c r="A2855" s="8" t="n">
        <v>45590</v>
      </c>
      <c r="B2855" s="10" t="n">
        <v>0.02289945845943756</v>
      </c>
    </row>
    <row r="2856">
      <c r="A2856" s="8" t="n">
        <v>45593</v>
      </c>
      <c r="B2856" s="10" t="n">
        <v>0.02308993062687918</v>
      </c>
    </row>
    <row r="2857">
      <c r="A2857" s="8" t="n">
        <v>45594</v>
      </c>
      <c r="B2857" s="10" t="n">
        <v>0.02307628738046149</v>
      </c>
    </row>
    <row r="2858">
      <c r="A2858" s="8" t="n">
        <v>45595</v>
      </c>
      <c r="B2858" s="10" t="n">
        <v>0.02307304872717194</v>
      </c>
    </row>
    <row r="2859">
      <c r="A2859" s="8" t="n">
        <v>45596</v>
      </c>
      <c r="B2859" s="10" t="n">
        <v>0.02307994941983567</v>
      </c>
    </row>
    <row r="2860">
      <c r="A2860" s="8" t="n">
        <v>45600</v>
      </c>
      <c r="B2860" s="10" t="n">
        <v>0.02630304301790024</v>
      </c>
    </row>
    <row r="2861">
      <c r="A2861" s="8" t="n">
        <v>45601</v>
      </c>
      <c r="B2861" s="10" t="n">
        <v>0.02737253048186127</v>
      </c>
    </row>
    <row r="2862">
      <c r="A2862" s="8" t="n">
        <v>45602</v>
      </c>
      <c r="B2862" s="10" t="n">
        <v>0.02726359866150259</v>
      </c>
    </row>
    <row r="2863">
      <c r="A2863" s="8" t="n">
        <v>45603</v>
      </c>
      <c r="B2863" s="10" t="n">
        <v>0.027637778199344</v>
      </c>
    </row>
    <row r="2864">
      <c r="A2864" s="8" t="n">
        <v>45604</v>
      </c>
      <c r="B2864" s="10" t="n">
        <v>0.02783810848541357</v>
      </c>
    </row>
    <row r="2865">
      <c r="A2865" s="8" t="n">
        <v>45607</v>
      </c>
      <c r="B2865" s="10" t="n">
        <v>0.03194036175850833</v>
      </c>
    </row>
    <row r="2866">
      <c r="A2866" s="8" t="n">
        <v>45608</v>
      </c>
      <c r="B2866" s="10" t="n">
        <v>0.0319340541940052</v>
      </c>
    </row>
    <row r="2867">
      <c r="A2867" s="8" t="n">
        <v>45609</v>
      </c>
      <c r="B2867" s="10" t="n">
        <v>0.031921479213513</v>
      </c>
    </row>
    <row r="2868">
      <c r="A2868" s="8" t="n">
        <v>45610</v>
      </c>
      <c r="B2868" s="10" t="n">
        <v>0.03200915344239012</v>
      </c>
    </row>
    <row r="2869">
      <c r="A2869" s="8" t="n">
        <v>45614</v>
      </c>
      <c r="B2869" s="10" t="n">
        <v>0.03174107326263752</v>
      </c>
    </row>
    <row r="2870">
      <c r="A2870" s="8" t="n">
        <v>45615</v>
      </c>
      <c r="B2870" s="10" t="n">
        <v>0.03199217672813572</v>
      </c>
    </row>
    <row r="2871">
      <c r="A2871" s="8" t="n">
        <v>45617</v>
      </c>
      <c r="B2871" s="10" t="n">
        <v>0.03256228239314407</v>
      </c>
    </row>
    <row r="2872">
      <c r="A2872" s="8" t="n">
        <v>45618</v>
      </c>
      <c r="B2872" s="10" t="n">
        <v>0.03276681589207858</v>
      </c>
    </row>
    <row r="2873">
      <c r="A2873" s="8" t="n">
        <v>45621</v>
      </c>
      <c r="B2873" s="10" t="n">
        <v>0.03380464949282192</v>
      </c>
    </row>
    <row r="2874">
      <c r="A2874" s="8" t="n">
        <v>45622</v>
      </c>
      <c r="B2874" s="10" t="n">
        <v>0.03407593862454911</v>
      </c>
    </row>
    <row r="2875">
      <c r="A2875" s="8" t="n">
        <v>45623</v>
      </c>
      <c r="B2875" s="10" t="n">
        <v>0.03405186724212415</v>
      </c>
    </row>
    <row r="2876">
      <c r="A2876" s="8" t="n">
        <v>45624</v>
      </c>
      <c r="B2876" s="10" t="n">
        <v>0.03461112459167608</v>
      </c>
    </row>
    <row r="2877">
      <c r="A2877" s="8" t="n">
        <v>45625</v>
      </c>
      <c r="B2877" s="10" t="n">
        <v>0.03487196916993663</v>
      </c>
    </row>
    <row r="2878">
      <c r="A2878" s="8" t="n">
        <v>45628</v>
      </c>
      <c r="B2878" s="10" t="n">
        <v>0.03493422407419503</v>
      </c>
    </row>
    <row r="2879">
      <c r="A2879" s="8" t="n">
        <v>45629</v>
      </c>
      <c r="B2879" s="10" t="n">
        <v>0.03521808974498091</v>
      </c>
    </row>
    <row r="2880">
      <c r="A2880" s="8" t="n">
        <v>45630</v>
      </c>
      <c r="B2880" s="10" t="n">
        <v>0.03535669722173373</v>
      </c>
    </row>
    <row r="2881">
      <c r="A2881" s="8" t="n">
        <v>45631</v>
      </c>
      <c r="B2881" s="10" t="n">
        <v>0.03624912320338587</v>
      </c>
    </row>
    <row r="2882">
      <c r="A2882" s="8" t="n">
        <v>45632</v>
      </c>
      <c r="B2882" s="10" t="n">
        <v>0.03629833865983084</v>
      </c>
    </row>
    <row r="2883">
      <c r="A2883" s="8" t="n">
        <v>45635</v>
      </c>
      <c r="B2883" s="10" t="n">
        <v>0.03686870963529912</v>
      </c>
    </row>
    <row r="2884">
      <c r="A2884" s="8" t="n">
        <v>45636</v>
      </c>
      <c r="B2884" s="10" t="n">
        <v>0.03807277973237404</v>
      </c>
    </row>
    <row r="2885">
      <c r="A2885" s="8" t="n">
        <v>45637</v>
      </c>
      <c r="B2885" s="10" t="n">
        <v>0.03823810315482878</v>
      </c>
    </row>
    <row r="2886">
      <c r="A2886" s="8" t="n">
        <v>45638</v>
      </c>
      <c r="B2886" s="10" t="n">
        <v>0.03824833381724154</v>
      </c>
    </row>
    <row r="2887">
      <c r="A2887" s="8" t="n">
        <v>45639</v>
      </c>
      <c r="B2887" s="10" t="n">
        <v>0.03858431573694075</v>
      </c>
    </row>
    <row r="2888">
      <c r="A2888" s="8" t="n">
        <v>45642</v>
      </c>
      <c r="B2888" s="10" t="n">
        <v>0.03889801256362178</v>
      </c>
    </row>
    <row r="2889">
      <c r="A2889" s="8" t="n">
        <v>45643</v>
      </c>
      <c r="B2889" s="10" t="n">
        <v>0.03932386663600782</v>
      </c>
    </row>
    <row r="2890">
      <c r="A2890" s="8" t="n">
        <v>45644</v>
      </c>
      <c r="B2890" s="10" t="n">
        <v>0.03981288894326216</v>
      </c>
    </row>
    <row r="2891">
      <c r="A2891" s="8" t="n">
        <v>45645</v>
      </c>
      <c r="B2891" s="10" t="n">
        <v>0.03990293206953841</v>
      </c>
    </row>
    <row r="2892">
      <c r="A2892" s="8" t="n">
        <v>45646</v>
      </c>
      <c r="B2892" s="10" t="n">
        <v>0.03992393674771137</v>
      </c>
    </row>
    <row r="2893">
      <c r="A2893" s="8" t="n">
        <v>45649</v>
      </c>
      <c r="B2893" s="10" t="n">
        <v>0.04109326587487042</v>
      </c>
    </row>
    <row r="2894">
      <c r="A2894" s="8" t="n">
        <v>45650</v>
      </c>
      <c r="B2894" s="10" t="n">
        <v>0.04189267996320459</v>
      </c>
    </row>
    <row r="2895">
      <c r="A2895" s="8" t="n">
        <v>45652</v>
      </c>
      <c r="B2895" s="10" t="n">
        <v>0.04163675097905833</v>
      </c>
    </row>
    <row r="2896">
      <c r="A2896" s="8" t="n">
        <v>45653</v>
      </c>
      <c r="B2896" s="10" t="n">
        <v>0.0411620844566012</v>
      </c>
    </row>
    <row r="2897">
      <c r="A2897" s="8" t="n">
        <v>45656</v>
      </c>
      <c r="B2897" s="10" t="n">
        <v>0.0418968341946837</v>
      </c>
    </row>
    <row r="2898">
      <c r="A2898" s="8" t="n">
        <v>45657</v>
      </c>
      <c r="B2898" s="10" t="n">
        <v>0.04221475991689576</v>
      </c>
    </row>
    <row r="2899">
      <c r="A2899" s="8" t="n">
        <v>45658</v>
      </c>
      <c r="B2899" s="10" t="n">
        <v>0.04256431727183546</v>
      </c>
    </row>
    <row r="2900">
      <c r="A2900" s="8" t="n">
        <v>45659</v>
      </c>
      <c r="B2900" s="10" t="n">
        <v>0.04250143867817164</v>
      </c>
    </row>
    <row r="2901">
      <c r="A2901" s="8" t="n">
        <v>45660</v>
      </c>
      <c r="B2901" s="10" t="n">
        <v>0.04252650976703521</v>
      </c>
    </row>
    <row r="2902">
      <c r="A2902" s="8" t="n">
        <v>45663</v>
      </c>
      <c r="B2902" s="10" t="n">
        <v>0.04278347344123802</v>
      </c>
    </row>
    <row r="2903">
      <c r="A2903" s="8" t="n">
        <v>45664</v>
      </c>
      <c r="B2903" s="10" t="n">
        <v>0.04524082108754543</v>
      </c>
    </row>
    <row r="2904">
      <c r="A2904" s="8" t="n">
        <v>45665</v>
      </c>
      <c r="B2904" s="10" t="n">
        <v>0.04615876122852389</v>
      </c>
    </row>
    <row r="2905">
      <c r="A2905" s="8" t="n">
        <v>45666</v>
      </c>
      <c r="B2905" s="10" t="n">
        <v>0.04736642702760444</v>
      </c>
    </row>
    <row r="2906">
      <c r="A2906" s="8" t="n">
        <v>45667</v>
      </c>
      <c r="B2906" s="10" t="n">
        <v>0.04772141254528908</v>
      </c>
    </row>
    <row r="2907">
      <c r="A2907" s="8" t="n">
        <v>45670</v>
      </c>
      <c r="B2907" s="10" t="n">
        <v>0.04802354177368836</v>
      </c>
    </row>
    <row r="2908">
      <c r="A2908" s="8" t="n">
        <v>45671</v>
      </c>
      <c r="B2908" s="10" t="n">
        <v>0.04841580176377602</v>
      </c>
    </row>
    <row r="2909">
      <c r="A2909" s="8" t="n">
        <v>45672</v>
      </c>
      <c r="B2909" s="10" t="n">
        <v>0.04841354754158879</v>
      </c>
    </row>
    <row r="2910">
      <c r="A2910" s="8" t="n">
        <v>45673</v>
      </c>
      <c r="B2910" s="10" t="n">
        <v>0.04819895255266233</v>
      </c>
    </row>
    <row r="2911">
      <c r="A2911" s="8" t="n">
        <v>45674</v>
      </c>
      <c r="B2911" s="10" t="n">
        <v>0.04869830491487983</v>
      </c>
    </row>
    <row r="2912">
      <c r="A2912" s="8" t="n">
        <v>45677</v>
      </c>
      <c r="B2912" s="10" t="n">
        <v>0.04913597639490468</v>
      </c>
    </row>
    <row r="2913">
      <c r="A2913" s="8" t="n">
        <v>45678</v>
      </c>
      <c r="B2913" s="10" t="n">
        <v>0.04942530710485164</v>
      </c>
    </row>
    <row r="2914">
      <c r="A2914" s="8" t="n">
        <v>45679</v>
      </c>
      <c r="B2914" s="10" t="n">
        <v>0.04914244934437643</v>
      </c>
    </row>
    <row r="2915">
      <c r="A2915" s="8" t="n">
        <v>45680</v>
      </c>
      <c r="B2915" s="10" t="n">
        <v>0.04939179700557043</v>
      </c>
    </row>
    <row r="2916">
      <c r="A2916" s="8" t="n">
        <v>45681</v>
      </c>
      <c r="B2916" s="10" t="n">
        <v>0.04914057870567694</v>
      </c>
    </row>
    <row r="2917">
      <c r="A2917" s="8" t="n">
        <v>45684</v>
      </c>
      <c r="B2917" s="10" t="n">
        <v>0.04924245433745904</v>
      </c>
    </row>
    <row r="2918">
      <c r="A2918" s="8" t="n">
        <v>45685</v>
      </c>
      <c r="B2918" s="10" t="n">
        <v>0.04994465569692872</v>
      </c>
    </row>
    <row r="2919">
      <c r="A2919" s="8" t="n">
        <v>45686</v>
      </c>
      <c r="B2919" s="10" t="n">
        <v>0.05031149248461617</v>
      </c>
    </row>
    <row r="2920">
      <c r="A2920" s="8" t="n">
        <v>45687</v>
      </c>
      <c r="B2920" s="10" t="n">
        <v>0.05351311870454274</v>
      </c>
    </row>
    <row r="2921">
      <c r="A2921" s="8" t="n">
        <v>45688</v>
      </c>
      <c r="B2921" s="10" t="n">
        <v>0.05400116251255964</v>
      </c>
    </row>
    <row r="2922">
      <c r="A2922" s="8" t="n">
        <v>45691</v>
      </c>
      <c r="B2922" s="10" t="n">
        <v>0.05181051243735009</v>
      </c>
    </row>
    <row r="2923">
      <c r="A2923" s="8" t="n">
        <v>45692</v>
      </c>
      <c r="B2923" s="10" t="n">
        <v>0.05226693978469162</v>
      </c>
    </row>
    <row r="2924">
      <c r="A2924" s="8" t="n">
        <v>45693</v>
      </c>
      <c r="B2924" s="10" t="n">
        <v>0.05155451203072735</v>
      </c>
    </row>
    <row r="2925">
      <c r="A2925" s="8" t="n">
        <v>45694</v>
      </c>
      <c r="B2925" s="10" t="n">
        <v>0.0517596892759143</v>
      </c>
    </row>
    <row r="2926">
      <c r="A2926" s="8" t="n">
        <v>45695</v>
      </c>
      <c r="B2926" s="10" t="n">
        <v>0.05297129499586876</v>
      </c>
    </row>
    <row r="2927">
      <c r="A2927" s="8" t="n">
        <v>45698</v>
      </c>
      <c r="B2927" s="10" t="n">
        <v>0.05794723086477242</v>
      </c>
    </row>
    <row r="2928">
      <c r="A2928" s="8" t="n">
        <v>45699</v>
      </c>
      <c r="B2928" s="10" t="n">
        <v>0.0564173140223933</v>
      </c>
    </row>
    <row r="2929">
      <c r="A2929" s="8" t="n">
        <v>45700</v>
      </c>
      <c r="B2929" s="10" t="n">
        <v>0.05691481442205129</v>
      </c>
    </row>
    <row r="2930">
      <c r="A2930" s="8" t="n">
        <v>45701</v>
      </c>
      <c r="B2930" s="10" t="n">
        <v>0.05690719412551801</v>
      </c>
    </row>
    <row r="2931">
      <c r="A2931" s="8" t="n">
        <v>45702</v>
      </c>
      <c r="B2931" s="10" t="n">
        <v>0.05690928131449865</v>
      </c>
    </row>
    <row r="2932">
      <c r="A2932" s="8" t="n">
        <v>45705</v>
      </c>
      <c r="B2932" s="10" t="n">
        <v>0.05683891787855007</v>
      </c>
    </row>
    <row r="2933">
      <c r="A2933" s="8" t="n">
        <v>45706</v>
      </c>
      <c r="B2933" s="10" t="n">
        <v>0.05733109953443118</v>
      </c>
    </row>
    <row r="2934">
      <c r="A2934" s="8" t="n">
        <v>45708</v>
      </c>
      <c r="B2934" s="10" t="n">
        <v>0.05684109657818909</v>
      </c>
    </row>
    <row r="2935">
      <c r="A2935" s="8" t="n">
        <v>45709</v>
      </c>
      <c r="B2935" s="10" t="n">
        <v>0.05682076815026363</v>
      </c>
    </row>
    <row r="2936">
      <c r="A2936" s="8" t="n">
        <v>45712</v>
      </c>
      <c r="B2936" s="10" t="n">
        <v>0.06027866198850069</v>
      </c>
    </row>
    <row r="2937">
      <c r="A2937" s="8" t="n">
        <v>45713</v>
      </c>
      <c r="B2937" s="10" t="n">
        <v>0.05938440134036885</v>
      </c>
    </row>
    <row r="2938">
      <c r="A2938" s="8" t="n">
        <v>45715</v>
      </c>
      <c r="B2938" s="10" t="n">
        <v>0.05931925581782912</v>
      </c>
    </row>
    <row r="2939">
      <c r="A2939" s="8" t="n">
        <v>45716</v>
      </c>
      <c r="B2939" s="10" t="n">
        <v>0.05869644875035589</v>
      </c>
    </row>
    <row r="2940">
      <c r="A2940" s="8" t="n">
        <v>45719</v>
      </c>
      <c r="B2940" s="10" t="n">
        <v>0.05775204252574011</v>
      </c>
    </row>
    <row r="2941">
      <c r="A2941" s="8" t="n">
        <v>45720</v>
      </c>
      <c r="B2941" s="10" t="n">
        <v>0.05833306248937534</v>
      </c>
    </row>
    <row r="2942">
      <c r="A2942" s="8" t="n">
        <v>45721</v>
      </c>
      <c r="B2942" s="10" t="n">
        <v>0.05797936191364995</v>
      </c>
    </row>
    <row r="2943">
      <c r="A2943" s="8" t="n">
        <v>45722</v>
      </c>
      <c r="B2943" s="10" t="n">
        <v>0.05792817377300442</v>
      </c>
    </row>
    <row r="2944">
      <c r="A2944" s="8" t="n">
        <v>45723</v>
      </c>
      <c r="B2944" s="10" t="n">
        <v>0.05821319215449693</v>
      </c>
    </row>
    <row r="2945">
      <c r="A2945" s="8" t="n">
        <v>45726</v>
      </c>
      <c r="B2945" s="10" t="n">
        <v>0.05654274741278675</v>
      </c>
    </row>
    <row r="2946">
      <c r="A2946" s="8" t="n">
        <v>45727</v>
      </c>
      <c r="B2946" s="10" t="n">
        <v>0.05653369050394876</v>
      </c>
    </row>
    <row r="2947">
      <c r="A2947" s="8" t="n">
        <v>45728</v>
      </c>
      <c r="B2947" s="10" t="n">
        <v>0.05660254749140218</v>
      </c>
    </row>
    <row r="2948">
      <c r="A2948" s="8" t="n">
        <v>45729</v>
      </c>
      <c r="B2948" s="10" t="n">
        <v>0.05779057893595029</v>
      </c>
    </row>
    <row r="2949">
      <c r="A2949" s="8" t="n">
        <v>45733</v>
      </c>
      <c r="B2949" s="10" t="n">
        <v>0.05729593463849365</v>
      </c>
    </row>
    <row r="2950">
      <c r="A2950" s="8" t="n">
        <v>45734</v>
      </c>
      <c r="B2950" s="10" t="n">
        <v>0.05731476213066414</v>
      </c>
    </row>
    <row r="2951">
      <c r="A2951" s="8" t="n">
        <v>45735</v>
      </c>
      <c r="B2951" s="10" t="n">
        <v>0.05757325406028244</v>
      </c>
    </row>
    <row r="2952">
      <c r="A2952" s="8" t="n">
        <v>45736</v>
      </c>
      <c r="B2952" s="10" t="n">
        <v>0.0576524797971982</v>
      </c>
    </row>
    <row r="2953">
      <c r="A2953" s="8" t="n">
        <v>45737</v>
      </c>
      <c r="B2953" s="10" t="n">
        <v>0.05732202012467884</v>
      </c>
    </row>
    <row r="2954">
      <c r="A2954" s="8" t="n">
        <v>45740</v>
      </c>
      <c r="B2954" s="10" t="n">
        <v>0.05940098858123317</v>
      </c>
    </row>
    <row r="2955">
      <c r="A2955" s="8" t="n">
        <v>45741</v>
      </c>
      <c r="B2955" s="10" t="n">
        <v>0.05938240137755983</v>
      </c>
    </row>
    <row r="2956">
      <c r="A2956" s="8" t="n">
        <v>45742</v>
      </c>
      <c r="B2956" s="10" t="n">
        <v>0.06009628222125207</v>
      </c>
    </row>
    <row r="2957">
      <c r="A2957" s="8" t="n">
        <v>45743</v>
      </c>
      <c r="B2957" s="10" t="n">
        <v>0.06029974021206137</v>
      </c>
    </row>
    <row r="2958">
      <c r="A2958" s="8" t="n">
        <v>45744</v>
      </c>
      <c r="B2958" s="10" t="n">
        <v>0.06030798030531801</v>
      </c>
    </row>
    <row r="2959">
      <c r="A2959" s="8" t="n">
        <v>45749</v>
      </c>
      <c r="B2959" s="10" t="n">
        <v>0.05997098821289035</v>
      </c>
    </row>
    <row r="2960">
      <c r="A2960" s="8" t="n">
        <v>45750</v>
      </c>
      <c r="B2960" s="10" t="n">
        <v>0.06067935385031659</v>
      </c>
    </row>
    <row r="2961">
      <c r="A2961" s="8" t="n">
        <v>45751</v>
      </c>
      <c r="B2961" s="10" t="n">
        <v>0.06049786563630207</v>
      </c>
    </row>
    <row r="2962">
      <c r="A2962" s="8" t="n">
        <v>45754</v>
      </c>
      <c r="B2962" s="10" t="n">
        <v>0.0597730882400896</v>
      </c>
    </row>
    <row r="2963">
      <c r="A2963" s="8" t="n">
        <v>45755</v>
      </c>
      <c r="B2963" s="10" t="n">
        <v>0.05908896738332235</v>
      </c>
    </row>
    <row r="2964">
      <c r="A2964" s="8" t="n">
        <v>45756</v>
      </c>
      <c r="B2964" s="10" t="n">
        <v>0.05803743896145183</v>
      </c>
    </row>
    <row r="2965">
      <c r="A2965" s="8" t="n">
        <v>45758</v>
      </c>
      <c r="B2965" s="10" t="n">
        <v>0.05570436280669346</v>
      </c>
    </row>
    <row r="2966">
      <c r="A2966" s="8" t="n">
        <v>45762</v>
      </c>
      <c r="B2966" s="10" t="n">
        <v>0.05519296144450359</v>
      </c>
    </row>
    <row r="2967">
      <c r="A2967" s="8" t="n">
        <v>45763</v>
      </c>
      <c r="B2967" s="10" t="n">
        <v>0.0552296722821992</v>
      </c>
    </row>
    <row r="2968">
      <c r="A2968" s="8" t="n">
        <v>45764</v>
      </c>
      <c r="B2968" s="10" t="n">
        <v>0.05479531116304256</v>
      </c>
    </row>
    <row r="2969">
      <c r="A2969" s="8" t="n">
        <v>45768</v>
      </c>
      <c r="B2969" s="10" t="n">
        <v>0.0541177772912877</v>
      </c>
    </row>
    <row r="2970">
      <c r="A2970" s="8" t="n">
        <v>45769</v>
      </c>
      <c r="B2970" s="10" t="n">
        <v>0.05412204678591595</v>
      </c>
    </row>
    <row r="2971">
      <c r="A2971" s="8" t="n">
        <v>45770</v>
      </c>
      <c r="B2971" s="10" t="n">
        <v>0.05389571956377683</v>
      </c>
    </row>
    <row r="2972">
      <c r="A2972" s="8" t="n">
        <v>45771</v>
      </c>
      <c r="B2972" s="10" t="n">
        <v>0.05374846752676982</v>
      </c>
    </row>
    <row r="2973">
      <c r="A2973" s="8" t="n">
        <v>45772</v>
      </c>
      <c r="B2973" s="10" t="n">
        <v>0.05365768176825898</v>
      </c>
    </row>
    <row r="2974">
      <c r="A2974" s="8" t="n">
        <v>45775</v>
      </c>
      <c r="B2974" s="10" t="n">
        <v>0.05272604539634806</v>
      </c>
    </row>
    <row r="2975">
      <c r="A2975" s="8" t="n">
        <v>45776</v>
      </c>
      <c r="B2975" s="10" t="n">
        <v>0.05261751774847725</v>
      </c>
    </row>
    <row r="2976">
      <c r="A2976" s="8" t="n">
        <v>45777</v>
      </c>
      <c r="B2976" s="10" t="n">
        <v>0.05084371909959245</v>
      </c>
    </row>
    <row r="2977">
      <c r="A2977" s="8" t="n">
        <v>45779</v>
      </c>
      <c r="B2977" s="10" t="n">
        <v>0.05059468808663586</v>
      </c>
    </row>
    <row r="2978">
      <c r="A2978" s="8" t="n">
        <v>45782</v>
      </c>
      <c r="B2978" s="10" t="n">
        <v>0.04954655808511059</v>
      </c>
    </row>
    <row r="2979">
      <c r="A2979" s="8" t="n">
        <v>45783</v>
      </c>
      <c r="B2979" s="10" t="n">
        <v>0.04951873330938784</v>
      </c>
    </row>
    <row r="2980">
      <c r="A2980" s="8" t="n">
        <v>45784</v>
      </c>
      <c r="B2980" s="10" t="n">
        <v>0.04886966293609206</v>
      </c>
    </row>
    <row r="2981">
      <c r="A2981" s="8" t="n">
        <v>45785</v>
      </c>
      <c r="B2981" s="10" t="n">
        <v>0.0447457951822478</v>
      </c>
    </row>
    <row r="2982">
      <c r="A2982" s="8" t="n">
        <v>45786</v>
      </c>
      <c r="B2982" s="10" t="n">
        <v>0.04423959140272475</v>
      </c>
    </row>
    <row r="2983">
      <c r="A2983" s="8" t="n">
        <v>45790</v>
      </c>
      <c r="B2983" s="10" t="n">
        <v>0.04389334376048229</v>
      </c>
    </row>
    <row r="2984">
      <c r="A2984" s="8" t="n">
        <v>45791</v>
      </c>
      <c r="B2984" s="10" t="n">
        <v>0.04383971809025972</v>
      </c>
    </row>
    <row r="2985">
      <c r="A2985" s="8" t="n">
        <v>45792</v>
      </c>
      <c r="B2985" s="10" t="n">
        <v>0.04384212202276402</v>
      </c>
    </row>
    <row r="2986">
      <c r="A2986" s="8" t="n">
        <v>45793</v>
      </c>
      <c r="B2986" s="10" t="n">
        <v>0.04416749560115411</v>
      </c>
    </row>
    <row r="2987">
      <c r="A2987" s="8" t="n">
        <v>45796</v>
      </c>
      <c r="B2987" s="10" t="n">
        <v>0.04505138522724279</v>
      </c>
    </row>
    <row r="2988">
      <c r="A2988" s="8" t="n">
        <v>45797</v>
      </c>
      <c r="B2988" s="10" t="n">
        <v>0.04483384831265013</v>
      </c>
    </row>
    <row r="2989">
      <c r="A2989" s="8" t="n">
        <v>45798</v>
      </c>
      <c r="B2989" s="10" t="n">
        <v>0.04497973205720063</v>
      </c>
    </row>
    <row r="2990">
      <c r="A2990" s="8" t="n">
        <v>45799</v>
      </c>
      <c r="B2990" s="10" t="n">
        <v>0.04463266427311394</v>
      </c>
    </row>
    <row r="2991">
      <c r="A2991" s="8" t="n">
        <v>45800</v>
      </c>
      <c r="B2991" s="10" t="n">
        <v>0.04075104655165594</v>
      </c>
    </row>
    <row r="2992">
      <c r="A2992" s="8" t="n">
        <v>45803</v>
      </c>
      <c r="B2992" s="10" t="n">
        <v>0.04027347498171286</v>
      </c>
    </row>
    <row r="2993">
      <c r="A2993" s="8" t="n">
        <v>45804</v>
      </c>
      <c r="B2993" s="10" t="n">
        <v>0.0402809290962448</v>
      </c>
    </row>
    <row r="2994">
      <c r="A2994" s="8" t="n">
        <v>45805</v>
      </c>
      <c r="B2994" s="10" t="n">
        <v>0.04032391296289346</v>
      </c>
    </row>
    <row r="2995">
      <c r="A2995" s="8" t="n">
        <v>45806</v>
      </c>
      <c r="B2995" s="10" t="n">
        <v>0.04200238064638666</v>
      </c>
    </row>
    <row r="2996">
      <c r="A2996" s="8" t="n">
        <v>45807</v>
      </c>
      <c r="B2996" s="10" t="n">
        <v>0.04233923503707915</v>
      </c>
    </row>
    <row r="2997">
      <c r="A2997" s="8" t="n">
        <v>45810</v>
      </c>
      <c r="B2997" s="10" t="n">
        <v>0.04169273135158877</v>
      </c>
    </row>
    <row r="2998">
      <c r="A2998" s="8" t="n">
        <v>45811</v>
      </c>
      <c r="B2998" s="10" t="n">
        <v>0.04161911721263117</v>
      </c>
    </row>
    <row r="2999">
      <c r="A2999" s="8" t="n">
        <v>45812</v>
      </c>
      <c r="B2999" s="10" t="n">
        <v>0.04112589589369466</v>
      </c>
    </row>
    <row r="3000">
      <c r="A3000" s="8" t="n">
        <v>45813</v>
      </c>
      <c r="B3000" s="10" t="n">
        <v>0.04102078049942643</v>
      </c>
    </row>
    <row r="3001">
      <c r="A3001" s="8" t="n">
        <v>45814</v>
      </c>
      <c r="B3001" s="10" t="n">
        <v>0.04107969653396211</v>
      </c>
    </row>
    <row r="3002">
      <c r="A3002" s="8" t="n">
        <v>45817</v>
      </c>
      <c r="B3002" s="10" t="n">
        <v>0.04130406696358725</v>
      </c>
    </row>
    <row r="3003">
      <c r="A3003" s="8" t="n">
        <v>45818</v>
      </c>
      <c r="B3003" s="10" t="n">
        <v>0.0413071017706817</v>
      </c>
    </row>
    <row r="3004">
      <c r="A3004" s="8" t="n">
        <v>45819</v>
      </c>
      <c r="B3004" s="10" t="n">
        <v>0.04170460386508368</v>
      </c>
    </row>
    <row r="3005">
      <c r="A3005" s="8" t="n">
        <v>45820</v>
      </c>
      <c r="B3005" s="10" t="n">
        <v>0.04195637899686237</v>
      </c>
    </row>
    <row r="3006">
      <c r="A3006" s="8" t="n">
        <v>45821</v>
      </c>
      <c r="B3006" s="10" t="n">
        <v>0.04094095821546752</v>
      </c>
    </row>
    <row r="3007">
      <c r="A3007" s="8" t="n">
        <v>45824</v>
      </c>
      <c r="B3007" s="10" t="n">
        <v>0.04087962086555729</v>
      </c>
    </row>
    <row r="3008">
      <c r="A3008" s="8" t="n">
        <v>45825</v>
      </c>
      <c r="B3008" s="10" t="n">
        <v>0.04121457910165455</v>
      </c>
    </row>
    <row r="3009">
      <c r="A3009" s="8" t="n">
        <v>45826</v>
      </c>
      <c r="B3009" s="10" t="n">
        <v>0.04151038973879077</v>
      </c>
    </row>
    <row r="3010">
      <c r="A3010" s="8" t="n">
        <v>45827</v>
      </c>
      <c r="B3010" s="10" t="n">
        <v>0.04116054600407059</v>
      </c>
    </row>
    <row r="3011">
      <c r="A3011" s="8" t="n">
        <v>45828</v>
      </c>
      <c r="B3011" s="10" t="n">
        <v>0.04131226050297181</v>
      </c>
    </row>
    <row r="3012">
      <c r="A3012" s="8" t="n">
        <v>45831</v>
      </c>
      <c r="B3012" s="10" t="n">
        <v>0.04213224075866958</v>
      </c>
    </row>
    <row r="3013">
      <c r="A3013" s="8" t="n">
        <v>45832</v>
      </c>
      <c r="B3013" s="10" t="n">
        <v>0.03771959785307645</v>
      </c>
    </row>
    <row r="3014">
      <c r="A3014" s="8" t="n">
        <v>45833</v>
      </c>
      <c r="B3014" s="10" t="n">
        <v>0.03771791557113342</v>
      </c>
    </row>
    <row r="3015">
      <c r="A3015" s="8" t="n">
        <v>45834</v>
      </c>
      <c r="B3015" s="10" t="n">
        <v>0.03637596277462488</v>
      </c>
    </row>
    <row r="3016">
      <c r="A3016" s="8" t="n">
        <v>45835</v>
      </c>
      <c r="B3016" s="10" t="n">
        <v>0.0361174565516332</v>
      </c>
    </row>
    <row r="3017">
      <c r="A3017" s="8" t="n">
        <v>45838</v>
      </c>
      <c r="B3017" s="10" t="n">
        <v>0.03547550127104621</v>
      </c>
    </row>
    <row r="3018">
      <c r="A3018" s="8" t="n">
        <v>45839</v>
      </c>
      <c r="B3018" s="10" t="n">
        <v>0.03508499337763628</v>
      </c>
    </row>
    <row r="3019">
      <c r="A3019" s="8" t="n">
        <v>45840</v>
      </c>
      <c r="B3019" s="10" t="n">
        <v>0.03524562425553428</v>
      </c>
    </row>
    <row r="3020">
      <c r="A3020" s="8" t="n">
        <v>45841</v>
      </c>
      <c r="B3020" s="10" t="n">
        <v>0.0336698513102014</v>
      </c>
    </row>
    <row r="3021">
      <c r="A3021" s="8" t="n">
        <v>45842</v>
      </c>
      <c r="B3021" s="10" t="n">
        <v>0.03394654841723038</v>
      </c>
    </row>
    <row r="3022">
      <c r="A3022" s="8" t="n">
        <v>45845</v>
      </c>
      <c r="B3022" s="10" t="n">
        <v>0.03221445488278923</v>
      </c>
    </row>
    <row r="3023">
      <c r="A3023" s="8" t="n">
        <v>45846</v>
      </c>
      <c r="B3023" s="10" t="n">
        <v>0.03183205468179863</v>
      </c>
    </row>
    <row r="3024">
      <c r="A3024" s="8" t="n">
        <v>45847</v>
      </c>
      <c r="B3024" s="10" t="n">
        <v>0.03181974919422432</v>
      </c>
    </row>
    <row r="3025">
      <c r="A3025" s="8" t="n">
        <v>45848</v>
      </c>
      <c r="B3025" s="10" t="n">
        <v>0.03192522873447999</v>
      </c>
    </row>
    <row r="3026">
      <c r="A3026" s="8" t="n">
        <v>45849</v>
      </c>
      <c r="B3026" s="10" t="n">
        <v>0.03208263492915592</v>
      </c>
    </row>
    <row r="3027">
      <c r="A3027" s="8" t="n">
        <v>45852</v>
      </c>
      <c r="B3027" s="10" t="n">
        <v>0.03172031862598658</v>
      </c>
    </row>
    <row r="3028">
      <c r="A3028" s="8" t="n">
        <v>45853</v>
      </c>
      <c r="B3028" s="10" t="n">
        <v>0.03595832616134103</v>
      </c>
    </row>
    <row r="3029">
      <c r="A3029" s="8" t="n">
        <v>45854</v>
      </c>
      <c r="B3029" s="10" t="n">
        <v>0.03644883621264501</v>
      </c>
    </row>
    <row r="3030">
      <c r="A3030" s="8" t="n">
        <v>45855</v>
      </c>
      <c r="B3030" s="10" t="n">
        <v>0.03645614527994611</v>
      </c>
    </row>
    <row r="3031">
      <c r="A3031" s="8" t="n">
        <v>45856</v>
      </c>
      <c r="B3031" s="10" t="n">
        <v>0.0367382788195341</v>
      </c>
    </row>
    <row r="3032">
      <c r="A3032" s="8" t="n">
        <v>45859</v>
      </c>
      <c r="B3032" s="10" t="n">
        <v>0.03667899486284452</v>
      </c>
    </row>
    <row r="3033">
      <c r="A3033" s="8" t="n">
        <v>45860</v>
      </c>
      <c r="B3033" s="10" t="n">
        <v>0.03697369254930767</v>
      </c>
    </row>
    <row r="3034">
      <c r="A3034" s="8" t="n">
        <v>45861</v>
      </c>
      <c r="B3034" s="10" t="n">
        <v>0.03704750687885206</v>
      </c>
    </row>
    <row r="3035">
      <c r="A3035" s="8" t="n">
        <v>45862</v>
      </c>
      <c r="B3035" s="10" t="n">
        <v>0.03704356055847845</v>
      </c>
    </row>
    <row r="3036">
      <c r="A3036" s="8" t="n">
        <v>45863</v>
      </c>
      <c r="B3036" s="10" t="n">
        <v>0.037301151105753</v>
      </c>
    </row>
    <row r="3037">
      <c r="A3037" s="8" t="n">
        <v>45866</v>
      </c>
      <c r="B3037" s="10" t="n">
        <v>0.03788047672206112</v>
      </c>
    </row>
    <row r="3038">
      <c r="A3038" s="8" t="n">
        <v>45867</v>
      </c>
      <c r="B3038" s="10" t="n">
        <v>0.03780190474335423</v>
      </c>
    </row>
    <row r="3039">
      <c r="A3039" s="8" t="n">
        <v>45868</v>
      </c>
      <c r="B3039" s="10" t="n">
        <v>0.0369539017837552</v>
      </c>
    </row>
    <row r="3040">
      <c r="A3040" s="8" t="n">
        <v>45869</v>
      </c>
      <c r="B3040" s="10" t="n">
        <v>0.03678991438478124</v>
      </c>
    </row>
    <row r="3041">
      <c r="A3041" s="8" t="n">
        <v>45870</v>
      </c>
      <c r="B3041" s="10" t="n">
        <v>0.03704006783822759</v>
      </c>
    </row>
    <row r="3042">
      <c r="A3042" s="8" t="n">
        <v>45873</v>
      </c>
      <c r="B3042" s="10" t="n">
        <v>0.0367880989756725</v>
      </c>
    </row>
    <row r="3043">
      <c r="A3043" s="8" t="n">
        <v>45874</v>
      </c>
      <c r="B3043" s="10" t="n">
        <v>0.03696091545034201</v>
      </c>
    </row>
    <row r="3044">
      <c r="A3044" s="8" t="n">
        <v>45875</v>
      </c>
      <c r="B3044" s="10" t="n">
        <v>0.03692385959168392</v>
      </c>
    </row>
    <row r="3045">
      <c r="A3045" s="8" t="n">
        <v>45876</v>
      </c>
      <c r="B3045" s="10" t="n">
        <v>0.03691493367108365</v>
      </c>
    </row>
    <row r="3046">
      <c r="A3046" s="8" t="n">
        <v>45877</v>
      </c>
      <c r="B3046" s="10" t="n">
        <v>0.0372055436408941</v>
      </c>
    </row>
    <row r="3047">
      <c r="A3047" s="8" t="n">
        <v>45880</v>
      </c>
      <c r="B3047" s="10" t="n">
        <v>0.03704528632740443</v>
      </c>
    </row>
    <row r="3048">
      <c r="A3048" s="8" t="n">
        <v>45881</v>
      </c>
      <c r="B3048" s="10" t="n">
        <v>0.0370614279669606</v>
      </c>
    </row>
    <row r="3049">
      <c r="A3049" s="8" t="n">
        <v>45882</v>
      </c>
      <c r="B3049" s="10" t="n">
        <v>0.03665422120207102</v>
      </c>
    </row>
    <row r="3050">
      <c r="A3050" s="8" t="n">
        <v>45883</v>
      </c>
      <c r="B3050" s="10" t="n">
        <v>0.03665752390866013</v>
      </c>
    </row>
    <row r="3051">
      <c r="A3051" s="8" t="n">
        <v>45887</v>
      </c>
      <c r="B3051" s="10" t="n">
        <v>0.03606086282706831</v>
      </c>
    </row>
    <row r="3052">
      <c r="A3052" s="8" t="n">
        <v>45888</v>
      </c>
      <c r="B3052" s="10" t="n">
        <v>0.03471809986621877</v>
      </c>
    </row>
    <row r="3053">
      <c r="A3053" s="8" t="n">
        <v>45889</v>
      </c>
      <c r="B3053" s="10" t="n">
        <v>0.03472216752438487</v>
      </c>
    </row>
    <row r="3054">
      <c r="A3054" s="8" t="n">
        <v>45890</v>
      </c>
      <c r="B3054" s="10" t="n">
        <v>0.03786716782789608</v>
      </c>
    </row>
    <row r="3055">
      <c r="A3055" s="8" t="n">
        <v>45891</v>
      </c>
      <c r="B3055" s="10" t="n">
        <v>0.03778632193853914</v>
      </c>
    </row>
    <row r="3056">
      <c r="A3056" s="8" t="n">
        <v>45894</v>
      </c>
      <c r="B3056" s="10" t="n">
        <v>0.03776324512866795</v>
      </c>
    </row>
    <row r="3057">
      <c r="A3057" s="8" t="n">
        <v>45895</v>
      </c>
      <c r="B3057" s="10" t="n">
        <v>0.03772658066053983</v>
      </c>
    </row>
    <row r="3058">
      <c r="A3058" s="8" t="n">
        <v>45897</v>
      </c>
      <c r="B3058" s="10" t="n">
        <v>0.03747504224621506</v>
      </c>
    </row>
    <row r="3059">
      <c r="A3059" s="8" t="n">
        <v>45898</v>
      </c>
      <c r="B3059" s="10" t="n">
        <v>0.03553375909844584</v>
      </c>
    </row>
    <row r="3060">
      <c r="A3060" s="8" t="n">
        <v>45901</v>
      </c>
      <c r="B3060" s="10" t="n">
        <v>0.03557686461507113</v>
      </c>
    </row>
    <row r="3061">
      <c r="A3061" s="8" t="n">
        <v>45902</v>
      </c>
      <c r="B3061" s="10" t="n">
        <v>0.03616700084524576</v>
      </c>
    </row>
    <row r="3062">
      <c r="A3062" s="8" t="n">
        <v>45903</v>
      </c>
      <c r="B3062" s="10" t="n">
        <v>0.03663891391868448</v>
      </c>
    </row>
    <row r="3063">
      <c r="A3063" s="8" t="n">
        <v>45904</v>
      </c>
      <c r="B3063" s="10" t="n">
        <v>0.03704751124338133</v>
      </c>
    </row>
    <row r="3064">
      <c r="A3064" s="8" t="n">
        <v>45905</v>
      </c>
      <c r="B3064" s="10" t="n">
        <v>0.03699646633513703</v>
      </c>
    </row>
    <row r="3065">
      <c r="A3065" s="8" t="n">
        <v>45909</v>
      </c>
      <c r="B3065" s="10" t="n">
        <v>0.03686553017254283</v>
      </c>
    </row>
    <row r="3066">
      <c r="A3066" s="8" t="n">
        <v>45910</v>
      </c>
      <c r="B3066" s="10" t="n">
        <v>0.03687880331390457</v>
      </c>
    </row>
    <row r="3067">
      <c r="A3067" s="8" t="n">
        <v>45911</v>
      </c>
      <c r="B3067" s="10" t="n">
        <v>0.03707320374892441</v>
      </c>
    </row>
    <row r="3068">
      <c r="A3068" s="8" t="n">
        <v>45912</v>
      </c>
      <c r="B3068" s="10" t="n">
        <v>0.0368015775321462</v>
      </c>
    </row>
    <row r="3069">
      <c r="A3069" s="8" t="n">
        <v>45915</v>
      </c>
      <c r="B3069" s="10" t="n">
        <v>0.03725517245055777</v>
      </c>
    </row>
    <row r="3070">
      <c r="A3070" s="8" t="n">
        <v>45916</v>
      </c>
      <c r="B3070" s="10" t="n">
        <v>0.03738901069733441</v>
      </c>
    </row>
    <row r="3071">
      <c r="A3071" s="8" t="n">
        <v>45917</v>
      </c>
      <c r="B3071" s="10" t="n">
        <v>0.04002135217428746</v>
      </c>
    </row>
    <row r="3072">
      <c r="A3072" s="8" t="n">
        <v>45918</v>
      </c>
      <c r="B3072" s="10" t="n">
        <v>0.0396360707091156</v>
      </c>
    </row>
    <row r="3073">
      <c r="A3073" s="8" t="n">
        <v>45919</v>
      </c>
      <c r="B3073" s="10" t="n">
        <v>0.04212463292258944</v>
      </c>
    </row>
    <row r="3074">
      <c r="A3074" s="8" t="n">
        <v>45922</v>
      </c>
      <c r="B3074" s="10" t="n">
        <v>0.04189511253206094</v>
      </c>
    </row>
    <row r="3075">
      <c r="A3075" s="8" t="n">
        <v>45923</v>
      </c>
      <c r="B3075" s="10" t="n">
        <v>0.04074313061641578</v>
      </c>
    </row>
    <row r="3076">
      <c r="A3076" s="8" t="n">
        <v>45924</v>
      </c>
      <c r="B3076" s="10" t="n">
        <v>0.04077302460801767</v>
      </c>
    </row>
    <row r="3077">
      <c r="A3077" s="8" t="n">
        <v>45925</v>
      </c>
      <c r="B3077" s="10" t="n">
        <v>0.04110421514661784</v>
      </c>
    </row>
    <row r="3078">
      <c r="A3078" s="8" t="n">
        <v>45926</v>
      </c>
      <c r="B3078" s="10" t="n">
        <v>0.04111860686344405</v>
      </c>
    </row>
    <row r="3079">
      <c r="A3079" s="8" t="n">
        <v>45929</v>
      </c>
      <c r="B3079" s="10" t="n">
        <v>0.04119048822929487</v>
      </c>
    </row>
    <row r="3080">
      <c r="A3080" s="8" t="n">
        <v>45930</v>
      </c>
      <c r="B3080" s="10" t="n">
        <v>0.04147468930489662</v>
      </c>
    </row>
    <row r="3081">
      <c r="A3081" s="8" t="n">
        <v>45931</v>
      </c>
      <c r="B3081" s="10" t="n">
        <v>0.04110548368791429</v>
      </c>
    </row>
    <row r="3082">
      <c r="A3082" s="8" t="n">
        <v>45933</v>
      </c>
      <c r="B3082" s="10" t="n">
        <v>0.04134768327068191</v>
      </c>
    </row>
    <row r="3083">
      <c r="A3083" s="8" t="n">
        <v>45936</v>
      </c>
      <c r="B3083" s="10" t="n">
        <v>0.04113996749666883</v>
      </c>
    </row>
    <row r="3084">
      <c r="A3084" s="8" t="n">
        <v>45937</v>
      </c>
      <c r="B3084" s="10" t="n">
        <v>0.04172701653191756</v>
      </c>
    </row>
    <row r="3085">
      <c r="A3085" s="8" t="n">
        <v>45938</v>
      </c>
      <c r="B3085" s="10" t="n">
        <v>0.04181841339343156</v>
      </c>
    </row>
    <row r="3086">
      <c r="A3086" s="8" t="n">
        <v>45939</v>
      </c>
      <c r="B3086" s="10" t="n">
        <v>0.0418960977317912</v>
      </c>
    </row>
    <row r="3087">
      <c r="A3087" s="8" t="n">
        <v>45940</v>
      </c>
      <c r="B3087" s="10" t="n">
        <v>0.04215785389850992</v>
      </c>
    </row>
    <row r="3088">
      <c r="A3088" s="8" t="n">
        <v>45943</v>
      </c>
      <c r="B3088" s="10" t="n">
        <v>0.0418016724858207</v>
      </c>
    </row>
    <row r="3089">
      <c r="A3089" s="8" t="n">
        <v>45944</v>
      </c>
      <c r="B3089" s="10" t="n">
        <v>0.04178788539314087</v>
      </c>
    </row>
    <row r="3090">
      <c r="A3090" s="8" t="n">
        <v>45945</v>
      </c>
      <c r="B3090" s="10" t="n">
        <v>0.03828924031863456</v>
      </c>
    </row>
    <row r="3091">
      <c r="A3091" s="8" t="n">
        <v>45946</v>
      </c>
      <c r="B3091" s="10" t="n">
        <v>0.03953128244803561</v>
      </c>
    </row>
    <row r="3092">
      <c r="A3092" s="8" t="n">
        <v>45947</v>
      </c>
      <c r="B3092" s="10" t="n">
        <v>0.03980163675487564</v>
      </c>
    </row>
    <row r="3093">
      <c r="A3093" s="8" t="n">
        <v>45950</v>
      </c>
      <c r="B3093" s="10" t="n">
        <v>0.03941264131488267</v>
      </c>
    </row>
    <row r="3094">
      <c r="A3094" s="8" t="n">
        <v>45953</v>
      </c>
      <c r="B3094" s="10" t="n">
        <v>0.04189073960473103</v>
      </c>
    </row>
    <row r="3095">
      <c r="A3095" s="8" t="n">
        <v>45954</v>
      </c>
      <c r="B3095" s="10" t="n">
        <v>0.04220556291685808</v>
      </c>
    </row>
    <row r="3096">
      <c r="A3096" s="8" t="n">
        <v>45957</v>
      </c>
      <c r="B3096" s="10" t="n">
        <v>0.04202500345646045</v>
      </c>
    </row>
    <row r="3097">
      <c r="A3097" s="8" t="n">
        <v>45958</v>
      </c>
      <c r="B3097" s="10" t="n">
        <v>0.04201865097241576</v>
      </c>
    </row>
    <row r="3098">
      <c r="A3098" s="8" t="n">
        <v>45959</v>
      </c>
      <c r="B3098" s="10" t="n">
        <v>0.0419837305567826</v>
      </c>
    </row>
    <row r="3099">
      <c r="A3099" s="8" t="n">
        <v>45960</v>
      </c>
      <c r="B3099" s="10" t="n">
        <v>0.04069047355484678</v>
      </c>
    </row>
    <row r="3100">
      <c r="A3100" s="8" t="n">
        <v>45961</v>
      </c>
      <c r="B3100" s="10" t="n">
        <v>0.04102633141851395</v>
      </c>
    </row>
    <row r="3101">
      <c r="A3101" s="8" t="n">
        <v>45964</v>
      </c>
      <c r="B3101" s="10" t="n">
        <v>0.05105474897519475</v>
      </c>
    </row>
    <row r="3102">
      <c r="A3102" s="8" t="n">
        <v>45965</v>
      </c>
      <c r="B3102" s="10" t="n">
        <v>0.05103105544911475</v>
      </c>
    </row>
    <row r="3103">
      <c r="A3103" s="8" t="n">
        <v>45967</v>
      </c>
      <c r="B3103" s="10" t="n">
        <v>0.05103390089883396</v>
      </c>
    </row>
    <row r="3104">
      <c r="A3104" s="8" t="n">
        <v>45968</v>
      </c>
      <c r="B3104" s="10" t="n">
        <v>0.0514501773579677</v>
      </c>
    </row>
    <row r="3105">
      <c r="A3105" s="8" t="n">
        <v>45971</v>
      </c>
      <c r="B3105" s="10" t="n">
        <v>0.05128417063338201</v>
      </c>
    </row>
    <row r="3106">
      <c r="A3106" s="8" t="n">
        <v>45972</v>
      </c>
      <c r="B3106" s="10" t="n">
        <v>0.05119198141648742</v>
      </c>
    </row>
    <row r="3107">
      <c r="A3107" s="8" t="n">
        <v>45973</v>
      </c>
      <c r="B3107" s="10" t="n">
        <v>0.05127497821593894</v>
      </c>
    </row>
    <row r="3108">
      <c r="A3108" s="8" t="n">
        <v>45974</v>
      </c>
      <c r="B3108" s="10" t="n">
        <v>0.05127514283222168</v>
      </c>
    </row>
    <row r="3109">
      <c r="A3109" s="8" t="n">
        <v>45975</v>
      </c>
      <c r="B3109" s="10" t="n">
        <v>0.05168313213742638</v>
      </c>
    </row>
    <row r="3110">
      <c r="A3110" s="8" t="n">
        <v>45978</v>
      </c>
      <c r="B3110" s="10" t="n">
        <v>0.05117430624126472</v>
      </c>
    </row>
    <row r="3111">
      <c r="A3111" s="8" t="n">
        <v>45979</v>
      </c>
      <c r="B3111" s="10" t="n">
        <v>0.05116372969307464</v>
      </c>
    </row>
    <row r="3112">
      <c r="A3112" s="8" t="n">
        <v>45980</v>
      </c>
      <c r="B3112" s="10" t="n">
        <v>0.05156500385630837</v>
      </c>
    </row>
    <row r="3113">
      <c r="A3113" s="8" t="n">
        <v>45981</v>
      </c>
      <c r="B3113" s="10" t="n">
        <v>0.05188576607551053</v>
      </c>
    </row>
    <row r="3114">
      <c r="A3114" s="8" t="n">
        <v>45982</v>
      </c>
      <c r="B3114" s="10" t="n">
        <v>0.04999078407864366</v>
      </c>
    </row>
    <row r="3115">
      <c r="A3115" s="8" t="n">
        <v>45985</v>
      </c>
      <c r="B3115" s="10" t="n">
        <v>0.0494709484545031</v>
      </c>
    </row>
    <row r="3116">
      <c r="A3116" s="8" t="n">
        <v>45986</v>
      </c>
      <c r="B3116" s="10" t="n">
        <v>0.04946475535946898</v>
      </c>
    </row>
    <row r="3117">
      <c r="A3117" s="8" t="n">
        <v>45987</v>
      </c>
      <c r="B3117" s="10" t="n">
        <v>0.04948563447624662</v>
      </c>
    </row>
    <row r="3118">
      <c r="A3118" s="8" t="n">
        <v>45988</v>
      </c>
      <c r="B3118" s="10" t="n">
        <v>0.04949107918152294</v>
      </c>
    </row>
    <row r="3119">
      <c r="A3119" s="8" t="n">
        <v>45989</v>
      </c>
      <c r="B3119" s="10" t="n">
        <v>0.04982024603180502</v>
      </c>
    </row>
    <row r="3120">
      <c r="A3120" s="8" t="n">
        <v>45992</v>
      </c>
      <c r="B3120" s="10" t="n">
        <v>0.05020813628903979</v>
      </c>
    </row>
    <row r="3121">
      <c r="A3121" s="8" t="n">
        <v>45993</v>
      </c>
      <c r="B3121" s="10" t="n">
        <v>0.05089417348019293</v>
      </c>
    </row>
    <row r="3122">
      <c r="A3122" s="8" t="n">
        <v>45994</v>
      </c>
      <c r="B3122" s="10" t="n">
        <v>0.05088310346497447</v>
      </c>
    </row>
    <row r="3123">
      <c r="A3123" s="8" t="n">
        <v>45995</v>
      </c>
      <c r="B3123" s="10" t="n">
        <v>0.05265106811289533</v>
      </c>
    </row>
    <row r="3124">
      <c r="A3124" s="8" t="n">
        <v>45996</v>
      </c>
      <c r="B3124" s="10" t="n">
        <v>0.05427513020404845</v>
      </c>
    </row>
    <row r="3125">
      <c r="A3125" s="8" t="n">
        <v>45999</v>
      </c>
      <c r="B3125" s="10" t="n">
        <v>0.05431624736035209</v>
      </c>
    </row>
    <row r="3126">
      <c r="A3126" s="8" t="n">
        <v>46000</v>
      </c>
      <c r="B3126" s="10" t="n">
        <v>0.05544923201594597</v>
      </c>
    </row>
    <row r="3127">
      <c r="A3127" s="8" t="n">
        <v>46001</v>
      </c>
      <c r="B3127" s="10" t="n">
        <v>0.05687386047394286</v>
      </c>
    </row>
    <row r="3128">
      <c r="A3128" s="8" t="n">
        <v>46002</v>
      </c>
      <c r="B3128" s="10" t="n">
        <v>0.05645752319636364</v>
      </c>
    </row>
    <row r="3129">
      <c r="A3129" s="8" t="n">
        <v>46003</v>
      </c>
      <c r="B3129" s="10" t="n">
        <v>0.05653006779038586</v>
      </c>
    </row>
    <row r="3130">
      <c r="A3130" s="8" t="n">
        <v>46006</v>
      </c>
      <c r="B3130" s="10" t="n">
        <v>0.0563898346154945</v>
      </c>
    </row>
    <row r="3131">
      <c r="A3131" s="8" t="n">
        <v>46007</v>
      </c>
      <c r="B3131" s="10" t="n">
        <v>0.05605733673238487</v>
      </c>
    </row>
    <row r="3132">
      <c r="A3132" s="8" t="n">
        <v>46008</v>
      </c>
      <c r="B3132" s="10" t="n">
        <v>0.05383758952450292</v>
      </c>
    </row>
    <row r="3133">
      <c r="A3133" s="8" t="n">
        <v>46009</v>
      </c>
      <c r="B3133" s="10" t="n">
        <v>0.05392652361434479</v>
      </c>
    </row>
    <row r="3134">
      <c r="A3134" s="8" t="n">
        <v>46010</v>
      </c>
      <c r="B3134" s="10" t="n">
        <v>0.05227293652806032</v>
      </c>
    </row>
    <row r="3135">
      <c r="A3135" s="8" t="n">
        <v>46013</v>
      </c>
      <c r="B3135" s="10" t="n">
        <v>0.05701614918738386</v>
      </c>
    </row>
    <row r="3136">
      <c r="A3136" s="8" t="n">
        <v>46014</v>
      </c>
      <c r="B3136" s="10" t="n">
        <v>0.05716501781866525</v>
      </c>
    </row>
    <row r="3137">
      <c r="A3137" s="8" t="n">
        <v>46015</v>
      </c>
      <c r="B3137" s="10" t="n">
        <v>0.05728937275533711</v>
      </c>
    </row>
    <row r="3138">
      <c r="A3138" s="8" t="n">
        <v>46017</v>
      </c>
      <c r="B3138" s="10" t="n">
        <v>0.05729236485419361</v>
      </c>
    </row>
    <row r="3139">
      <c r="A3139" s="8" t="n">
        <v>46020</v>
      </c>
      <c r="B3139" s="10" t="n">
        <v>0.0597415792910408</v>
      </c>
    </row>
    <row r="3140">
      <c r="A3140" s="8" t="n">
        <v>46021</v>
      </c>
      <c r="B3140" s="10" t="n">
        <v>0.0594137259490374</v>
      </c>
    </row>
    <row r="3141">
      <c r="A3141" s="8" t="n">
        <v>46022</v>
      </c>
      <c r="B3141" s="10" t="n">
        <v>0.05994181981697302</v>
      </c>
    </row>
    <row r="3142">
      <c r="A3142" s="8" t="n">
        <v>46023</v>
      </c>
      <c r="B3142" s="10" t="n">
        <v>0.06048416088425398</v>
      </c>
    </row>
    <row r="3143">
      <c r="A3143" s="8" t="n">
        <v>46024</v>
      </c>
      <c r="B3143" s="10" t="n">
        <v>0.07294965485080818</v>
      </c>
    </row>
    <row r="3144">
      <c r="A3144" s="8" t="n">
        <v>46027</v>
      </c>
      <c r="B3144" s="10" t="n">
        <v>0.07361639810365804</v>
      </c>
    </row>
    <row r="3145">
      <c r="A3145" s="8" t="n">
        <v>46028</v>
      </c>
      <c r="B3145" s="10" t="n">
        <v>0.07355105207523499</v>
      </c>
    </row>
    <row r="3146">
      <c r="A3146" s="8" t="n">
        <v>46029</v>
      </c>
      <c r="B3146" s="10" t="n">
        <v>0.07313728643097327</v>
      </c>
    </row>
    <row r="3147">
      <c r="A3147" s="8" t="n">
        <v>46030</v>
      </c>
      <c r="B3147" s="10" t="n">
        <v>0.07392726325767565</v>
      </c>
    </row>
    <row r="3148">
      <c r="A3148" s="8" t="n">
        <v>46031</v>
      </c>
      <c r="B3148" s="10" t="n">
        <v>0.07389927139896041</v>
      </c>
    </row>
    <row r="3149">
      <c r="A3149" s="8" t="n">
        <v>46034</v>
      </c>
      <c r="B3149" s="10" t="n">
        <v>0.07389285453279494</v>
      </c>
    </row>
    <row r="3150">
      <c r="A3150" s="8" t="n">
        <v>46035</v>
      </c>
      <c r="B3150" s="10" t="n">
        <v>0.0751828092007074</v>
      </c>
    </row>
    <row r="3151">
      <c r="A3151" s="8" t="n">
        <v>46036</v>
      </c>
      <c r="B3151" s="10" t="n">
        <v>0.07587675018977291</v>
      </c>
    </row>
    <row r="3152">
      <c r="A3152" s="8" t="n">
        <v>46038</v>
      </c>
      <c r="B3152" s="10" t="n">
        <v>0.07434813142850914</v>
      </c>
    </row>
    <row r="3153">
      <c r="A3153" s="8" t="n">
        <v>46041</v>
      </c>
      <c r="B3153" s="10" t="n">
        <v>0.07470061199237472</v>
      </c>
    </row>
    <row r="3154">
      <c r="A3154" s="8" t="n">
        <v>46042</v>
      </c>
      <c r="B3154" s="10" t="n">
        <v>0.07478719715088393</v>
      </c>
    </row>
    <row r="3155">
      <c r="A3155" s="8" t="n">
        <v>46043</v>
      </c>
      <c r="B3155" s="10" t="n">
        <v>0.07342060697483158</v>
      </c>
    </row>
    <row r="3156">
      <c r="A3156" s="8" t="n">
        <v>46044</v>
      </c>
      <c r="B3156" s="10" t="n">
        <v>0.07362708908756894</v>
      </c>
    </row>
    <row r="3157">
      <c r="A3157" s="8" t="n">
        <v>46045</v>
      </c>
      <c r="B3157" s="10" t="n">
        <v>0.07356423303808715</v>
      </c>
    </row>
    <row r="3158">
      <c r="A3158" s="8" t="n">
        <v>46049</v>
      </c>
      <c r="B3158" s="10" t="n">
        <v>0.07267902450872842</v>
      </c>
    </row>
    <row r="3159">
      <c r="A3159" s="8" t="n">
        <v>46050</v>
      </c>
      <c r="B3159" s="10" t="n">
        <v>0.07300635366929525</v>
      </c>
    </row>
    <row r="3160">
      <c r="A3160" s="8" t="n">
        <v>46051</v>
      </c>
      <c r="B3160" s="10" t="n">
        <v>0.07317654147563592</v>
      </c>
    </row>
    <row r="3161">
      <c r="A3161" s="8" t="n">
        <v>46052</v>
      </c>
      <c r="B3161" s="10" t="n">
        <v>0.07317643652237965</v>
      </c>
    </row>
    <row r="3162">
      <c r="A3162" s="8" t="n">
        <v>46055</v>
      </c>
      <c r="B3162" s="10" t="n">
        <v>0.07278973816761647</v>
      </c>
    </row>
    <row r="3163">
      <c r="A3163" s="8" t="n">
        <v>46056</v>
      </c>
      <c r="B3163" s="10" t="n">
        <v>0.06634254645368787</v>
      </c>
    </row>
    <row r="3164">
      <c r="A3164" s="8" t="n">
        <v>46057</v>
      </c>
      <c r="B3164" s="10" t="n">
        <v>0.06634203433478722</v>
      </c>
    </row>
    <row r="3165">
      <c r="A3165" s="8" t="n">
        <v>46058</v>
      </c>
      <c r="B3165" s="10" t="n">
        <v>0.06626963678237149</v>
      </c>
    </row>
    <row r="3166">
      <c r="A3166" s="8" t="n">
        <v>46059</v>
      </c>
      <c r="B3166" s="10" t="n">
        <v>0.06831164296854385</v>
      </c>
    </row>
    <row r="3167">
      <c r="A3167" s="8" t="n">
        <v>46062</v>
      </c>
      <c r="B3167" s="10" t="n">
        <v>0.06849958118144518</v>
      </c>
    </row>
    <row r="3168">
      <c r="A3168" s="8" t="n">
        <v>46063</v>
      </c>
      <c r="B3168" s="10" t="n">
        <v>0.06887348115681859</v>
      </c>
    </row>
    <row r="3169">
      <c r="A3169" s="8" t="n">
        <v>46064</v>
      </c>
      <c r="B3169" s="10" t="n">
        <v>0.07097016062850722</v>
      </c>
    </row>
    <row r="3170">
      <c r="A3170" s="8" t="n">
        <v>46065</v>
      </c>
      <c r="B3170" s="10" t="n">
        <v>0.07100978320493667</v>
      </c>
    </row>
    <row r="3171">
      <c r="A3171" s="8" t="n">
        <v>46066</v>
      </c>
      <c r="B3171" s="10" t="n">
        <v>0.0709998437769086</v>
      </c>
    </row>
    <row r="3172">
      <c r="A3172" s="8" t="n">
        <v>46069</v>
      </c>
      <c r="B3172" s="10" t="n">
        <v>0.07035799690221084</v>
      </c>
    </row>
    <row r="3173">
      <c r="A3173" s="8" t="n">
        <v>46070</v>
      </c>
      <c r="B3173" s="10" t="n">
        <v>0.07100238127440817</v>
      </c>
    </row>
    <row r="3174">
      <c r="A3174" s="8" t="n">
        <v>46071</v>
      </c>
      <c r="B3174" s="10" t="n">
        <v>0.07124467623982299</v>
      </c>
    </row>
    <row r="3175">
      <c r="A3175" s="8" t="n">
        <v>46073</v>
      </c>
      <c r="B3175" s="10" t="n">
        <v>0.07054690642491304</v>
      </c>
    </row>
    <row r="3176">
      <c r="A3176" s="8" t="n">
        <v>46076</v>
      </c>
      <c r="B3176" s="10" t="n">
        <v>0.07279032213175805</v>
      </c>
    </row>
    <row r="3177">
      <c r="A3177" s="8" t="n">
        <v>46077</v>
      </c>
      <c r="B3177" s="10" t="n">
        <v>0.07346058958325699</v>
      </c>
    </row>
    <row r="3178">
      <c r="A3178" s="8" t="n">
        <v>46078</v>
      </c>
      <c r="B3178" s="10" t="n">
        <v>0.0744856779672277</v>
      </c>
    </row>
    <row r="3179">
      <c r="A3179" s="8" t="n">
        <v>46079</v>
      </c>
      <c r="B3179" s="10" t="n">
        <v>0.07487995473039342</v>
      </c>
    </row>
    <row r="3180">
      <c r="A3180" s="8" t="n">
        <v>46080</v>
      </c>
      <c r="B3180" s="10" t="n">
        <v>0.07489831227245013</v>
      </c>
    </row>
    <row r="3181">
      <c r="A3181" s="8" t="n">
        <v>46083</v>
      </c>
      <c r="B3181" s="10" t="n">
        <v>0.07501920265123803</v>
      </c>
    </row>
    <row r="3182">
      <c r="A3182" s="8" t="n">
        <v>46085</v>
      </c>
      <c r="B3182" s="10" t="n">
        <v>0.07349629768683222</v>
      </c>
    </row>
    <row r="3183">
      <c r="A3183" s="8" t="n">
        <v>46086</v>
      </c>
      <c r="B3183" s="10" t="n">
        <v>0.07490542882365039</v>
      </c>
    </row>
    <row r="3184">
      <c r="A3184" s="8" t="n">
        <v>46087</v>
      </c>
      <c r="B3184" s="10" t="n">
        <v>0.07554313452424267</v>
      </c>
    </row>
    <row r="3185">
      <c r="A3185" s="8" t="n">
        <v>46090</v>
      </c>
      <c r="B3185" s="10" t="n">
        <v>0.07607935500177504</v>
      </c>
    </row>
    <row r="3186">
      <c r="A3186" s="8" t="n">
        <v>46091</v>
      </c>
      <c r="B3186" s="10" t="n">
        <v>0.07498044787219037</v>
      </c>
    </row>
    <row r="3187">
      <c r="A3187" s="8" t="n">
        <v>46092</v>
      </c>
      <c r="B3187" s="10" t="n">
        <v>0.07545296091160843</v>
      </c>
    </row>
    <row r="3188">
      <c r="A3188" s="8" t="n">
        <v>46093</v>
      </c>
      <c r="B3188" s="10" t="n">
        <v>0.07697488803455102</v>
      </c>
    </row>
    <row r="3189">
      <c r="A3189" s="8" t="n">
        <v>46094</v>
      </c>
      <c r="B3189" s="10" t="n">
        <v>0.0775059216622891</v>
      </c>
    </row>
    <row r="3190">
      <c r="A3190" s="8" t="n">
        <v>46097</v>
      </c>
      <c r="B3190" s="10" t="n">
        <v>0.07755061566001877</v>
      </c>
    </row>
    <row r="3191">
      <c r="A3191" s="8" t="n">
        <v>46098</v>
      </c>
      <c r="B3191" s="10" t="n">
        <v>0.07754393745159832</v>
      </c>
    </row>
    <row r="3192">
      <c r="A3192" s="8" t="n">
        <v>46099</v>
      </c>
      <c r="B3192" s="10" t="n">
        <v>0.0775593187028651</v>
      </c>
    </row>
    <row r="3193">
      <c r="A3193" s="8" t="n">
        <v>46101</v>
      </c>
      <c r="B3193" s="10" t="n">
        <v>0.07383300120379184</v>
      </c>
    </row>
    <row r="3194">
      <c r="A3194" s="8" t="n">
        <v>46104</v>
      </c>
      <c r="B3194" s="10" t="n">
        <v>0.07335144155351221</v>
      </c>
    </row>
    <row r="3195">
      <c r="A3195" s="8" t="n">
        <v>46105</v>
      </c>
      <c r="B3195" s="10" t="n">
        <v>0.07333468889402027</v>
      </c>
    </row>
    <row r="3196">
      <c r="A3196" s="8" t="n">
        <v>46106</v>
      </c>
      <c r="B3196" s="10" t="n">
        <v>0.07354159721838835</v>
      </c>
    </row>
    <row r="3197">
      <c r="A3197" s="8" t="n">
        <v>46108</v>
      </c>
      <c r="B3197" s="10" t="n">
        <v>0.07177928090643483</v>
      </c>
    </row>
    <row r="3198">
      <c r="A3198" s="8" t="n">
        <v>46111</v>
      </c>
      <c r="B3198" s="10" t="n">
        <v>0.0712839217931904</v>
      </c>
    </row>
    <row r="3199">
      <c r="A3199" s="8" t="n">
        <v>46114</v>
      </c>
      <c r="B3199" s="10" t="n">
        <v>0.06065012317136204</v>
      </c>
    </row>
    <row r="3200">
      <c r="A3200" s="8" t="n">
        <v>46118</v>
      </c>
      <c r="B3200" s="10" t="n">
        <v>0.06036133063568177</v>
      </c>
    </row>
    <row r="3201">
      <c r="A3201" s="8" t="n">
        <v>46119</v>
      </c>
      <c r="B3201" s="10" t="n">
        <v>0.06116505383400055</v>
      </c>
    </row>
    <row r="3202">
      <c r="A3202" s="8" t="n">
        <v>46120</v>
      </c>
      <c r="B3202" s="10" t="n">
        <v>0.06145009384647414</v>
      </c>
    </row>
    <row r="3203">
      <c r="A3203" s="8" t="n">
        <v>46121</v>
      </c>
      <c r="B3203" s="10" t="n">
        <v>0.06162357149943013</v>
      </c>
    </row>
    <row r="3204">
      <c r="A3204" s="8" t="n">
        <v>46122</v>
      </c>
      <c r="B3204" s="10" t="n">
        <v>0.06166280276907277</v>
      </c>
    </row>
    <row r="3205">
      <c r="A3205" s="8" t="n">
        <v>46125</v>
      </c>
      <c r="B3205" s="10" t="n">
        <v>0.06042634477559489</v>
      </c>
    </row>
    <row r="3206">
      <c r="A3206" s="8" t="n">
        <v>46127</v>
      </c>
      <c r="B3206" s="10" t="n">
        <v>0.06098575339074019</v>
      </c>
    </row>
    <row r="3207">
      <c r="A3207" s="8" t="n">
        <v>46128</v>
      </c>
      <c r="B3207" s="10" t="n">
        <v>0.0607906499688841</v>
      </c>
    </row>
    <row r="3208">
      <c r="A3208" s="8" t="n">
        <v>46129</v>
      </c>
      <c r="B3208" s="10" t="n">
        <v>0.06043208996277579</v>
      </c>
    </row>
    <row r="3209">
      <c r="A3209" s="8" t="n">
        <v>46132</v>
      </c>
      <c r="B3209" s="10" t="n">
        <v>0.06040110262196709</v>
      </c>
    </row>
    <row r="3210">
      <c r="A3210" s="8" t="n">
        <v>46133</v>
      </c>
      <c r="B3210" s="10" t="n">
        <v>0.06022584128154571</v>
      </c>
    </row>
    <row r="3211">
      <c r="A3211" s="8" t="n">
        <v>46134</v>
      </c>
      <c r="B3211" s="10" t="n">
        <v>0.06027133570448749</v>
      </c>
    </row>
    <row r="3212">
      <c r="A3212" s="8" t="n">
        <v>46135</v>
      </c>
      <c r="B3212" s="10" t="n">
        <v>0.05999336525410717</v>
      </c>
    </row>
    <row r="3213">
      <c r="A3213" s="8" t="n">
        <v>46136</v>
      </c>
      <c r="B3213" s="10" t="n">
        <v>0.05995561336983354</v>
      </c>
    </row>
    <row r="3214">
      <c r="A3214" s="8" t="n">
        <v>46139</v>
      </c>
      <c r="B3214" s="10" t="n">
        <v>0.06173962506618835</v>
      </c>
    </row>
    <row r="3215">
      <c r="A3215" s="8" t="n">
        <v>46140</v>
      </c>
      <c r="B3215" s="10" t="n">
        <v>0.06134792223323501</v>
      </c>
    </row>
    <row r="3216">
      <c r="A3216" s="8" t="n">
        <v>46141</v>
      </c>
      <c r="B3216" s="10" t="n">
        <v>0.06123722592303932</v>
      </c>
    </row>
    <row r="3217">
      <c r="A3217" s="8" t="n">
        <v>46142</v>
      </c>
      <c r="B3217" s="10" t="n">
        <v>0.06122668964622589</v>
      </c>
    </row>
    <row r="3218">
      <c r="A3218" s="8" t="n">
        <v>46146</v>
      </c>
      <c r="B3218" s="10" t="n">
        <v>0.06049178116341861</v>
      </c>
    </row>
    <row r="3219">
      <c r="A3219" s="8" t="n">
        <v>46147</v>
      </c>
      <c r="B3219" s="10" t="n">
        <v>0.06058238706835888</v>
      </c>
    </row>
    <row r="3220">
      <c r="A3220" s="8" t="n">
        <v>46148</v>
      </c>
      <c r="B3220" s="10" t="n">
        <v>0.05889727848303631</v>
      </c>
    </row>
    <row r="3221">
      <c r="A3221" s="8" t="n">
        <v>46149</v>
      </c>
      <c r="B3221" s="10" t="n">
        <v>0.05835926685772354</v>
      </c>
    </row>
    <row r="3222">
      <c r="A3222" s="8" t="n">
        <v>46150</v>
      </c>
      <c r="B3222" s="10" t="n">
        <v>0.05864137094193022</v>
      </c>
    </row>
    <row r="3223">
      <c r="A3223" s="8" t="n">
        <v>46153</v>
      </c>
      <c r="B3223" s="10" t="n">
        <v>0.05564591556452827</v>
      </c>
    </row>
    <row r="3224">
      <c r="A3224" s="8" t="n">
        <v>46154</v>
      </c>
      <c r="B3224" s="10" t="n">
        <v>0.05528854256683408</v>
      </c>
    </row>
    <row r="3225">
      <c r="A3225" s="8" t="n">
        <v>46155</v>
      </c>
      <c r="B3225" s="10" t="n">
        <v>0.05531180957229816</v>
      </c>
    </row>
    <row r="3226">
      <c r="A3226" s="8" t="n">
        <v>46156</v>
      </c>
      <c r="B3226" s="10" t="n">
        <v>0.05529723876128272</v>
      </c>
    </row>
    <row r="3227">
      <c r="A3227" s="8" t="n">
        <v>46157</v>
      </c>
      <c r="B3227" s="10" t="n">
        <v>0.05557140729786974</v>
      </c>
    </row>
    <row r="3228">
      <c r="A3228" s="8" t="n">
        <v>46160</v>
      </c>
      <c r="B3228" s="10" t="n">
        <v>0.05467459221783916</v>
      </c>
    </row>
    <row r="3229">
      <c r="A3229" s="8" t="n">
        <v>46161</v>
      </c>
      <c r="B3229" s="10" t="n">
        <v>0.05456082222642723</v>
      </c>
    </row>
    <row r="3230">
      <c r="A3230" s="8" t="n">
        <v>46162</v>
      </c>
      <c r="B3230" s="10" t="n">
        <v>0.05420335263567919</v>
      </c>
    </row>
    <row r="3231">
      <c r="A3231" s="8" t="n">
        <v>46163</v>
      </c>
      <c r="B3231" s="10" t="n">
        <v>0.05271012921294583</v>
      </c>
    </row>
    <row r="3232">
      <c r="A3232" s="8" t="n">
        <v>46164</v>
      </c>
      <c r="B3232" s="10" t="n">
        <v>0.05210616872415978</v>
      </c>
    </row>
    <row r="3233">
      <c r="A3233" s="8" t="n">
        <v>46167</v>
      </c>
      <c r="B3233" s="10" t="n">
        <v>0.05123605653965513</v>
      </c>
    </row>
    <row r="3234">
      <c r="A3234" s="8" t="n">
        <v>46168</v>
      </c>
      <c r="B3234" s="10" t="n">
        <v>0.05077772052535279</v>
      </c>
    </row>
    <row r="3235">
      <c r="A3235" s="8" t="n">
        <v>46169</v>
      </c>
      <c r="B3235" s="10" t="n">
        <v>0.0508561898520147</v>
      </c>
    </row>
    <row r="3236">
      <c r="A3236" s="8" t="n">
        <v>46171</v>
      </c>
      <c r="B3236" s="10" t="n">
        <v>0.04881325679771541</v>
      </c>
    </row>
    <row r="3237">
      <c r="A3237" s="8" t="n">
        <v>46174</v>
      </c>
      <c r="B3237" s="10" t="n">
        <v>0.0488644178585497</v>
      </c>
    </row>
    <row r="3238">
      <c r="A3238" s="8" t="n">
        <v>46175</v>
      </c>
      <c r="B3238" s="10" t="n">
        <v>0.04853082503617789</v>
      </c>
    </row>
    <row r="3239">
      <c r="A3239" s="8" t="n">
        <v>46176</v>
      </c>
      <c r="B3239" s="10" t="n">
        <v>0.04862601895734242</v>
      </c>
    </row>
    <row r="3240">
      <c r="A3240" s="8" t="n">
        <v>46177</v>
      </c>
      <c r="B3240" s="10" t="n">
        <v>0.04858107262801779</v>
      </c>
    </row>
    <row r="3241">
      <c r="A3241" s="8" t="n">
        <v>46178</v>
      </c>
      <c r="B3241" s="10" t="n">
        <v>0.04567907451483513</v>
      </c>
    </row>
    <row r="3242">
      <c r="A3242" s="8" t="n">
        <v>46181</v>
      </c>
      <c r="B3242" s="10" t="n">
        <v>0.04290233559090391</v>
      </c>
    </row>
    <row r="3243">
      <c r="A3243" s="8" t="n">
        <v>46182</v>
      </c>
      <c r="B3243" s="10" t="n">
        <v>0.0426875670036955</v>
      </c>
    </row>
    <row r="3244">
      <c r="A3244" s="8" t="n">
        <v>46183</v>
      </c>
      <c r="B3244" s="10" t="n"/>
    </row>
    <row r="3245">
      <c r="A3245" s="8" t="n">
        <v>46184</v>
      </c>
      <c r="B3245" s="10" t="n"/>
    </row>
    <row r="3246">
      <c r="A3246" s="8" t="n">
        <v>46185</v>
      </c>
      <c r="B3246" s="10" t="n"/>
    </row>
    <row r="3247">
      <c r="A3247" s="8" t="n">
        <v>46188</v>
      </c>
      <c r="B3247" s="10" t="n"/>
    </row>
    <row r="3248">
      <c r="A3248" s="8" t="n">
        <v>46189</v>
      </c>
      <c r="B3248" s="10" t="n"/>
    </row>
    <row r="3249">
      <c r="A3249" s="8" t="n">
        <v>46190</v>
      </c>
      <c r="B3249" s="10" t="n"/>
    </row>
    <row r="3250">
      <c r="A3250" s="8" t="n">
        <v>46191</v>
      </c>
      <c r="B3250" s="10" t="n"/>
    </row>
    <row r="3251">
      <c r="A3251" s="8" t="n">
        <v>46192</v>
      </c>
      <c r="B3251" s="10" t="n"/>
    </row>
    <row r="3252">
      <c r="A3252" s="8" t="n">
        <v>46195</v>
      </c>
      <c r="B3252" s="10" t="n"/>
    </row>
    <row r="3253">
      <c r="A3253" s="8" t="n">
        <v>46196</v>
      </c>
      <c r="B3253" s="10" t="n"/>
    </row>
    <row r="3254">
      <c r="A3254" s="8" t="n">
        <v>46197</v>
      </c>
      <c r="B3254" s="10" t="n"/>
    </row>
    <row r="3255">
      <c r="A3255" s="8" t="n">
        <v>46198</v>
      </c>
      <c r="B3255" s="10" t="n"/>
    </row>
    <row r="3256">
      <c r="A3256" s="8" t="n">
        <v>46202</v>
      </c>
      <c r="B3256" s="10" t="n"/>
    </row>
    <row r="3257">
      <c r="A3257" s="8" t="n">
        <v>46203</v>
      </c>
      <c r="B3257" s="10" t="n"/>
    </row>
    <row r="3258">
      <c r="A3258" s="8" t="n">
        <v>46204</v>
      </c>
      <c r="B3258" s="10" t="n"/>
    </row>
    <row r="3259">
      <c r="A3259" s="8" t="n">
        <v>46205</v>
      </c>
      <c r="B3259" s="10" t="n"/>
    </row>
    <row r="3260">
      <c r="A3260" s="8" t="n">
        <v>46206</v>
      </c>
      <c r="B3260" s="10" t="n"/>
    </row>
    <row r="3261">
      <c r="A3261" s="8" t="n">
        <v>46209</v>
      </c>
      <c r="B3261" s="10" t="n"/>
    </row>
    <row r="3262">
      <c r="A3262" s="8" t="n">
        <v>46210</v>
      </c>
      <c r="B3262" s="10" t="n"/>
    </row>
    <row r="3263">
      <c r="A3263" s="8" t="n">
        <v>46211</v>
      </c>
      <c r="B3263" s="10" t="n"/>
    </row>
    <row r="3264">
      <c r="A3264" s="8" t="n">
        <v>46212</v>
      </c>
      <c r="B3264" s="10" t="n"/>
    </row>
    <row r="3265">
      <c r="A3265" s="8" t="n">
        <v>46213</v>
      </c>
      <c r="B3265" s="10" t="n"/>
    </row>
    <row r="3266">
      <c r="A3266" s="8" t="n">
        <v>46216</v>
      </c>
      <c r="B3266" s="10" t="n"/>
    </row>
    <row r="3267">
      <c r="A3267" s="8" t="n">
        <v>46217</v>
      </c>
      <c r="B3267" s="10" t="n"/>
    </row>
    <row r="3268">
      <c r="A3268" s="8" t="n">
        <v>46218</v>
      </c>
      <c r="B3268" s="10" t="n"/>
    </row>
    <row r="3269">
      <c r="A3269" s="8" t="n">
        <v>46219</v>
      </c>
      <c r="B3269" s="10" t="n"/>
    </row>
    <row r="3270">
      <c r="A3270" s="8" t="n">
        <v>46220</v>
      </c>
      <c r="B3270" s="10" t="n"/>
    </row>
    <row r="3271">
      <c r="A3271" s="8" t="n">
        <v>46223</v>
      </c>
      <c r="B3271" s="10" t="n"/>
    </row>
    <row r="3272">
      <c r="A3272" s="8" t="n">
        <v>46224</v>
      </c>
      <c r="B3272" s="10" t="n"/>
    </row>
    <row r="3273">
      <c r="A3273" s="8" t="n">
        <v>46225</v>
      </c>
      <c r="B3273" s="10" t="n"/>
    </row>
    <row r="3274">
      <c r="A3274" s="8" t="n">
        <v>46226</v>
      </c>
      <c r="B3274" s="10" t="n"/>
    </row>
    <row r="3275">
      <c r="A3275" s="8" t="n">
        <v>46227</v>
      </c>
      <c r="B3275" s="10" t="n"/>
    </row>
    <row r="3276">
      <c r="A3276" s="8" t="n">
        <v>46230</v>
      </c>
      <c r="B3276" s="10" t="n"/>
    </row>
    <row r="3277">
      <c r="A3277" s="8" t="n">
        <v>46231</v>
      </c>
      <c r="B3277" s="10" t="n"/>
    </row>
    <row r="3278">
      <c r="A3278" s="8" t="n">
        <v>46232</v>
      </c>
      <c r="B3278" s="10" t="n"/>
    </row>
    <row r="3279">
      <c r="A3279" s="8" t="n">
        <v>46233</v>
      </c>
      <c r="B3279" s="10" t="n"/>
    </row>
    <row r="3280">
      <c r="A3280" s="8" t="n">
        <v>46234</v>
      </c>
      <c r="B3280" s="10" t="n"/>
    </row>
    <row r="3281">
      <c r="A3281" s="8" t="n">
        <v>46237</v>
      </c>
      <c r="B3281" s="10" t="n"/>
    </row>
    <row r="3282">
      <c r="A3282" s="8" t="n">
        <v>46238</v>
      </c>
      <c r="B3282" s="10" t="n"/>
    </row>
    <row r="3283">
      <c r="A3283" s="8" t="n">
        <v>46239</v>
      </c>
      <c r="B3283" s="10" t="n"/>
    </row>
    <row r="3284">
      <c r="A3284" s="8" t="n">
        <v>46240</v>
      </c>
      <c r="B3284" s="10" t="n"/>
    </row>
    <row r="3285">
      <c r="A3285" s="8" t="n">
        <v>46241</v>
      </c>
      <c r="B3285" s="10" t="n"/>
    </row>
    <row r="3286">
      <c r="A3286" s="8" t="n">
        <v>46244</v>
      </c>
      <c r="B3286" s="10" t="n"/>
    </row>
    <row r="3287">
      <c r="A3287" s="8" t="n">
        <v>46245</v>
      </c>
      <c r="B3287" s="10" t="n"/>
    </row>
    <row r="3288">
      <c r="A3288" s="8" t="n">
        <v>46246</v>
      </c>
      <c r="B3288" s="10" t="n"/>
    </row>
    <row r="3289">
      <c r="A3289" s="8" t="n">
        <v>46247</v>
      </c>
      <c r="B3289" s="10" t="n"/>
    </row>
    <row r="3290">
      <c r="A3290" s="8" t="n">
        <v>46248</v>
      </c>
      <c r="B3290" s="10" t="n"/>
    </row>
    <row r="3291">
      <c r="A3291" s="8" t="n">
        <v>46251</v>
      </c>
      <c r="B3291" s="10" t="n"/>
    </row>
    <row r="3292">
      <c r="A3292" s="8" t="n">
        <v>46252</v>
      </c>
      <c r="B3292" s="10" t="n"/>
    </row>
    <row r="3293">
      <c r="A3293" s="8" t="n">
        <v>46253</v>
      </c>
      <c r="B3293" s="10" t="n"/>
    </row>
    <row r="3294">
      <c r="A3294" s="8" t="n">
        <v>46254</v>
      </c>
      <c r="B3294" s="10" t="n"/>
    </row>
    <row r="3295">
      <c r="A3295" s="8" t="n">
        <v>46255</v>
      </c>
      <c r="B3295" s="10" t="n"/>
    </row>
    <row r="3296">
      <c r="A3296" s="8" t="n">
        <v>46258</v>
      </c>
      <c r="B3296" s="10" t="n"/>
    </row>
    <row r="3297">
      <c r="A3297" s="8" t="n">
        <v>46259</v>
      </c>
      <c r="B3297" s="10" t="n"/>
    </row>
    <row r="3298">
      <c r="A3298" s="8" t="n">
        <v>46261</v>
      </c>
      <c r="B3298" s="10" t="n"/>
    </row>
    <row r="3299">
      <c r="A3299" s="8" t="n">
        <v>46262</v>
      </c>
      <c r="B3299" s="10" t="n"/>
    </row>
    <row r="3300">
      <c r="A3300" s="8" t="n">
        <v>46265</v>
      </c>
      <c r="B3300" s="10" t="n"/>
    </row>
    <row r="3301">
      <c r="A3301" s="8" t="n">
        <v>46266</v>
      </c>
      <c r="B3301" s="10" t="n"/>
    </row>
    <row r="3302">
      <c r="A3302" s="8" t="n">
        <v>46267</v>
      </c>
      <c r="B3302" s="10" t="n"/>
    </row>
    <row r="3303">
      <c r="A3303" s="8" t="n">
        <v>46268</v>
      </c>
      <c r="B3303" s="10" t="n"/>
    </row>
    <row r="3304">
      <c r="A3304" s="8" t="n">
        <v>46269</v>
      </c>
      <c r="B3304" s="10" t="n"/>
    </row>
    <row r="3305">
      <c r="A3305" s="8" t="n">
        <v>46272</v>
      </c>
      <c r="B3305" s="10" t="n"/>
    </row>
    <row r="3306">
      <c r="A3306" s="8" t="n">
        <v>46273</v>
      </c>
      <c r="B3306" s="10" t="n"/>
    </row>
    <row r="3307">
      <c r="A3307" s="8" t="n">
        <v>46274</v>
      </c>
      <c r="B3307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30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0" customWidth="1" min="5" max="5"/>
    <col width="10" customWidth="1" min="6" max="6"/>
    <col width="13" customWidth="1" min="7" max="7"/>
    <col width="12" customWidth="1" min="8" max="8"/>
    <col width="12" customWidth="1" min="9" max="9"/>
    <col width="12" customWidth="1" min="10" max="10"/>
    <col width="13" customWidth="1" min="11" max="11"/>
    <col width="10" customWidth="1" min="12" max="12"/>
    <col width="11" customWidth="1" min="13" max="13"/>
    <col width="11" customWidth="1" min="14" max="14"/>
    <col width="10" customWidth="1" min="15" max="15"/>
    <col width="11" customWidth="1" min="16" max="16"/>
    <col width="7" customWidth="1" min="17" max="17"/>
  </cols>
  <sheetData>
    <row r="1">
      <c r="A1" s="11" t="inlineStr">
        <is>
          <t>Date</t>
        </is>
      </c>
      <c r="B1" s="11" t="inlineStr">
        <is>
          <t>Spot</t>
        </is>
      </c>
      <c r="C1" s="11" t="inlineStr">
        <is>
          <t>IV_3M_ATM</t>
        </is>
      </c>
      <c r="D1" s="11" t="inlineStr">
        <is>
          <t>LogRet</t>
        </is>
      </c>
      <c r="E1" s="11" t="inlineStr">
        <is>
          <t>tRV_1M</t>
        </is>
      </c>
      <c r="F1" s="11" t="inlineStr">
        <is>
          <t>tRV_3M</t>
        </is>
      </c>
      <c r="G1" s="11" t="inlineStr">
        <is>
          <t>IV_minus_tRV3M</t>
        </is>
      </c>
      <c r="H1" s="11" t="inlineStr">
        <is>
          <t>IV_over_tRV3M</t>
        </is>
      </c>
      <c r="I1" s="12" t="inlineStr">
        <is>
          <t>Fwd_RV_3M[OUT]</t>
        </is>
      </c>
      <c r="J1" s="12" t="inlineStr">
        <is>
          <t>Fwd_RV_1M[OUT]</t>
        </is>
      </c>
      <c r="K1" s="12" t="inlineStr">
        <is>
          <t>Fwd_Spot_3M[OUT]</t>
        </is>
      </c>
      <c r="L1" s="13" t="inlineStr">
        <is>
          <t>IV_pct_PIT</t>
        </is>
      </c>
      <c r="M1" s="13" t="inlineStr">
        <is>
          <t>RV3M_pct_PIT</t>
        </is>
      </c>
      <c r="N1" s="13" t="inlineStr">
        <is>
          <t>IVmRV_z_PIT</t>
        </is>
      </c>
      <c r="O1" s="11" t="inlineStr">
        <is>
          <t>Regime</t>
        </is>
      </c>
      <c r="P1" s="11" t="inlineStr">
        <is>
          <t>Regime_next</t>
        </is>
      </c>
      <c r="Q1" s="11" t="inlineStr">
        <is>
          <t>Year</t>
        </is>
      </c>
    </row>
    <row r="2">
      <c r="A2" s="14" t="n">
        <v>41275</v>
      </c>
      <c r="B2" s="15">
        <f>'01_RAW_Spot'!B2</f>
        <v/>
      </c>
      <c r="C2" s="16">
        <f>'01_RAW_IV'!B2</f>
        <v/>
      </c>
      <c r="D2" s="15" t="inlineStr"/>
      <c r="E2" s="16" t="inlineStr"/>
      <c r="F2" s="16" t="inlineStr"/>
      <c r="G2" s="16">
        <f>IF(OR(C2="",F2=""),"",C2-F2)</f>
        <v/>
      </c>
      <c r="H2" s="17">
        <f>IF(OR(C2="",F2="",F2=0),"",C2/F2)</f>
        <v/>
      </c>
      <c r="I2" s="18">
        <f>IF('01_RAW_FwdRV'!B2="","",'01_RAW_FwdRV'!B2)</f>
        <v/>
      </c>
      <c r="J2" s="18">
        <f>IF(ROW()&lt;=3286,STDEV(D3:D23)*SQRT(252),"")</f>
        <v/>
      </c>
      <c r="K2" s="18">
        <f>IF(ROW()&lt;=3244,LN(B65/B2),"")</f>
        <v/>
      </c>
      <c r="L2" s="19" t="inlineStr"/>
      <c r="M2" s="19" t="inlineStr"/>
      <c r="N2" s="17" t="inlineStr"/>
      <c r="O2" s="20">
        <f>IF(F2="","",IF(F2&lt;'04_VOLATILITY_REGIMES'!$C$5,"Low",IF(F2&lt;'04_VOLATILITY_REGIMES'!$C$6,"Normal",IF(F2&lt;'04_VOLATILITY_REGIMES'!$C$7,"High","Extreme"))))</f>
        <v/>
      </c>
      <c r="P2" s="20">
        <f>O3</f>
        <v/>
      </c>
      <c r="Q2" s="21">
        <f>YEAR(A2)</f>
        <v/>
      </c>
    </row>
    <row r="3">
      <c r="A3" s="14" t="n">
        <v>41276</v>
      </c>
      <c r="B3" s="15">
        <f>'01_RAW_Spot'!B3</f>
        <v/>
      </c>
      <c r="C3" s="16">
        <f>'01_RAW_IV'!B3</f>
        <v/>
      </c>
      <c r="D3" s="15">
        <f>LN(B3/B2)</f>
        <v/>
      </c>
      <c r="E3" s="16" t="inlineStr"/>
      <c r="F3" s="16" t="inlineStr"/>
      <c r="G3" s="16">
        <f>IF(OR(C3="",F3=""),"",C3-F3)</f>
        <v/>
      </c>
      <c r="H3" s="17">
        <f>IF(OR(C3="",F3="",F3=0),"",C3/F3)</f>
        <v/>
      </c>
      <c r="I3" s="18">
        <f>IF('01_RAW_FwdRV'!B3="","",'01_RAW_FwdRV'!B3)</f>
        <v/>
      </c>
      <c r="J3" s="18">
        <f>IF(ROW()&lt;=3286,STDEV(D4:D24)*SQRT(252),"")</f>
        <v/>
      </c>
      <c r="K3" s="18">
        <f>IF(ROW()&lt;=3244,LN(B66/B3),"")</f>
        <v/>
      </c>
      <c r="L3" s="19" t="inlineStr"/>
      <c r="M3" s="19" t="inlineStr"/>
      <c r="N3" s="17" t="inlineStr"/>
      <c r="O3" s="20">
        <f>IF(F3="","",IF(F3&lt;'04_VOLATILITY_REGIMES'!$C$5,"Low",IF(F3&lt;'04_VOLATILITY_REGIMES'!$C$6,"Normal",IF(F3&lt;'04_VOLATILITY_REGIMES'!$C$7,"High","Extreme"))))</f>
        <v/>
      </c>
      <c r="P3" s="20">
        <f>O4</f>
        <v/>
      </c>
      <c r="Q3" s="21">
        <f>YEAR(A3)</f>
        <v/>
      </c>
    </row>
    <row r="4">
      <c r="A4" s="14" t="n">
        <v>41277</v>
      </c>
      <c r="B4" s="15">
        <f>'01_RAW_Spot'!B4</f>
        <v/>
      </c>
      <c r="C4" s="16">
        <f>'01_RAW_IV'!B4</f>
        <v/>
      </c>
      <c r="D4" s="15">
        <f>LN(B4/B3)</f>
        <v/>
      </c>
      <c r="E4" s="16" t="inlineStr"/>
      <c r="F4" s="16" t="inlineStr"/>
      <c r="G4" s="16">
        <f>IF(OR(C4="",F4=""),"",C4-F4)</f>
        <v/>
      </c>
      <c r="H4" s="17">
        <f>IF(OR(C4="",F4="",F4=0),"",C4/F4)</f>
        <v/>
      </c>
      <c r="I4" s="18">
        <f>IF('01_RAW_FwdRV'!B4="","",'01_RAW_FwdRV'!B4)</f>
        <v/>
      </c>
      <c r="J4" s="18">
        <f>IF(ROW()&lt;=3286,STDEV(D5:D25)*SQRT(252),"")</f>
        <v/>
      </c>
      <c r="K4" s="18">
        <f>IF(ROW()&lt;=3244,LN(B67/B4),"")</f>
        <v/>
      </c>
      <c r="L4" s="19" t="inlineStr"/>
      <c r="M4" s="19" t="inlineStr"/>
      <c r="N4" s="17" t="inlineStr"/>
      <c r="O4" s="20">
        <f>IF(F4="","",IF(F4&lt;'04_VOLATILITY_REGIMES'!$C$5,"Low",IF(F4&lt;'04_VOLATILITY_REGIMES'!$C$6,"Normal",IF(F4&lt;'04_VOLATILITY_REGIMES'!$C$7,"High","Extreme"))))</f>
        <v/>
      </c>
      <c r="P4" s="20">
        <f>O5</f>
        <v/>
      </c>
      <c r="Q4" s="21">
        <f>YEAR(A4)</f>
        <v/>
      </c>
    </row>
    <row r="5">
      <c r="A5" s="14" t="n">
        <v>41278</v>
      </c>
      <c r="B5" s="15">
        <f>'01_RAW_Spot'!B5</f>
        <v/>
      </c>
      <c r="C5" s="16">
        <f>'01_RAW_IV'!B5</f>
        <v/>
      </c>
      <c r="D5" s="15">
        <f>LN(B5/B4)</f>
        <v/>
      </c>
      <c r="E5" s="16" t="inlineStr"/>
      <c r="F5" s="16" t="inlineStr"/>
      <c r="G5" s="16">
        <f>IF(OR(C5="",F5=""),"",C5-F5)</f>
        <v/>
      </c>
      <c r="H5" s="17">
        <f>IF(OR(C5="",F5="",F5=0),"",C5/F5)</f>
        <v/>
      </c>
      <c r="I5" s="18">
        <f>IF('01_RAW_FwdRV'!B5="","",'01_RAW_FwdRV'!B5)</f>
        <v/>
      </c>
      <c r="J5" s="18">
        <f>IF(ROW()&lt;=3286,STDEV(D6:D26)*SQRT(252),"")</f>
        <v/>
      </c>
      <c r="K5" s="18">
        <f>IF(ROW()&lt;=3244,LN(B68/B5),"")</f>
        <v/>
      </c>
      <c r="L5" s="19" t="inlineStr"/>
      <c r="M5" s="19" t="inlineStr"/>
      <c r="N5" s="17" t="inlineStr"/>
      <c r="O5" s="20">
        <f>IF(F5="","",IF(F5&lt;'04_VOLATILITY_REGIMES'!$C$5,"Low",IF(F5&lt;'04_VOLATILITY_REGIMES'!$C$6,"Normal",IF(F5&lt;'04_VOLATILITY_REGIMES'!$C$7,"High","Extreme"))))</f>
        <v/>
      </c>
      <c r="P5" s="20">
        <f>O6</f>
        <v/>
      </c>
      <c r="Q5" s="21">
        <f>YEAR(A5)</f>
        <v/>
      </c>
    </row>
    <row r="6">
      <c r="A6" s="14" t="n">
        <v>41281</v>
      </c>
      <c r="B6" s="15">
        <f>'01_RAW_Spot'!B6</f>
        <v/>
      </c>
      <c r="C6" s="16">
        <f>'01_RAW_IV'!B6</f>
        <v/>
      </c>
      <c r="D6" s="15">
        <f>LN(B6/B5)</f>
        <v/>
      </c>
      <c r="E6" s="16" t="inlineStr"/>
      <c r="F6" s="16" t="inlineStr"/>
      <c r="G6" s="16">
        <f>IF(OR(C6="",F6=""),"",C6-F6)</f>
        <v/>
      </c>
      <c r="H6" s="17">
        <f>IF(OR(C6="",F6="",F6=0),"",C6/F6)</f>
        <v/>
      </c>
      <c r="I6" s="18">
        <f>IF('01_RAW_FwdRV'!B6="","",'01_RAW_FwdRV'!B6)</f>
        <v/>
      </c>
      <c r="J6" s="18">
        <f>IF(ROW()&lt;=3286,STDEV(D7:D27)*SQRT(252),"")</f>
        <v/>
      </c>
      <c r="K6" s="18">
        <f>IF(ROW()&lt;=3244,LN(B69/B6),"")</f>
        <v/>
      </c>
      <c r="L6" s="19" t="inlineStr"/>
      <c r="M6" s="19" t="inlineStr"/>
      <c r="N6" s="17" t="inlineStr"/>
      <c r="O6" s="20">
        <f>IF(F6="","",IF(F6&lt;'04_VOLATILITY_REGIMES'!$C$5,"Low",IF(F6&lt;'04_VOLATILITY_REGIMES'!$C$6,"Normal",IF(F6&lt;'04_VOLATILITY_REGIMES'!$C$7,"High","Extreme"))))</f>
        <v/>
      </c>
      <c r="P6" s="20">
        <f>O7</f>
        <v/>
      </c>
      <c r="Q6" s="21">
        <f>YEAR(A6)</f>
        <v/>
      </c>
    </row>
    <row r="7">
      <c r="A7" s="14" t="n">
        <v>41282</v>
      </c>
      <c r="B7" s="15">
        <f>'01_RAW_Spot'!B7</f>
        <v/>
      </c>
      <c r="C7" s="16">
        <f>'01_RAW_IV'!B7</f>
        <v/>
      </c>
      <c r="D7" s="15">
        <f>LN(B7/B6)</f>
        <v/>
      </c>
      <c r="E7" s="16" t="inlineStr"/>
      <c r="F7" s="16" t="inlineStr"/>
      <c r="G7" s="16">
        <f>IF(OR(C7="",F7=""),"",C7-F7)</f>
        <v/>
      </c>
      <c r="H7" s="17">
        <f>IF(OR(C7="",F7="",F7=0),"",C7/F7)</f>
        <v/>
      </c>
      <c r="I7" s="18">
        <f>IF('01_RAW_FwdRV'!B7="","",'01_RAW_FwdRV'!B7)</f>
        <v/>
      </c>
      <c r="J7" s="18">
        <f>IF(ROW()&lt;=3286,STDEV(D8:D28)*SQRT(252),"")</f>
        <v/>
      </c>
      <c r="K7" s="18">
        <f>IF(ROW()&lt;=3244,LN(B70/B7),"")</f>
        <v/>
      </c>
      <c r="L7" s="19" t="inlineStr"/>
      <c r="M7" s="19" t="inlineStr"/>
      <c r="N7" s="17" t="inlineStr"/>
      <c r="O7" s="20">
        <f>IF(F7="","",IF(F7&lt;'04_VOLATILITY_REGIMES'!$C$5,"Low",IF(F7&lt;'04_VOLATILITY_REGIMES'!$C$6,"Normal",IF(F7&lt;'04_VOLATILITY_REGIMES'!$C$7,"High","Extreme"))))</f>
        <v/>
      </c>
      <c r="P7" s="20">
        <f>O8</f>
        <v/>
      </c>
      <c r="Q7" s="21">
        <f>YEAR(A7)</f>
        <v/>
      </c>
    </row>
    <row r="8">
      <c r="A8" s="14" t="n">
        <v>41283</v>
      </c>
      <c r="B8" s="15">
        <f>'01_RAW_Spot'!B8</f>
        <v/>
      </c>
      <c r="C8" s="16">
        <f>'01_RAW_IV'!B8</f>
        <v/>
      </c>
      <c r="D8" s="15">
        <f>LN(B8/B7)</f>
        <v/>
      </c>
      <c r="E8" s="16" t="inlineStr"/>
      <c r="F8" s="16" t="inlineStr"/>
      <c r="G8" s="16">
        <f>IF(OR(C8="",F8=""),"",C8-F8)</f>
        <v/>
      </c>
      <c r="H8" s="17">
        <f>IF(OR(C8="",F8="",F8=0),"",C8/F8)</f>
        <v/>
      </c>
      <c r="I8" s="18">
        <f>IF('01_RAW_FwdRV'!B8="","",'01_RAW_FwdRV'!B8)</f>
        <v/>
      </c>
      <c r="J8" s="18">
        <f>IF(ROW()&lt;=3286,STDEV(D9:D29)*SQRT(252),"")</f>
        <v/>
      </c>
      <c r="K8" s="18">
        <f>IF(ROW()&lt;=3244,LN(B71/B8),"")</f>
        <v/>
      </c>
      <c r="L8" s="19" t="inlineStr"/>
      <c r="M8" s="19" t="inlineStr"/>
      <c r="N8" s="17" t="inlineStr"/>
      <c r="O8" s="20">
        <f>IF(F8="","",IF(F8&lt;'04_VOLATILITY_REGIMES'!$C$5,"Low",IF(F8&lt;'04_VOLATILITY_REGIMES'!$C$6,"Normal",IF(F8&lt;'04_VOLATILITY_REGIMES'!$C$7,"High","Extreme"))))</f>
        <v/>
      </c>
      <c r="P8" s="20">
        <f>O9</f>
        <v/>
      </c>
      <c r="Q8" s="21">
        <f>YEAR(A8)</f>
        <v/>
      </c>
    </row>
    <row r="9">
      <c r="A9" s="14" t="n">
        <v>41284</v>
      </c>
      <c r="B9" s="15">
        <f>'01_RAW_Spot'!B9</f>
        <v/>
      </c>
      <c r="C9" s="16">
        <f>'01_RAW_IV'!B9</f>
        <v/>
      </c>
      <c r="D9" s="15">
        <f>LN(B9/B8)</f>
        <v/>
      </c>
      <c r="E9" s="16" t="inlineStr"/>
      <c r="F9" s="16" t="inlineStr"/>
      <c r="G9" s="16">
        <f>IF(OR(C9="",F9=""),"",C9-F9)</f>
        <v/>
      </c>
      <c r="H9" s="17">
        <f>IF(OR(C9="",F9="",F9=0),"",C9/F9)</f>
        <v/>
      </c>
      <c r="I9" s="18">
        <f>IF('01_RAW_FwdRV'!B9="","",'01_RAW_FwdRV'!B9)</f>
        <v/>
      </c>
      <c r="J9" s="18">
        <f>IF(ROW()&lt;=3286,STDEV(D10:D30)*SQRT(252),"")</f>
        <v/>
      </c>
      <c r="K9" s="18">
        <f>IF(ROW()&lt;=3244,LN(B72/B9),"")</f>
        <v/>
      </c>
      <c r="L9" s="19" t="inlineStr"/>
      <c r="M9" s="19" t="inlineStr"/>
      <c r="N9" s="17" t="inlineStr"/>
      <c r="O9" s="20">
        <f>IF(F9="","",IF(F9&lt;'04_VOLATILITY_REGIMES'!$C$5,"Low",IF(F9&lt;'04_VOLATILITY_REGIMES'!$C$6,"Normal",IF(F9&lt;'04_VOLATILITY_REGIMES'!$C$7,"High","Extreme"))))</f>
        <v/>
      </c>
      <c r="P9" s="20">
        <f>O10</f>
        <v/>
      </c>
      <c r="Q9" s="21">
        <f>YEAR(A9)</f>
        <v/>
      </c>
    </row>
    <row r="10">
      <c r="A10" s="14" t="n">
        <v>41285</v>
      </c>
      <c r="B10" s="15">
        <f>'01_RAW_Spot'!B10</f>
        <v/>
      </c>
      <c r="C10" s="16">
        <f>'01_RAW_IV'!B10</f>
        <v/>
      </c>
      <c r="D10" s="15">
        <f>LN(B10/B9)</f>
        <v/>
      </c>
      <c r="E10" s="16" t="inlineStr"/>
      <c r="F10" s="16" t="inlineStr"/>
      <c r="G10" s="16">
        <f>IF(OR(C10="",F10=""),"",C10-F10)</f>
        <v/>
      </c>
      <c r="H10" s="17">
        <f>IF(OR(C10="",F10="",F10=0),"",C10/F10)</f>
        <v/>
      </c>
      <c r="I10" s="18">
        <f>IF('01_RAW_FwdRV'!B10="","",'01_RAW_FwdRV'!B10)</f>
        <v/>
      </c>
      <c r="J10" s="18">
        <f>IF(ROW()&lt;=3286,STDEV(D11:D31)*SQRT(252),"")</f>
        <v/>
      </c>
      <c r="K10" s="18">
        <f>IF(ROW()&lt;=3244,LN(B73/B10),"")</f>
        <v/>
      </c>
      <c r="L10" s="19" t="inlineStr"/>
      <c r="M10" s="19" t="inlineStr"/>
      <c r="N10" s="17" t="inlineStr"/>
      <c r="O10" s="20">
        <f>IF(F10="","",IF(F10&lt;'04_VOLATILITY_REGIMES'!$C$5,"Low",IF(F10&lt;'04_VOLATILITY_REGIMES'!$C$6,"Normal",IF(F10&lt;'04_VOLATILITY_REGIMES'!$C$7,"High","Extreme"))))</f>
        <v/>
      </c>
      <c r="P10" s="20">
        <f>O11</f>
        <v/>
      </c>
      <c r="Q10" s="21">
        <f>YEAR(A10)</f>
        <v/>
      </c>
    </row>
    <row r="11">
      <c r="A11" s="14" t="n">
        <v>41288</v>
      </c>
      <c r="B11" s="15">
        <f>'01_RAW_Spot'!B11</f>
        <v/>
      </c>
      <c r="C11" s="16">
        <f>'01_RAW_IV'!B11</f>
        <v/>
      </c>
      <c r="D11" s="15">
        <f>LN(B11/B10)</f>
        <v/>
      </c>
      <c r="E11" s="16" t="inlineStr"/>
      <c r="F11" s="16" t="inlineStr"/>
      <c r="G11" s="16">
        <f>IF(OR(C11="",F11=""),"",C11-F11)</f>
        <v/>
      </c>
      <c r="H11" s="17">
        <f>IF(OR(C11="",F11="",F11=0),"",C11/F11)</f>
        <v/>
      </c>
      <c r="I11" s="18">
        <f>IF('01_RAW_FwdRV'!B11="","",'01_RAW_FwdRV'!B11)</f>
        <v/>
      </c>
      <c r="J11" s="18">
        <f>IF(ROW()&lt;=3286,STDEV(D12:D32)*SQRT(252),"")</f>
        <v/>
      </c>
      <c r="K11" s="18">
        <f>IF(ROW()&lt;=3244,LN(B74/B11),"")</f>
        <v/>
      </c>
      <c r="L11" s="19" t="inlineStr"/>
      <c r="M11" s="19" t="inlineStr"/>
      <c r="N11" s="17" t="inlineStr"/>
      <c r="O11" s="20">
        <f>IF(F11="","",IF(F11&lt;'04_VOLATILITY_REGIMES'!$C$5,"Low",IF(F11&lt;'04_VOLATILITY_REGIMES'!$C$6,"Normal",IF(F11&lt;'04_VOLATILITY_REGIMES'!$C$7,"High","Extreme"))))</f>
        <v/>
      </c>
      <c r="P11" s="20">
        <f>O12</f>
        <v/>
      </c>
      <c r="Q11" s="21">
        <f>YEAR(A11)</f>
        <v/>
      </c>
    </row>
    <row r="12">
      <c r="A12" s="14" t="n">
        <v>41289</v>
      </c>
      <c r="B12" s="15">
        <f>'01_RAW_Spot'!B12</f>
        <v/>
      </c>
      <c r="C12" s="16">
        <f>'01_RAW_IV'!B12</f>
        <v/>
      </c>
      <c r="D12" s="15">
        <f>LN(B12/B11)</f>
        <v/>
      </c>
      <c r="E12" s="16" t="inlineStr"/>
      <c r="F12" s="16" t="inlineStr"/>
      <c r="G12" s="16">
        <f>IF(OR(C12="",F12=""),"",C12-F12)</f>
        <v/>
      </c>
      <c r="H12" s="17">
        <f>IF(OR(C12="",F12="",F12=0),"",C12/F12)</f>
        <v/>
      </c>
      <c r="I12" s="18">
        <f>IF('01_RAW_FwdRV'!B12="","",'01_RAW_FwdRV'!B12)</f>
        <v/>
      </c>
      <c r="J12" s="18">
        <f>IF(ROW()&lt;=3286,STDEV(D13:D33)*SQRT(252),"")</f>
        <v/>
      </c>
      <c r="K12" s="18">
        <f>IF(ROW()&lt;=3244,LN(B75/B12),"")</f>
        <v/>
      </c>
      <c r="L12" s="19" t="inlineStr"/>
      <c r="M12" s="19" t="inlineStr"/>
      <c r="N12" s="17" t="inlineStr"/>
      <c r="O12" s="20">
        <f>IF(F12="","",IF(F12&lt;'04_VOLATILITY_REGIMES'!$C$5,"Low",IF(F12&lt;'04_VOLATILITY_REGIMES'!$C$6,"Normal",IF(F12&lt;'04_VOLATILITY_REGIMES'!$C$7,"High","Extreme"))))</f>
        <v/>
      </c>
      <c r="P12" s="20">
        <f>O13</f>
        <v/>
      </c>
      <c r="Q12" s="21">
        <f>YEAR(A12)</f>
        <v/>
      </c>
    </row>
    <row r="13">
      <c r="A13" s="14" t="n">
        <v>41290</v>
      </c>
      <c r="B13" s="15">
        <f>'01_RAW_Spot'!B13</f>
        <v/>
      </c>
      <c r="C13" s="16">
        <f>'01_RAW_IV'!B13</f>
        <v/>
      </c>
      <c r="D13" s="15">
        <f>LN(B13/B12)</f>
        <v/>
      </c>
      <c r="E13" s="16" t="inlineStr"/>
      <c r="F13" s="16" t="inlineStr"/>
      <c r="G13" s="16">
        <f>IF(OR(C13="",F13=""),"",C13-F13)</f>
        <v/>
      </c>
      <c r="H13" s="17">
        <f>IF(OR(C13="",F13="",F13=0),"",C13/F13)</f>
        <v/>
      </c>
      <c r="I13" s="18">
        <f>IF('01_RAW_FwdRV'!B13="","",'01_RAW_FwdRV'!B13)</f>
        <v/>
      </c>
      <c r="J13" s="18">
        <f>IF(ROW()&lt;=3286,STDEV(D14:D34)*SQRT(252),"")</f>
        <v/>
      </c>
      <c r="K13" s="18">
        <f>IF(ROW()&lt;=3244,LN(B76/B13),"")</f>
        <v/>
      </c>
      <c r="L13" s="19" t="inlineStr"/>
      <c r="M13" s="19" t="inlineStr"/>
      <c r="N13" s="17" t="inlineStr"/>
      <c r="O13" s="20">
        <f>IF(F13="","",IF(F13&lt;'04_VOLATILITY_REGIMES'!$C$5,"Low",IF(F13&lt;'04_VOLATILITY_REGIMES'!$C$6,"Normal",IF(F13&lt;'04_VOLATILITY_REGIMES'!$C$7,"High","Extreme"))))</f>
        <v/>
      </c>
      <c r="P13" s="20">
        <f>O14</f>
        <v/>
      </c>
      <c r="Q13" s="21">
        <f>YEAR(A13)</f>
        <v/>
      </c>
    </row>
    <row r="14">
      <c r="A14" s="14" t="n">
        <v>41291</v>
      </c>
      <c r="B14" s="15">
        <f>'01_RAW_Spot'!B14</f>
        <v/>
      </c>
      <c r="C14" s="16">
        <f>'01_RAW_IV'!B14</f>
        <v/>
      </c>
      <c r="D14" s="15">
        <f>LN(B14/B13)</f>
        <v/>
      </c>
      <c r="E14" s="16" t="inlineStr"/>
      <c r="F14" s="16" t="inlineStr"/>
      <c r="G14" s="16">
        <f>IF(OR(C14="",F14=""),"",C14-F14)</f>
        <v/>
      </c>
      <c r="H14" s="17">
        <f>IF(OR(C14="",F14="",F14=0),"",C14/F14)</f>
        <v/>
      </c>
      <c r="I14" s="18">
        <f>IF('01_RAW_FwdRV'!B14="","",'01_RAW_FwdRV'!B14)</f>
        <v/>
      </c>
      <c r="J14" s="18">
        <f>IF(ROW()&lt;=3286,STDEV(D15:D35)*SQRT(252),"")</f>
        <v/>
      </c>
      <c r="K14" s="18">
        <f>IF(ROW()&lt;=3244,LN(B77/B14),"")</f>
        <v/>
      </c>
      <c r="L14" s="19" t="inlineStr"/>
      <c r="M14" s="19" t="inlineStr"/>
      <c r="N14" s="17" t="inlineStr"/>
      <c r="O14" s="20">
        <f>IF(F14="","",IF(F14&lt;'04_VOLATILITY_REGIMES'!$C$5,"Low",IF(F14&lt;'04_VOLATILITY_REGIMES'!$C$6,"Normal",IF(F14&lt;'04_VOLATILITY_REGIMES'!$C$7,"High","Extreme"))))</f>
        <v/>
      </c>
      <c r="P14" s="20">
        <f>O15</f>
        <v/>
      </c>
      <c r="Q14" s="21">
        <f>YEAR(A14)</f>
        <v/>
      </c>
    </row>
    <row r="15">
      <c r="A15" s="14" t="n">
        <v>41292</v>
      </c>
      <c r="B15" s="15">
        <f>'01_RAW_Spot'!B15</f>
        <v/>
      </c>
      <c r="C15" s="16">
        <f>'01_RAW_IV'!B15</f>
        <v/>
      </c>
      <c r="D15" s="15">
        <f>LN(B15/B14)</f>
        <v/>
      </c>
      <c r="E15" s="16" t="inlineStr"/>
      <c r="F15" s="16" t="inlineStr"/>
      <c r="G15" s="16">
        <f>IF(OR(C15="",F15=""),"",C15-F15)</f>
        <v/>
      </c>
      <c r="H15" s="17">
        <f>IF(OR(C15="",F15="",F15=0),"",C15/F15)</f>
        <v/>
      </c>
      <c r="I15" s="18">
        <f>IF('01_RAW_FwdRV'!B15="","",'01_RAW_FwdRV'!B15)</f>
        <v/>
      </c>
      <c r="J15" s="18">
        <f>IF(ROW()&lt;=3286,STDEV(D16:D36)*SQRT(252),"")</f>
        <v/>
      </c>
      <c r="K15" s="18">
        <f>IF(ROW()&lt;=3244,LN(B78/B15),"")</f>
        <v/>
      </c>
      <c r="L15" s="19" t="inlineStr"/>
      <c r="M15" s="19" t="inlineStr"/>
      <c r="N15" s="17" t="inlineStr"/>
      <c r="O15" s="20">
        <f>IF(F15="","",IF(F15&lt;'04_VOLATILITY_REGIMES'!$C$5,"Low",IF(F15&lt;'04_VOLATILITY_REGIMES'!$C$6,"Normal",IF(F15&lt;'04_VOLATILITY_REGIMES'!$C$7,"High","Extreme"))))</f>
        <v/>
      </c>
      <c r="P15" s="20">
        <f>O16</f>
        <v/>
      </c>
      <c r="Q15" s="21">
        <f>YEAR(A15)</f>
        <v/>
      </c>
    </row>
    <row r="16">
      <c r="A16" s="14" t="n">
        <v>41295</v>
      </c>
      <c r="B16" s="15">
        <f>'01_RAW_Spot'!B16</f>
        <v/>
      </c>
      <c r="C16" s="16">
        <f>'01_RAW_IV'!B16</f>
        <v/>
      </c>
      <c r="D16" s="15">
        <f>LN(B16/B15)</f>
        <v/>
      </c>
      <c r="E16" s="16" t="inlineStr"/>
      <c r="F16" s="16" t="inlineStr"/>
      <c r="G16" s="16">
        <f>IF(OR(C16="",F16=""),"",C16-F16)</f>
        <v/>
      </c>
      <c r="H16" s="17">
        <f>IF(OR(C16="",F16="",F16=0),"",C16/F16)</f>
        <v/>
      </c>
      <c r="I16" s="18">
        <f>IF('01_RAW_FwdRV'!B16="","",'01_RAW_FwdRV'!B16)</f>
        <v/>
      </c>
      <c r="J16" s="18">
        <f>IF(ROW()&lt;=3286,STDEV(D17:D37)*SQRT(252),"")</f>
        <v/>
      </c>
      <c r="K16" s="18">
        <f>IF(ROW()&lt;=3244,LN(B79/B16),"")</f>
        <v/>
      </c>
      <c r="L16" s="19" t="inlineStr"/>
      <c r="M16" s="19" t="inlineStr"/>
      <c r="N16" s="17" t="inlineStr"/>
      <c r="O16" s="20">
        <f>IF(F16="","",IF(F16&lt;'04_VOLATILITY_REGIMES'!$C$5,"Low",IF(F16&lt;'04_VOLATILITY_REGIMES'!$C$6,"Normal",IF(F16&lt;'04_VOLATILITY_REGIMES'!$C$7,"High","Extreme"))))</f>
        <v/>
      </c>
      <c r="P16" s="20">
        <f>O17</f>
        <v/>
      </c>
      <c r="Q16" s="21">
        <f>YEAR(A16)</f>
        <v/>
      </c>
    </row>
    <row r="17">
      <c r="A17" s="14" t="n">
        <v>41296</v>
      </c>
      <c r="B17" s="15">
        <f>'01_RAW_Spot'!B17</f>
        <v/>
      </c>
      <c r="C17" s="16">
        <f>'01_RAW_IV'!B17</f>
        <v/>
      </c>
      <c r="D17" s="15">
        <f>LN(B17/B16)</f>
        <v/>
      </c>
      <c r="E17" s="16" t="inlineStr"/>
      <c r="F17" s="16" t="inlineStr"/>
      <c r="G17" s="16">
        <f>IF(OR(C17="",F17=""),"",C17-F17)</f>
        <v/>
      </c>
      <c r="H17" s="17">
        <f>IF(OR(C17="",F17="",F17=0),"",C17/F17)</f>
        <v/>
      </c>
      <c r="I17" s="18">
        <f>IF('01_RAW_FwdRV'!B17="","",'01_RAW_FwdRV'!B17)</f>
        <v/>
      </c>
      <c r="J17" s="18">
        <f>IF(ROW()&lt;=3286,STDEV(D18:D38)*SQRT(252),"")</f>
        <v/>
      </c>
      <c r="K17" s="18">
        <f>IF(ROW()&lt;=3244,LN(B80/B17),"")</f>
        <v/>
      </c>
      <c r="L17" s="19" t="inlineStr"/>
      <c r="M17" s="19" t="inlineStr"/>
      <c r="N17" s="17" t="inlineStr"/>
      <c r="O17" s="20">
        <f>IF(F17="","",IF(F17&lt;'04_VOLATILITY_REGIMES'!$C$5,"Low",IF(F17&lt;'04_VOLATILITY_REGIMES'!$C$6,"Normal",IF(F17&lt;'04_VOLATILITY_REGIMES'!$C$7,"High","Extreme"))))</f>
        <v/>
      </c>
      <c r="P17" s="20">
        <f>O18</f>
        <v/>
      </c>
      <c r="Q17" s="21">
        <f>YEAR(A17)</f>
        <v/>
      </c>
    </row>
    <row r="18">
      <c r="A18" s="14" t="n">
        <v>41297</v>
      </c>
      <c r="B18" s="15">
        <f>'01_RAW_Spot'!B18</f>
        <v/>
      </c>
      <c r="C18" s="16">
        <f>'01_RAW_IV'!B18</f>
        <v/>
      </c>
      <c r="D18" s="15">
        <f>LN(B18/B17)</f>
        <v/>
      </c>
      <c r="E18" s="16" t="inlineStr"/>
      <c r="F18" s="16" t="inlineStr"/>
      <c r="G18" s="16">
        <f>IF(OR(C18="",F18=""),"",C18-F18)</f>
        <v/>
      </c>
      <c r="H18" s="17">
        <f>IF(OR(C18="",F18="",F18=0),"",C18/F18)</f>
        <v/>
      </c>
      <c r="I18" s="18">
        <f>IF('01_RAW_FwdRV'!B18="","",'01_RAW_FwdRV'!B18)</f>
        <v/>
      </c>
      <c r="J18" s="18">
        <f>IF(ROW()&lt;=3286,STDEV(D19:D39)*SQRT(252),"")</f>
        <v/>
      </c>
      <c r="K18" s="18">
        <f>IF(ROW()&lt;=3244,LN(B81/B18),"")</f>
        <v/>
      </c>
      <c r="L18" s="19" t="inlineStr"/>
      <c r="M18" s="19" t="inlineStr"/>
      <c r="N18" s="17" t="inlineStr"/>
      <c r="O18" s="20">
        <f>IF(F18="","",IF(F18&lt;'04_VOLATILITY_REGIMES'!$C$5,"Low",IF(F18&lt;'04_VOLATILITY_REGIMES'!$C$6,"Normal",IF(F18&lt;'04_VOLATILITY_REGIMES'!$C$7,"High","Extreme"))))</f>
        <v/>
      </c>
      <c r="P18" s="20">
        <f>O19</f>
        <v/>
      </c>
      <c r="Q18" s="21">
        <f>YEAR(A18)</f>
        <v/>
      </c>
    </row>
    <row r="19">
      <c r="A19" s="14" t="n">
        <v>41298</v>
      </c>
      <c r="B19" s="15">
        <f>'01_RAW_Spot'!B19</f>
        <v/>
      </c>
      <c r="C19" s="16">
        <f>'01_RAW_IV'!B19</f>
        <v/>
      </c>
      <c r="D19" s="15">
        <f>LN(B19/B18)</f>
        <v/>
      </c>
      <c r="E19" s="16" t="inlineStr"/>
      <c r="F19" s="16" t="inlineStr"/>
      <c r="G19" s="16">
        <f>IF(OR(C19="",F19=""),"",C19-F19)</f>
        <v/>
      </c>
      <c r="H19" s="17">
        <f>IF(OR(C19="",F19="",F19=0),"",C19/F19)</f>
        <v/>
      </c>
      <c r="I19" s="18">
        <f>IF('01_RAW_FwdRV'!B19="","",'01_RAW_FwdRV'!B19)</f>
        <v/>
      </c>
      <c r="J19" s="18">
        <f>IF(ROW()&lt;=3286,STDEV(D20:D40)*SQRT(252),"")</f>
        <v/>
      </c>
      <c r="K19" s="18">
        <f>IF(ROW()&lt;=3244,LN(B82/B19),"")</f>
        <v/>
      </c>
      <c r="L19" s="19" t="inlineStr"/>
      <c r="M19" s="19" t="inlineStr"/>
      <c r="N19" s="17" t="inlineStr"/>
      <c r="O19" s="20">
        <f>IF(F19="","",IF(F19&lt;'04_VOLATILITY_REGIMES'!$C$5,"Low",IF(F19&lt;'04_VOLATILITY_REGIMES'!$C$6,"Normal",IF(F19&lt;'04_VOLATILITY_REGIMES'!$C$7,"High","Extreme"))))</f>
        <v/>
      </c>
      <c r="P19" s="20">
        <f>O20</f>
        <v/>
      </c>
      <c r="Q19" s="21">
        <f>YEAR(A19)</f>
        <v/>
      </c>
    </row>
    <row r="20">
      <c r="A20" s="14" t="n">
        <v>41302</v>
      </c>
      <c r="B20" s="15">
        <f>'01_RAW_Spot'!B20</f>
        <v/>
      </c>
      <c r="C20" s="16">
        <f>'01_RAW_IV'!B20</f>
        <v/>
      </c>
      <c r="D20" s="15">
        <f>LN(B20/B19)</f>
        <v/>
      </c>
      <c r="E20" s="16" t="inlineStr"/>
      <c r="F20" s="16" t="inlineStr"/>
      <c r="G20" s="16">
        <f>IF(OR(C20="",F20=""),"",C20-F20)</f>
        <v/>
      </c>
      <c r="H20" s="17">
        <f>IF(OR(C20="",F20="",F20=0),"",C20/F20)</f>
        <v/>
      </c>
      <c r="I20" s="18">
        <f>IF('01_RAW_FwdRV'!B20="","",'01_RAW_FwdRV'!B20)</f>
        <v/>
      </c>
      <c r="J20" s="18">
        <f>IF(ROW()&lt;=3286,STDEV(D21:D41)*SQRT(252),"")</f>
        <v/>
      </c>
      <c r="K20" s="18">
        <f>IF(ROW()&lt;=3244,LN(B83/B20),"")</f>
        <v/>
      </c>
      <c r="L20" s="19" t="inlineStr"/>
      <c r="M20" s="19" t="inlineStr"/>
      <c r="N20" s="17" t="inlineStr"/>
      <c r="O20" s="20">
        <f>IF(F20="","",IF(F20&lt;'04_VOLATILITY_REGIMES'!$C$5,"Low",IF(F20&lt;'04_VOLATILITY_REGIMES'!$C$6,"Normal",IF(F20&lt;'04_VOLATILITY_REGIMES'!$C$7,"High","Extreme"))))</f>
        <v/>
      </c>
      <c r="P20" s="20">
        <f>O21</f>
        <v/>
      </c>
      <c r="Q20" s="21">
        <f>YEAR(A20)</f>
        <v/>
      </c>
    </row>
    <row r="21">
      <c r="A21" s="14" t="n">
        <v>41303</v>
      </c>
      <c r="B21" s="15">
        <f>'01_RAW_Spot'!B21</f>
        <v/>
      </c>
      <c r="C21" s="16">
        <f>'01_RAW_IV'!B21</f>
        <v/>
      </c>
      <c r="D21" s="15">
        <f>LN(B21/B20)</f>
        <v/>
      </c>
      <c r="E21" s="16" t="inlineStr"/>
      <c r="F21" s="16" t="inlineStr"/>
      <c r="G21" s="16">
        <f>IF(OR(C21="",F21=""),"",C21-F21)</f>
        <v/>
      </c>
      <c r="H21" s="17">
        <f>IF(OR(C21="",F21="",F21=0),"",C21/F21)</f>
        <v/>
      </c>
      <c r="I21" s="18">
        <f>IF('01_RAW_FwdRV'!B21="","",'01_RAW_FwdRV'!B21)</f>
        <v/>
      </c>
      <c r="J21" s="18">
        <f>IF(ROW()&lt;=3286,STDEV(D22:D42)*SQRT(252),"")</f>
        <v/>
      </c>
      <c r="K21" s="18">
        <f>IF(ROW()&lt;=3244,LN(B84/B21),"")</f>
        <v/>
      </c>
      <c r="L21" s="19" t="inlineStr"/>
      <c r="M21" s="19" t="inlineStr"/>
      <c r="N21" s="17" t="inlineStr"/>
      <c r="O21" s="20">
        <f>IF(F21="","",IF(F21&lt;'04_VOLATILITY_REGIMES'!$C$5,"Low",IF(F21&lt;'04_VOLATILITY_REGIMES'!$C$6,"Normal",IF(F21&lt;'04_VOLATILITY_REGIMES'!$C$7,"High","Extreme"))))</f>
        <v/>
      </c>
      <c r="P21" s="20">
        <f>O22</f>
        <v/>
      </c>
      <c r="Q21" s="21">
        <f>YEAR(A21)</f>
        <v/>
      </c>
    </row>
    <row r="22">
      <c r="A22" s="14" t="n">
        <v>41304</v>
      </c>
      <c r="B22" s="15">
        <f>'01_RAW_Spot'!B22</f>
        <v/>
      </c>
      <c r="C22" s="16">
        <f>'01_RAW_IV'!B22</f>
        <v/>
      </c>
      <c r="D22" s="15">
        <f>LN(B22/B21)</f>
        <v/>
      </c>
      <c r="E22" s="16" t="inlineStr"/>
      <c r="F22" s="16" t="inlineStr"/>
      <c r="G22" s="16">
        <f>IF(OR(C22="",F22=""),"",C22-F22)</f>
        <v/>
      </c>
      <c r="H22" s="17">
        <f>IF(OR(C22="",F22="",F22=0),"",C22/F22)</f>
        <v/>
      </c>
      <c r="I22" s="18">
        <f>IF('01_RAW_FwdRV'!B22="","",'01_RAW_FwdRV'!B22)</f>
        <v/>
      </c>
      <c r="J22" s="18">
        <f>IF(ROW()&lt;=3286,STDEV(D23:D43)*SQRT(252),"")</f>
        <v/>
      </c>
      <c r="K22" s="18">
        <f>IF(ROW()&lt;=3244,LN(B85/B22),"")</f>
        <v/>
      </c>
      <c r="L22" s="19" t="inlineStr"/>
      <c r="M22" s="19" t="inlineStr"/>
      <c r="N22" s="17" t="inlineStr"/>
      <c r="O22" s="20">
        <f>IF(F22="","",IF(F22&lt;'04_VOLATILITY_REGIMES'!$C$5,"Low",IF(F22&lt;'04_VOLATILITY_REGIMES'!$C$6,"Normal",IF(F22&lt;'04_VOLATILITY_REGIMES'!$C$7,"High","Extreme"))))</f>
        <v/>
      </c>
      <c r="P22" s="20">
        <f>O23</f>
        <v/>
      </c>
      <c r="Q22" s="21">
        <f>YEAR(A22)</f>
        <v/>
      </c>
    </row>
    <row r="23">
      <c r="A23" s="14" t="n">
        <v>41305</v>
      </c>
      <c r="B23" s="15">
        <f>'01_RAW_Spot'!B23</f>
        <v/>
      </c>
      <c r="C23" s="16">
        <f>'01_RAW_IV'!B23</f>
        <v/>
      </c>
      <c r="D23" s="15">
        <f>LN(B23/B22)</f>
        <v/>
      </c>
      <c r="E23" s="16">
        <f>STDEV(D3:D23)*SQRT(252)</f>
        <v/>
      </c>
      <c r="F23" s="16" t="inlineStr"/>
      <c r="G23" s="16">
        <f>IF(OR(C23="",F23=""),"",C23-F23)</f>
        <v/>
      </c>
      <c r="H23" s="17">
        <f>IF(OR(C23="",F23="",F23=0),"",C23/F23)</f>
        <v/>
      </c>
      <c r="I23" s="18">
        <f>IF('01_RAW_FwdRV'!B23="","",'01_RAW_FwdRV'!B23)</f>
        <v/>
      </c>
      <c r="J23" s="18">
        <f>IF(ROW()&lt;=3286,STDEV(D24:D44)*SQRT(252),"")</f>
        <v/>
      </c>
      <c r="K23" s="18">
        <f>IF(ROW()&lt;=3244,LN(B86/B23),"")</f>
        <v/>
      </c>
      <c r="L23" s="19" t="inlineStr"/>
      <c r="M23" s="19" t="inlineStr"/>
      <c r="N23" s="17" t="inlineStr"/>
      <c r="O23" s="20">
        <f>IF(F23="","",IF(F23&lt;'04_VOLATILITY_REGIMES'!$C$5,"Low",IF(F23&lt;'04_VOLATILITY_REGIMES'!$C$6,"Normal",IF(F23&lt;'04_VOLATILITY_REGIMES'!$C$7,"High","Extreme"))))</f>
        <v/>
      </c>
      <c r="P23" s="20">
        <f>O24</f>
        <v/>
      </c>
      <c r="Q23" s="21">
        <f>YEAR(A23)</f>
        <v/>
      </c>
    </row>
    <row r="24">
      <c r="A24" s="14" t="n">
        <v>41306</v>
      </c>
      <c r="B24" s="15">
        <f>'01_RAW_Spot'!B24</f>
        <v/>
      </c>
      <c r="C24" s="16">
        <f>'01_RAW_IV'!B24</f>
        <v/>
      </c>
      <c r="D24" s="15">
        <f>LN(B24/B23)</f>
        <v/>
      </c>
      <c r="E24" s="16">
        <f>STDEV(D4:D24)*SQRT(252)</f>
        <v/>
      </c>
      <c r="F24" s="16" t="inlineStr"/>
      <c r="G24" s="16">
        <f>IF(OR(C24="",F24=""),"",C24-F24)</f>
        <v/>
      </c>
      <c r="H24" s="17">
        <f>IF(OR(C24="",F24="",F24=0),"",C24/F24)</f>
        <v/>
      </c>
      <c r="I24" s="18">
        <f>IF('01_RAW_FwdRV'!B24="","",'01_RAW_FwdRV'!B24)</f>
        <v/>
      </c>
      <c r="J24" s="18">
        <f>IF(ROW()&lt;=3286,STDEV(D25:D45)*SQRT(252),"")</f>
        <v/>
      </c>
      <c r="K24" s="18">
        <f>IF(ROW()&lt;=3244,LN(B87/B24),"")</f>
        <v/>
      </c>
      <c r="L24" s="19" t="inlineStr"/>
      <c r="M24" s="19" t="inlineStr"/>
      <c r="N24" s="17" t="inlineStr"/>
      <c r="O24" s="20">
        <f>IF(F24="","",IF(F24&lt;'04_VOLATILITY_REGIMES'!$C$5,"Low",IF(F24&lt;'04_VOLATILITY_REGIMES'!$C$6,"Normal",IF(F24&lt;'04_VOLATILITY_REGIMES'!$C$7,"High","Extreme"))))</f>
        <v/>
      </c>
      <c r="P24" s="20">
        <f>O25</f>
        <v/>
      </c>
      <c r="Q24" s="21">
        <f>YEAR(A24)</f>
        <v/>
      </c>
    </row>
    <row r="25">
      <c r="A25" s="14" t="n">
        <v>41309</v>
      </c>
      <c r="B25" s="15">
        <f>'01_RAW_Spot'!B25</f>
        <v/>
      </c>
      <c r="C25" s="16">
        <f>'01_RAW_IV'!B25</f>
        <v/>
      </c>
      <c r="D25" s="15">
        <f>LN(B25/B24)</f>
        <v/>
      </c>
      <c r="E25" s="16">
        <f>STDEV(D5:D25)*SQRT(252)</f>
        <v/>
      </c>
      <c r="F25" s="16" t="inlineStr"/>
      <c r="G25" s="16">
        <f>IF(OR(C25="",F25=""),"",C25-F25)</f>
        <v/>
      </c>
      <c r="H25" s="17">
        <f>IF(OR(C25="",F25="",F25=0),"",C25/F25)</f>
        <v/>
      </c>
      <c r="I25" s="18">
        <f>IF('01_RAW_FwdRV'!B25="","",'01_RAW_FwdRV'!B25)</f>
        <v/>
      </c>
      <c r="J25" s="18">
        <f>IF(ROW()&lt;=3286,STDEV(D26:D46)*SQRT(252),"")</f>
        <v/>
      </c>
      <c r="K25" s="18">
        <f>IF(ROW()&lt;=3244,LN(B88/B25),"")</f>
        <v/>
      </c>
      <c r="L25" s="19" t="inlineStr"/>
      <c r="M25" s="19" t="inlineStr"/>
      <c r="N25" s="17" t="inlineStr"/>
      <c r="O25" s="20">
        <f>IF(F25="","",IF(F25&lt;'04_VOLATILITY_REGIMES'!$C$5,"Low",IF(F25&lt;'04_VOLATILITY_REGIMES'!$C$6,"Normal",IF(F25&lt;'04_VOLATILITY_REGIMES'!$C$7,"High","Extreme"))))</f>
        <v/>
      </c>
      <c r="P25" s="20">
        <f>O26</f>
        <v/>
      </c>
      <c r="Q25" s="21">
        <f>YEAR(A25)</f>
        <v/>
      </c>
    </row>
    <row r="26">
      <c r="A26" s="14" t="n">
        <v>41310</v>
      </c>
      <c r="B26" s="15">
        <f>'01_RAW_Spot'!B26</f>
        <v/>
      </c>
      <c r="C26" s="16">
        <f>'01_RAW_IV'!B26</f>
        <v/>
      </c>
      <c r="D26" s="15">
        <f>LN(B26/B25)</f>
        <v/>
      </c>
      <c r="E26" s="16">
        <f>STDEV(D6:D26)*SQRT(252)</f>
        <v/>
      </c>
      <c r="F26" s="16" t="inlineStr"/>
      <c r="G26" s="16">
        <f>IF(OR(C26="",F26=""),"",C26-F26)</f>
        <v/>
      </c>
      <c r="H26" s="17">
        <f>IF(OR(C26="",F26="",F26=0),"",C26/F26)</f>
        <v/>
      </c>
      <c r="I26" s="18">
        <f>IF('01_RAW_FwdRV'!B26="","",'01_RAW_FwdRV'!B26)</f>
        <v/>
      </c>
      <c r="J26" s="18">
        <f>IF(ROW()&lt;=3286,STDEV(D27:D47)*SQRT(252),"")</f>
        <v/>
      </c>
      <c r="K26" s="18">
        <f>IF(ROW()&lt;=3244,LN(B89/B26),"")</f>
        <v/>
      </c>
      <c r="L26" s="19" t="inlineStr"/>
      <c r="M26" s="19" t="inlineStr"/>
      <c r="N26" s="17" t="inlineStr"/>
      <c r="O26" s="20">
        <f>IF(F26="","",IF(F26&lt;'04_VOLATILITY_REGIMES'!$C$5,"Low",IF(F26&lt;'04_VOLATILITY_REGIMES'!$C$6,"Normal",IF(F26&lt;'04_VOLATILITY_REGIMES'!$C$7,"High","Extreme"))))</f>
        <v/>
      </c>
      <c r="P26" s="20">
        <f>O27</f>
        <v/>
      </c>
      <c r="Q26" s="21">
        <f>YEAR(A26)</f>
        <v/>
      </c>
    </row>
    <row r="27">
      <c r="A27" s="14" t="n">
        <v>41311</v>
      </c>
      <c r="B27" s="15">
        <f>'01_RAW_Spot'!B27</f>
        <v/>
      </c>
      <c r="C27" s="16">
        <f>'01_RAW_IV'!B27</f>
        <v/>
      </c>
      <c r="D27" s="15">
        <f>LN(B27/B26)</f>
        <v/>
      </c>
      <c r="E27" s="16">
        <f>STDEV(D7:D27)*SQRT(252)</f>
        <v/>
      </c>
      <c r="F27" s="16" t="inlineStr"/>
      <c r="G27" s="16">
        <f>IF(OR(C27="",F27=""),"",C27-F27)</f>
        <v/>
      </c>
      <c r="H27" s="17">
        <f>IF(OR(C27="",F27="",F27=0),"",C27/F27)</f>
        <v/>
      </c>
      <c r="I27" s="18">
        <f>IF('01_RAW_FwdRV'!B27="","",'01_RAW_FwdRV'!B27)</f>
        <v/>
      </c>
      <c r="J27" s="18">
        <f>IF(ROW()&lt;=3286,STDEV(D28:D48)*SQRT(252),"")</f>
        <v/>
      </c>
      <c r="K27" s="18">
        <f>IF(ROW()&lt;=3244,LN(B90/B27),"")</f>
        <v/>
      </c>
      <c r="L27" s="19" t="inlineStr"/>
      <c r="M27" s="19" t="inlineStr"/>
      <c r="N27" s="17" t="inlineStr"/>
      <c r="O27" s="20">
        <f>IF(F27="","",IF(F27&lt;'04_VOLATILITY_REGIMES'!$C$5,"Low",IF(F27&lt;'04_VOLATILITY_REGIMES'!$C$6,"Normal",IF(F27&lt;'04_VOLATILITY_REGIMES'!$C$7,"High","Extreme"))))</f>
        <v/>
      </c>
      <c r="P27" s="20">
        <f>O28</f>
        <v/>
      </c>
      <c r="Q27" s="21">
        <f>YEAR(A27)</f>
        <v/>
      </c>
    </row>
    <row r="28">
      <c r="A28" s="14" t="n">
        <v>41312</v>
      </c>
      <c r="B28" s="15">
        <f>'01_RAW_Spot'!B28</f>
        <v/>
      </c>
      <c r="C28" s="16">
        <f>'01_RAW_IV'!B28</f>
        <v/>
      </c>
      <c r="D28" s="15">
        <f>LN(B28/B27)</f>
        <v/>
      </c>
      <c r="E28" s="16">
        <f>STDEV(D8:D28)*SQRT(252)</f>
        <v/>
      </c>
      <c r="F28" s="16" t="inlineStr"/>
      <c r="G28" s="16">
        <f>IF(OR(C28="",F28=""),"",C28-F28)</f>
        <v/>
      </c>
      <c r="H28" s="17">
        <f>IF(OR(C28="",F28="",F28=0),"",C28/F28)</f>
        <v/>
      </c>
      <c r="I28" s="18">
        <f>IF('01_RAW_FwdRV'!B28="","",'01_RAW_FwdRV'!B28)</f>
        <v/>
      </c>
      <c r="J28" s="18">
        <f>IF(ROW()&lt;=3286,STDEV(D29:D49)*SQRT(252),"")</f>
        <v/>
      </c>
      <c r="K28" s="18">
        <f>IF(ROW()&lt;=3244,LN(B91/B28),"")</f>
        <v/>
      </c>
      <c r="L28" s="19" t="inlineStr"/>
      <c r="M28" s="19" t="inlineStr"/>
      <c r="N28" s="17" t="inlineStr"/>
      <c r="O28" s="20">
        <f>IF(F28="","",IF(F28&lt;'04_VOLATILITY_REGIMES'!$C$5,"Low",IF(F28&lt;'04_VOLATILITY_REGIMES'!$C$6,"Normal",IF(F28&lt;'04_VOLATILITY_REGIMES'!$C$7,"High","Extreme"))))</f>
        <v/>
      </c>
      <c r="P28" s="20">
        <f>O29</f>
        <v/>
      </c>
      <c r="Q28" s="21">
        <f>YEAR(A28)</f>
        <v/>
      </c>
    </row>
    <row r="29">
      <c r="A29" s="14" t="n">
        <v>41313</v>
      </c>
      <c r="B29" s="15">
        <f>'01_RAW_Spot'!B29</f>
        <v/>
      </c>
      <c r="C29" s="16">
        <f>'01_RAW_IV'!B29</f>
        <v/>
      </c>
      <c r="D29" s="15">
        <f>LN(B29/B28)</f>
        <v/>
      </c>
      <c r="E29" s="16">
        <f>STDEV(D9:D29)*SQRT(252)</f>
        <v/>
      </c>
      <c r="F29" s="16" t="inlineStr"/>
      <c r="G29" s="16">
        <f>IF(OR(C29="",F29=""),"",C29-F29)</f>
        <v/>
      </c>
      <c r="H29" s="17">
        <f>IF(OR(C29="",F29="",F29=0),"",C29/F29)</f>
        <v/>
      </c>
      <c r="I29" s="18">
        <f>IF('01_RAW_FwdRV'!B29="","",'01_RAW_FwdRV'!B29)</f>
        <v/>
      </c>
      <c r="J29" s="18">
        <f>IF(ROW()&lt;=3286,STDEV(D30:D50)*SQRT(252),"")</f>
        <v/>
      </c>
      <c r="K29" s="18">
        <f>IF(ROW()&lt;=3244,LN(B92/B29),"")</f>
        <v/>
      </c>
      <c r="L29" s="19" t="inlineStr"/>
      <c r="M29" s="19" t="inlineStr"/>
      <c r="N29" s="17" t="inlineStr"/>
      <c r="O29" s="20">
        <f>IF(F29="","",IF(F29&lt;'04_VOLATILITY_REGIMES'!$C$5,"Low",IF(F29&lt;'04_VOLATILITY_REGIMES'!$C$6,"Normal",IF(F29&lt;'04_VOLATILITY_REGIMES'!$C$7,"High","Extreme"))))</f>
        <v/>
      </c>
      <c r="P29" s="20">
        <f>O30</f>
        <v/>
      </c>
      <c r="Q29" s="21">
        <f>YEAR(A29)</f>
        <v/>
      </c>
    </row>
    <row r="30">
      <c r="A30" s="14" t="n">
        <v>41316</v>
      </c>
      <c r="B30" s="15">
        <f>'01_RAW_Spot'!B30</f>
        <v/>
      </c>
      <c r="C30" s="16">
        <f>'01_RAW_IV'!B30</f>
        <v/>
      </c>
      <c r="D30" s="15">
        <f>LN(B30/B29)</f>
        <v/>
      </c>
      <c r="E30" s="16">
        <f>STDEV(D10:D30)*SQRT(252)</f>
        <v/>
      </c>
      <c r="F30" s="16" t="inlineStr"/>
      <c r="G30" s="16">
        <f>IF(OR(C30="",F30=""),"",C30-F30)</f>
        <v/>
      </c>
      <c r="H30" s="17">
        <f>IF(OR(C30="",F30="",F30=0),"",C30/F30)</f>
        <v/>
      </c>
      <c r="I30" s="18">
        <f>IF('01_RAW_FwdRV'!B30="","",'01_RAW_FwdRV'!B30)</f>
        <v/>
      </c>
      <c r="J30" s="18">
        <f>IF(ROW()&lt;=3286,STDEV(D31:D51)*SQRT(252),"")</f>
        <v/>
      </c>
      <c r="K30" s="18">
        <f>IF(ROW()&lt;=3244,LN(B93/B30),"")</f>
        <v/>
      </c>
      <c r="L30" s="19" t="inlineStr"/>
      <c r="M30" s="19" t="inlineStr"/>
      <c r="N30" s="17" t="inlineStr"/>
      <c r="O30" s="20">
        <f>IF(F30="","",IF(F30&lt;'04_VOLATILITY_REGIMES'!$C$5,"Low",IF(F30&lt;'04_VOLATILITY_REGIMES'!$C$6,"Normal",IF(F30&lt;'04_VOLATILITY_REGIMES'!$C$7,"High","Extreme"))))</f>
        <v/>
      </c>
      <c r="P30" s="20">
        <f>O31</f>
        <v/>
      </c>
      <c r="Q30" s="21">
        <f>YEAR(A30)</f>
        <v/>
      </c>
    </row>
    <row r="31">
      <c r="A31" s="14" t="n">
        <v>41317</v>
      </c>
      <c r="B31" s="15">
        <f>'01_RAW_Spot'!B31</f>
        <v/>
      </c>
      <c r="C31" s="16">
        <f>'01_RAW_IV'!B31</f>
        <v/>
      </c>
      <c r="D31" s="15">
        <f>LN(B31/B30)</f>
        <v/>
      </c>
      <c r="E31" s="16">
        <f>STDEV(D11:D31)*SQRT(252)</f>
        <v/>
      </c>
      <c r="F31" s="16" t="inlineStr"/>
      <c r="G31" s="16">
        <f>IF(OR(C31="",F31=""),"",C31-F31)</f>
        <v/>
      </c>
      <c r="H31" s="17">
        <f>IF(OR(C31="",F31="",F31=0),"",C31/F31)</f>
        <v/>
      </c>
      <c r="I31" s="18">
        <f>IF('01_RAW_FwdRV'!B31="","",'01_RAW_FwdRV'!B31)</f>
        <v/>
      </c>
      <c r="J31" s="18">
        <f>IF(ROW()&lt;=3286,STDEV(D32:D52)*SQRT(252),"")</f>
        <v/>
      </c>
      <c r="K31" s="18">
        <f>IF(ROW()&lt;=3244,LN(B94/B31),"")</f>
        <v/>
      </c>
      <c r="L31" s="19" t="inlineStr"/>
      <c r="M31" s="19" t="inlineStr"/>
      <c r="N31" s="17" t="inlineStr"/>
      <c r="O31" s="20">
        <f>IF(F31="","",IF(F31&lt;'04_VOLATILITY_REGIMES'!$C$5,"Low",IF(F31&lt;'04_VOLATILITY_REGIMES'!$C$6,"Normal",IF(F31&lt;'04_VOLATILITY_REGIMES'!$C$7,"High","Extreme"))))</f>
        <v/>
      </c>
      <c r="P31" s="20">
        <f>O32</f>
        <v/>
      </c>
      <c r="Q31" s="21">
        <f>YEAR(A31)</f>
        <v/>
      </c>
    </row>
    <row r="32">
      <c r="A32" s="14" t="n">
        <v>41318</v>
      </c>
      <c r="B32" s="15">
        <f>'01_RAW_Spot'!B32</f>
        <v/>
      </c>
      <c r="C32" s="16">
        <f>'01_RAW_IV'!B32</f>
        <v/>
      </c>
      <c r="D32" s="15">
        <f>LN(B32/B31)</f>
        <v/>
      </c>
      <c r="E32" s="16">
        <f>STDEV(D12:D32)*SQRT(252)</f>
        <v/>
      </c>
      <c r="F32" s="16" t="inlineStr"/>
      <c r="G32" s="16">
        <f>IF(OR(C32="",F32=""),"",C32-F32)</f>
        <v/>
      </c>
      <c r="H32" s="17">
        <f>IF(OR(C32="",F32="",F32=0),"",C32/F32)</f>
        <v/>
      </c>
      <c r="I32" s="18">
        <f>IF('01_RAW_FwdRV'!B32="","",'01_RAW_FwdRV'!B32)</f>
        <v/>
      </c>
      <c r="J32" s="18">
        <f>IF(ROW()&lt;=3286,STDEV(D33:D53)*SQRT(252),"")</f>
        <v/>
      </c>
      <c r="K32" s="18">
        <f>IF(ROW()&lt;=3244,LN(B95/B32),"")</f>
        <v/>
      </c>
      <c r="L32" s="19" t="inlineStr"/>
      <c r="M32" s="19" t="inlineStr"/>
      <c r="N32" s="17" t="inlineStr"/>
      <c r="O32" s="20">
        <f>IF(F32="","",IF(F32&lt;'04_VOLATILITY_REGIMES'!$C$5,"Low",IF(F32&lt;'04_VOLATILITY_REGIMES'!$C$6,"Normal",IF(F32&lt;'04_VOLATILITY_REGIMES'!$C$7,"High","Extreme"))))</f>
        <v/>
      </c>
      <c r="P32" s="20">
        <f>O33</f>
        <v/>
      </c>
      <c r="Q32" s="21">
        <f>YEAR(A32)</f>
        <v/>
      </c>
    </row>
    <row r="33">
      <c r="A33" s="14" t="n">
        <v>41319</v>
      </c>
      <c r="B33" s="15">
        <f>'01_RAW_Spot'!B33</f>
        <v/>
      </c>
      <c r="C33" s="16">
        <f>'01_RAW_IV'!B33</f>
        <v/>
      </c>
      <c r="D33" s="15">
        <f>LN(B33/B32)</f>
        <v/>
      </c>
      <c r="E33" s="16">
        <f>STDEV(D13:D33)*SQRT(252)</f>
        <v/>
      </c>
      <c r="F33" s="16" t="inlineStr"/>
      <c r="G33" s="16">
        <f>IF(OR(C33="",F33=""),"",C33-F33)</f>
        <v/>
      </c>
      <c r="H33" s="17">
        <f>IF(OR(C33="",F33="",F33=0),"",C33/F33)</f>
        <v/>
      </c>
      <c r="I33" s="18">
        <f>IF('01_RAW_FwdRV'!B33="","",'01_RAW_FwdRV'!B33)</f>
        <v/>
      </c>
      <c r="J33" s="18">
        <f>IF(ROW()&lt;=3286,STDEV(D34:D54)*SQRT(252),"")</f>
        <v/>
      </c>
      <c r="K33" s="18">
        <f>IF(ROW()&lt;=3244,LN(B96/B33),"")</f>
        <v/>
      </c>
      <c r="L33" s="19" t="inlineStr"/>
      <c r="M33" s="19" t="inlineStr"/>
      <c r="N33" s="17" t="inlineStr"/>
      <c r="O33" s="20">
        <f>IF(F33="","",IF(F33&lt;'04_VOLATILITY_REGIMES'!$C$5,"Low",IF(F33&lt;'04_VOLATILITY_REGIMES'!$C$6,"Normal",IF(F33&lt;'04_VOLATILITY_REGIMES'!$C$7,"High","Extreme"))))</f>
        <v/>
      </c>
      <c r="P33" s="20">
        <f>O34</f>
        <v/>
      </c>
      <c r="Q33" s="21">
        <f>YEAR(A33)</f>
        <v/>
      </c>
    </row>
    <row r="34">
      <c r="A34" s="14" t="n">
        <v>41320</v>
      </c>
      <c r="B34" s="15">
        <f>'01_RAW_Spot'!B34</f>
        <v/>
      </c>
      <c r="C34" s="16">
        <f>'01_RAW_IV'!B34</f>
        <v/>
      </c>
      <c r="D34" s="15">
        <f>LN(B34/B33)</f>
        <v/>
      </c>
      <c r="E34" s="16">
        <f>STDEV(D14:D34)*SQRT(252)</f>
        <v/>
      </c>
      <c r="F34" s="16" t="inlineStr"/>
      <c r="G34" s="16">
        <f>IF(OR(C34="",F34=""),"",C34-F34)</f>
        <v/>
      </c>
      <c r="H34" s="17">
        <f>IF(OR(C34="",F34="",F34=0),"",C34/F34)</f>
        <v/>
      </c>
      <c r="I34" s="18">
        <f>IF('01_RAW_FwdRV'!B34="","",'01_RAW_FwdRV'!B34)</f>
        <v/>
      </c>
      <c r="J34" s="18">
        <f>IF(ROW()&lt;=3286,STDEV(D35:D55)*SQRT(252),"")</f>
        <v/>
      </c>
      <c r="K34" s="18">
        <f>IF(ROW()&lt;=3244,LN(B97/B34),"")</f>
        <v/>
      </c>
      <c r="L34" s="19" t="inlineStr"/>
      <c r="M34" s="19" t="inlineStr"/>
      <c r="N34" s="17" t="inlineStr"/>
      <c r="O34" s="20">
        <f>IF(F34="","",IF(F34&lt;'04_VOLATILITY_REGIMES'!$C$5,"Low",IF(F34&lt;'04_VOLATILITY_REGIMES'!$C$6,"Normal",IF(F34&lt;'04_VOLATILITY_REGIMES'!$C$7,"High","Extreme"))))</f>
        <v/>
      </c>
      <c r="P34" s="20">
        <f>O35</f>
        <v/>
      </c>
      <c r="Q34" s="21">
        <f>YEAR(A34)</f>
        <v/>
      </c>
    </row>
    <row r="35">
      <c r="A35" s="14" t="n">
        <v>41323</v>
      </c>
      <c r="B35" s="15">
        <f>'01_RAW_Spot'!B35</f>
        <v/>
      </c>
      <c r="C35" s="16">
        <f>'01_RAW_IV'!B35</f>
        <v/>
      </c>
      <c r="D35" s="15">
        <f>LN(B35/B34)</f>
        <v/>
      </c>
      <c r="E35" s="16">
        <f>STDEV(D15:D35)*SQRT(252)</f>
        <v/>
      </c>
      <c r="F35" s="16" t="inlineStr"/>
      <c r="G35" s="16">
        <f>IF(OR(C35="",F35=""),"",C35-F35)</f>
        <v/>
      </c>
      <c r="H35" s="17">
        <f>IF(OR(C35="",F35="",F35=0),"",C35/F35)</f>
        <v/>
      </c>
      <c r="I35" s="18">
        <f>IF('01_RAW_FwdRV'!B35="","",'01_RAW_FwdRV'!B35)</f>
        <v/>
      </c>
      <c r="J35" s="18">
        <f>IF(ROW()&lt;=3286,STDEV(D36:D56)*SQRT(252),"")</f>
        <v/>
      </c>
      <c r="K35" s="18">
        <f>IF(ROW()&lt;=3244,LN(B98/B35),"")</f>
        <v/>
      </c>
      <c r="L35" s="19" t="inlineStr"/>
      <c r="M35" s="19" t="inlineStr"/>
      <c r="N35" s="17" t="inlineStr"/>
      <c r="O35" s="20">
        <f>IF(F35="","",IF(F35&lt;'04_VOLATILITY_REGIMES'!$C$5,"Low",IF(F35&lt;'04_VOLATILITY_REGIMES'!$C$6,"Normal",IF(F35&lt;'04_VOLATILITY_REGIMES'!$C$7,"High","Extreme"))))</f>
        <v/>
      </c>
      <c r="P35" s="20">
        <f>O36</f>
        <v/>
      </c>
      <c r="Q35" s="21">
        <f>YEAR(A35)</f>
        <v/>
      </c>
    </row>
    <row r="36">
      <c r="A36" s="14" t="n">
        <v>41325</v>
      </c>
      <c r="B36" s="15">
        <f>'01_RAW_Spot'!B36</f>
        <v/>
      </c>
      <c r="C36" s="16">
        <f>'01_RAW_IV'!B36</f>
        <v/>
      </c>
      <c r="D36" s="15">
        <f>LN(B36/B35)</f>
        <v/>
      </c>
      <c r="E36" s="16">
        <f>STDEV(D16:D36)*SQRT(252)</f>
        <v/>
      </c>
      <c r="F36" s="16" t="inlineStr"/>
      <c r="G36" s="16">
        <f>IF(OR(C36="",F36=""),"",C36-F36)</f>
        <v/>
      </c>
      <c r="H36" s="17">
        <f>IF(OR(C36="",F36="",F36=0),"",C36/F36)</f>
        <v/>
      </c>
      <c r="I36" s="18">
        <f>IF('01_RAW_FwdRV'!B36="","",'01_RAW_FwdRV'!B36)</f>
        <v/>
      </c>
      <c r="J36" s="18">
        <f>IF(ROW()&lt;=3286,STDEV(D37:D57)*SQRT(252),"")</f>
        <v/>
      </c>
      <c r="K36" s="18">
        <f>IF(ROW()&lt;=3244,LN(B99/B36),"")</f>
        <v/>
      </c>
      <c r="L36" s="19" t="inlineStr"/>
      <c r="M36" s="19" t="inlineStr"/>
      <c r="N36" s="17" t="inlineStr"/>
      <c r="O36" s="20">
        <f>IF(F36="","",IF(F36&lt;'04_VOLATILITY_REGIMES'!$C$5,"Low",IF(F36&lt;'04_VOLATILITY_REGIMES'!$C$6,"Normal",IF(F36&lt;'04_VOLATILITY_REGIMES'!$C$7,"High","Extreme"))))</f>
        <v/>
      </c>
      <c r="P36" s="20">
        <f>O37</f>
        <v/>
      </c>
      <c r="Q36" s="21">
        <f>YEAR(A36)</f>
        <v/>
      </c>
    </row>
    <row r="37">
      <c r="A37" s="14" t="n">
        <v>41326</v>
      </c>
      <c r="B37" s="15">
        <f>'01_RAW_Spot'!B37</f>
        <v/>
      </c>
      <c r="C37" s="16">
        <f>'01_RAW_IV'!B37</f>
        <v/>
      </c>
      <c r="D37" s="15">
        <f>LN(B37/B36)</f>
        <v/>
      </c>
      <c r="E37" s="16">
        <f>STDEV(D17:D37)*SQRT(252)</f>
        <v/>
      </c>
      <c r="F37" s="16" t="inlineStr"/>
      <c r="G37" s="16">
        <f>IF(OR(C37="",F37=""),"",C37-F37)</f>
        <v/>
      </c>
      <c r="H37" s="17">
        <f>IF(OR(C37="",F37="",F37=0),"",C37/F37)</f>
        <v/>
      </c>
      <c r="I37" s="18">
        <f>IF('01_RAW_FwdRV'!B37="","",'01_RAW_FwdRV'!B37)</f>
        <v/>
      </c>
      <c r="J37" s="18">
        <f>IF(ROW()&lt;=3286,STDEV(D38:D58)*SQRT(252),"")</f>
        <v/>
      </c>
      <c r="K37" s="18">
        <f>IF(ROW()&lt;=3244,LN(B100/B37),"")</f>
        <v/>
      </c>
      <c r="L37" s="19" t="inlineStr"/>
      <c r="M37" s="19" t="inlineStr"/>
      <c r="N37" s="17" t="inlineStr"/>
      <c r="O37" s="20">
        <f>IF(F37="","",IF(F37&lt;'04_VOLATILITY_REGIMES'!$C$5,"Low",IF(F37&lt;'04_VOLATILITY_REGIMES'!$C$6,"Normal",IF(F37&lt;'04_VOLATILITY_REGIMES'!$C$7,"High","Extreme"))))</f>
        <v/>
      </c>
      <c r="P37" s="20">
        <f>O38</f>
        <v/>
      </c>
      <c r="Q37" s="21">
        <f>YEAR(A37)</f>
        <v/>
      </c>
    </row>
    <row r="38">
      <c r="A38" s="14" t="n">
        <v>41327</v>
      </c>
      <c r="B38" s="15">
        <f>'01_RAW_Spot'!B38</f>
        <v/>
      </c>
      <c r="C38" s="16">
        <f>'01_RAW_IV'!B38</f>
        <v/>
      </c>
      <c r="D38" s="15">
        <f>LN(B38/B37)</f>
        <v/>
      </c>
      <c r="E38" s="16">
        <f>STDEV(D18:D38)*SQRT(252)</f>
        <v/>
      </c>
      <c r="F38" s="16" t="inlineStr"/>
      <c r="G38" s="16">
        <f>IF(OR(C38="",F38=""),"",C38-F38)</f>
        <v/>
      </c>
      <c r="H38" s="17">
        <f>IF(OR(C38="",F38="",F38=0),"",C38/F38)</f>
        <v/>
      </c>
      <c r="I38" s="18">
        <f>IF('01_RAW_FwdRV'!B38="","",'01_RAW_FwdRV'!B38)</f>
        <v/>
      </c>
      <c r="J38" s="18">
        <f>IF(ROW()&lt;=3286,STDEV(D39:D59)*SQRT(252),"")</f>
        <v/>
      </c>
      <c r="K38" s="18">
        <f>IF(ROW()&lt;=3244,LN(B101/B38),"")</f>
        <v/>
      </c>
      <c r="L38" s="19" t="inlineStr"/>
      <c r="M38" s="19" t="inlineStr"/>
      <c r="N38" s="17" t="inlineStr"/>
      <c r="O38" s="20">
        <f>IF(F38="","",IF(F38&lt;'04_VOLATILITY_REGIMES'!$C$5,"Low",IF(F38&lt;'04_VOLATILITY_REGIMES'!$C$6,"Normal",IF(F38&lt;'04_VOLATILITY_REGIMES'!$C$7,"High","Extreme"))))</f>
        <v/>
      </c>
      <c r="P38" s="20">
        <f>O39</f>
        <v/>
      </c>
      <c r="Q38" s="21">
        <f>YEAR(A38)</f>
        <v/>
      </c>
    </row>
    <row r="39">
      <c r="A39" s="14" t="n">
        <v>41330</v>
      </c>
      <c r="B39" s="15">
        <f>'01_RAW_Spot'!B39</f>
        <v/>
      </c>
      <c r="C39" s="16">
        <f>'01_RAW_IV'!B39</f>
        <v/>
      </c>
      <c r="D39" s="15">
        <f>LN(B39/B38)</f>
        <v/>
      </c>
      <c r="E39" s="16">
        <f>STDEV(D19:D39)*SQRT(252)</f>
        <v/>
      </c>
      <c r="F39" s="16" t="inlineStr"/>
      <c r="G39" s="16">
        <f>IF(OR(C39="",F39=""),"",C39-F39)</f>
        <v/>
      </c>
      <c r="H39" s="17">
        <f>IF(OR(C39="",F39="",F39=0),"",C39/F39)</f>
        <v/>
      </c>
      <c r="I39" s="18">
        <f>IF('01_RAW_FwdRV'!B39="","",'01_RAW_FwdRV'!B39)</f>
        <v/>
      </c>
      <c r="J39" s="18">
        <f>IF(ROW()&lt;=3286,STDEV(D40:D60)*SQRT(252),"")</f>
        <v/>
      </c>
      <c r="K39" s="18">
        <f>IF(ROW()&lt;=3244,LN(B102/B39),"")</f>
        <v/>
      </c>
      <c r="L39" s="19" t="inlineStr"/>
      <c r="M39" s="19" t="inlineStr"/>
      <c r="N39" s="17" t="inlineStr"/>
      <c r="O39" s="20">
        <f>IF(F39="","",IF(F39&lt;'04_VOLATILITY_REGIMES'!$C$5,"Low",IF(F39&lt;'04_VOLATILITY_REGIMES'!$C$6,"Normal",IF(F39&lt;'04_VOLATILITY_REGIMES'!$C$7,"High","Extreme"))))</f>
        <v/>
      </c>
      <c r="P39" s="20">
        <f>O40</f>
        <v/>
      </c>
      <c r="Q39" s="21">
        <f>YEAR(A39)</f>
        <v/>
      </c>
    </row>
    <row r="40">
      <c r="A40" s="14" t="n">
        <v>41331</v>
      </c>
      <c r="B40" s="15">
        <f>'01_RAW_Spot'!B40</f>
        <v/>
      </c>
      <c r="C40" s="16">
        <f>'01_RAW_IV'!B40</f>
        <v/>
      </c>
      <c r="D40" s="15">
        <f>LN(B40/B39)</f>
        <v/>
      </c>
      <c r="E40" s="16">
        <f>STDEV(D20:D40)*SQRT(252)</f>
        <v/>
      </c>
      <c r="F40" s="16" t="inlineStr"/>
      <c r="G40" s="16">
        <f>IF(OR(C40="",F40=""),"",C40-F40)</f>
        <v/>
      </c>
      <c r="H40" s="17">
        <f>IF(OR(C40="",F40="",F40=0),"",C40/F40)</f>
        <v/>
      </c>
      <c r="I40" s="18">
        <f>IF('01_RAW_FwdRV'!B40="","",'01_RAW_FwdRV'!B40)</f>
        <v/>
      </c>
      <c r="J40" s="18">
        <f>IF(ROW()&lt;=3286,STDEV(D41:D61)*SQRT(252),"")</f>
        <v/>
      </c>
      <c r="K40" s="18">
        <f>IF(ROW()&lt;=3244,LN(B103/B40),"")</f>
        <v/>
      </c>
      <c r="L40" s="19" t="inlineStr"/>
      <c r="M40" s="19" t="inlineStr"/>
      <c r="N40" s="17" t="inlineStr"/>
      <c r="O40" s="20">
        <f>IF(F40="","",IF(F40&lt;'04_VOLATILITY_REGIMES'!$C$5,"Low",IF(F40&lt;'04_VOLATILITY_REGIMES'!$C$6,"Normal",IF(F40&lt;'04_VOLATILITY_REGIMES'!$C$7,"High","Extreme"))))</f>
        <v/>
      </c>
      <c r="P40" s="20">
        <f>O41</f>
        <v/>
      </c>
      <c r="Q40" s="21">
        <f>YEAR(A40)</f>
        <v/>
      </c>
    </row>
    <row r="41">
      <c r="A41" s="14" t="n">
        <v>41332</v>
      </c>
      <c r="B41" s="15">
        <f>'01_RAW_Spot'!B41</f>
        <v/>
      </c>
      <c r="C41" s="16">
        <f>'01_RAW_IV'!B41</f>
        <v/>
      </c>
      <c r="D41" s="15">
        <f>LN(B41/B40)</f>
        <v/>
      </c>
      <c r="E41" s="16">
        <f>STDEV(D21:D41)*SQRT(252)</f>
        <v/>
      </c>
      <c r="F41" s="16" t="inlineStr"/>
      <c r="G41" s="16">
        <f>IF(OR(C41="",F41=""),"",C41-F41)</f>
        <v/>
      </c>
      <c r="H41" s="17">
        <f>IF(OR(C41="",F41="",F41=0),"",C41/F41)</f>
        <v/>
      </c>
      <c r="I41" s="18">
        <f>IF('01_RAW_FwdRV'!B41="","",'01_RAW_FwdRV'!B41)</f>
        <v/>
      </c>
      <c r="J41" s="18">
        <f>IF(ROW()&lt;=3286,STDEV(D42:D62)*SQRT(252),"")</f>
        <v/>
      </c>
      <c r="K41" s="18">
        <f>IF(ROW()&lt;=3244,LN(B104/B41),"")</f>
        <v/>
      </c>
      <c r="L41" s="19" t="inlineStr"/>
      <c r="M41" s="19" t="inlineStr"/>
      <c r="N41" s="17" t="inlineStr"/>
      <c r="O41" s="20">
        <f>IF(F41="","",IF(F41&lt;'04_VOLATILITY_REGIMES'!$C$5,"Low",IF(F41&lt;'04_VOLATILITY_REGIMES'!$C$6,"Normal",IF(F41&lt;'04_VOLATILITY_REGIMES'!$C$7,"High","Extreme"))))</f>
        <v/>
      </c>
      <c r="P41" s="20">
        <f>O42</f>
        <v/>
      </c>
      <c r="Q41" s="21">
        <f>YEAR(A41)</f>
        <v/>
      </c>
    </row>
    <row r="42">
      <c r="A42" s="14" t="n">
        <v>41333</v>
      </c>
      <c r="B42" s="15">
        <f>'01_RAW_Spot'!B42</f>
        <v/>
      </c>
      <c r="C42" s="16">
        <f>'01_RAW_IV'!B42</f>
        <v/>
      </c>
      <c r="D42" s="15">
        <f>LN(B42/B41)</f>
        <v/>
      </c>
      <c r="E42" s="16">
        <f>STDEV(D22:D42)*SQRT(252)</f>
        <v/>
      </c>
      <c r="F42" s="16" t="inlineStr"/>
      <c r="G42" s="16">
        <f>IF(OR(C42="",F42=""),"",C42-F42)</f>
        <v/>
      </c>
      <c r="H42" s="17">
        <f>IF(OR(C42="",F42="",F42=0),"",C42/F42)</f>
        <v/>
      </c>
      <c r="I42" s="18">
        <f>IF('01_RAW_FwdRV'!B42="","",'01_RAW_FwdRV'!B42)</f>
        <v/>
      </c>
      <c r="J42" s="18">
        <f>IF(ROW()&lt;=3286,STDEV(D43:D63)*SQRT(252),"")</f>
        <v/>
      </c>
      <c r="K42" s="18">
        <f>IF(ROW()&lt;=3244,LN(B105/B42),"")</f>
        <v/>
      </c>
      <c r="L42" s="19" t="inlineStr"/>
      <c r="M42" s="19" t="inlineStr"/>
      <c r="N42" s="17" t="inlineStr"/>
      <c r="O42" s="20">
        <f>IF(F42="","",IF(F42&lt;'04_VOLATILITY_REGIMES'!$C$5,"Low",IF(F42&lt;'04_VOLATILITY_REGIMES'!$C$6,"Normal",IF(F42&lt;'04_VOLATILITY_REGIMES'!$C$7,"High","Extreme"))))</f>
        <v/>
      </c>
      <c r="P42" s="20">
        <f>O43</f>
        <v/>
      </c>
      <c r="Q42" s="21">
        <f>YEAR(A42)</f>
        <v/>
      </c>
    </row>
    <row r="43">
      <c r="A43" s="14" t="n">
        <v>41334</v>
      </c>
      <c r="B43" s="15">
        <f>'01_RAW_Spot'!B43</f>
        <v/>
      </c>
      <c r="C43" s="16">
        <f>'01_RAW_IV'!B43</f>
        <v/>
      </c>
      <c r="D43" s="15">
        <f>LN(B43/B42)</f>
        <v/>
      </c>
      <c r="E43" s="16">
        <f>STDEV(D23:D43)*SQRT(252)</f>
        <v/>
      </c>
      <c r="F43" s="16" t="inlineStr"/>
      <c r="G43" s="16">
        <f>IF(OR(C43="",F43=""),"",C43-F43)</f>
        <v/>
      </c>
      <c r="H43" s="17">
        <f>IF(OR(C43="",F43="",F43=0),"",C43/F43)</f>
        <v/>
      </c>
      <c r="I43" s="18">
        <f>IF('01_RAW_FwdRV'!B43="","",'01_RAW_FwdRV'!B43)</f>
        <v/>
      </c>
      <c r="J43" s="18">
        <f>IF(ROW()&lt;=3286,STDEV(D44:D64)*SQRT(252),"")</f>
        <v/>
      </c>
      <c r="K43" s="18">
        <f>IF(ROW()&lt;=3244,LN(B106/B43),"")</f>
        <v/>
      </c>
      <c r="L43" s="19" t="inlineStr"/>
      <c r="M43" s="19" t="inlineStr"/>
      <c r="N43" s="17" t="inlineStr"/>
      <c r="O43" s="20">
        <f>IF(F43="","",IF(F43&lt;'04_VOLATILITY_REGIMES'!$C$5,"Low",IF(F43&lt;'04_VOLATILITY_REGIMES'!$C$6,"Normal",IF(F43&lt;'04_VOLATILITY_REGIMES'!$C$7,"High","Extreme"))))</f>
        <v/>
      </c>
      <c r="P43" s="20">
        <f>O44</f>
        <v/>
      </c>
      <c r="Q43" s="21">
        <f>YEAR(A43)</f>
        <v/>
      </c>
    </row>
    <row r="44">
      <c r="A44" s="14" t="n">
        <v>41337</v>
      </c>
      <c r="B44" s="15">
        <f>'01_RAW_Spot'!B44</f>
        <v/>
      </c>
      <c r="C44" s="16">
        <f>'01_RAW_IV'!B44</f>
        <v/>
      </c>
      <c r="D44" s="15">
        <f>LN(B44/B43)</f>
        <v/>
      </c>
      <c r="E44" s="16">
        <f>STDEV(D24:D44)*SQRT(252)</f>
        <v/>
      </c>
      <c r="F44" s="16" t="inlineStr"/>
      <c r="G44" s="16">
        <f>IF(OR(C44="",F44=""),"",C44-F44)</f>
        <v/>
      </c>
      <c r="H44" s="17">
        <f>IF(OR(C44="",F44="",F44=0),"",C44/F44)</f>
        <v/>
      </c>
      <c r="I44" s="18">
        <f>IF('01_RAW_FwdRV'!B44="","",'01_RAW_FwdRV'!B44)</f>
        <v/>
      </c>
      <c r="J44" s="18">
        <f>IF(ROW()&lt;=3286,STDEV(D45:D65)*SQRT(252),"")</f>
        <v/>
      </c>
      <c r="K44" s="18">
        <f>IF(ROW()&lt;=3244,LN(B107/B44),"")</f>
        <v/>
      </c>
      <c r="L44" s="19" t="inlineStr"/>
      <c r="M44" s="19" t="inlineStr"/>
      <c r="N44" s="17" t="inlineStr"/>
      <c r="O44" s="20">
        <f>IF(F44="","",IF(F44&lt;'04_VOLATILITY_REGIMES'!$C$5,"Low",IF(F44&lt;'04_VOLATILITY_REGIMES'!$C$6,"Normal",IF(F44&lt;'04_VOLATILITY_REGIMES'!$C$7,"High","Extreme"))))</f>
        <v/>
      </c>
      <c r="P44" s="20">
        <f>O45</f>
        <v/>
      </c>
      <c r="Q44" s="21">
        <f>YEAR(A44)</f>
        <v/>
      </c>
    </row>
    <row r="45">
      <c r="A45" s="14" t="n">
        <v>41338</v>
      </c>
      <c r="B45" s="15">
        <f>'01_RAW_Spot'!B45</f>
        <v/>
      </c>
      <c r="C45" s="16">
        <f>'01_RAW_IV'!B45</f>
        <v/>
      </c>
      <c r="D45" s="15">
        <f>LN(B45/B44)</f>
        <v/>
      </c>
      <c r="E45" s="16">
        <f>STDEV(D25:D45)*SQRT(252)</f>
        <v/>
      </c>
      <c r="F45" s="16" t="inlineStr"/>
      <c r="G45" s="16">
        <f>IF(OR(C45="",F45=""),"",C45-F45)</f>
        <v/>
      </c>
      <c r="H45" s="17">
        <f>IF(OR(C45="",F45="",F45=0),"",C45/F45)</f>
        <v/>
      </c>
      <c r="I45" s="18">
        <f>IF('01_RAW_FwdRV'!B45="","",'01_RAW_FwdRV'!B45)</f>
        <v/>
      </c>
      <c r="J45" s="18">
        <f>IF(ROW()&lt;=3286,STDEV(D46:D66)*SQRT(252),"")</f>
        <v/>
      </c>
      <c r="K45" s="18">
        <f>IF(ROW()&lt;=3244,LN(B108/B45),"")</f>
        <v/>
      </c>
      <c r="L45" s="19" t="inlineStr"/>
      <c r="M45" s="19" t="inlineStr"/>
      <c r="N45" s="17" t="inlineStr"/>
      <c r="O45" s="20">
        <f>IF(F45="","",IF(F45&lt;'04_VOLATILITY_REGIMES'!$C$5,"Low",IF(F45&lt;'04_VOLATILITY_REGIMES'!$C$6,"Normal",IF(F45&lt;'04_VOLATILITY_REGIMES'!$C$7,"High","Extreme"))))</f>
        <v/>
      </c>
      <c r="P45" s="20">
        <f>O46</f>
        <v/>
      </c>
      <c r="Q45" s="21">
        <f>YEAR(A45)</f>
        <v/>
      </c>
    </row>
    <row r="46">
      <c r="A46" s="14" t="n">
        <v>41339</v>
      </c>
      <c r="B46" s="15">
        <f>'01_RAW_Spot'!B46</f>
        <v/>
      </c>
      <c r="C46" s="16">
        <f>'01_RAW_IV'!B46</f>
        <v/>
      </c>
      <c r="D46" s="15">
        <f>LN(B46/B45)</f>
        <v/>
      </c>
      <c r="E46" s="16">
        <f>STDEV(D26:D46)*SQRT(252)</f>
        <v/>
      </c>
      <c r="F46" s="16" t="inlineStr"/>
      <c r="G46" s="16">
        <f>IF(OR(C46="",F46=""),"",C46-F46)</f>
        <v/>
      </c>
      <c r="H46" s="17">
        <f>IF(OR(C46="",F46="",F46=0),"",C46/F46)</f>
        <v/>
      </c>
      <c r="I46" s="18">
        <f>IF('01_RAW_FwdRV'!B46="","",'01_RAW_FwdRV'!B46)</f>
        <v/>
      </c>
      <c r="J46" s="18">
        <f>IF(ROW()&lt;=3286,STDEV(D47:D67)*SQRT(252),"")</f>
        <v/>
      </c>
      <c r="K46" s="18">
        <f>IF(ROW()&lt;=3244,LN(B109/B46),"")</f>
        <v/>
      </c>
      <c r="L46" s="19" t="inlineStr"/>
      <c r="M46" s="19" t="inlineStr"/>
      <c r="N46" s="17" t="inlineStr"/>
      <c r="O46" s="20">
        <f>IF(F46="","",IF(F46&lt;'04_VOLATILITY_REGIMES'!$C$5,"Low",IF(F46&lt;'04_VOLATILITY_REGIMES'!$C$6,"Normal",IF(F46&lt;'04_VOLATILITY_REGIMES'!$C$7,"High","Extreme"))))</f>
        <v/>
      </c>
      <c r="P46" s="20">
        <f>O47</f>
        <v/>
      </c>
      <c r="Q46" s="21">
        <f>YEAR(A46)</f>
        <v/>
      </c>
    </row>
    <row r="47">
      <c r="A47" s="14" t="n">
        <v>41340</v>
      </c>
      <c r="B47" s="15">
        <f>'01_RAW_Spot'!B47</f>
        <v/>
      </c>
      <c r="C47" s="16">
        <f>'01_RAW_IV'!B47</f>
        <v/>
      </c>
      <c r="D47" s="15">
        <f>LN(B47/B46)</f>
        <v/>
      </c>
      <c r="E47" s="16">
        <f>STDEV(D27:D47)*SQRT(252)</f>
        <v/>
      </c>
      <c r="F47" s="16" t="inlineStr"/>
      <c r="G47" s="16">
        <f>IF(OR(C47="",F47=""),"",C47-F47)</f>
        <v/>
      </c>
      <c r="H47" s="17">
        <f>IF(OR(C47="",F47="",F47=0),"",C47/F47)</f>
        <v/>
      </c>
      <c r="I47" s="18">
        <f>IF('01_RAW_FwdRV'!B47="","",'01_RAW_FwdRV'!B47)</f>
        <v/>
      </c>
      <c r="J47" s="18">
        <f>IF(ROW()&lt;=3286,STDEV(D48:D68)*SQRT(252),"")</f>
        <v/>
      </c>
      <c r="K47" s="18">
        <f>IF(ROW()&lt;=3244,LN(B110/B47),"")</f>
        <v/>
      </c>
      <c r="L47" s="19" t="inlineStr"/>
      <c r="M47" s="19" t="inlineStr"/>
      <c r="N47" s="17" t="inlineStr"/>
      <c r="O47" s="20">
        <f>IF(F47="","",IF(F47&lt;'04_VOLATILITY_REGIMES'!$C$5,"Low",IF(F47&lt;'04_VOLATILITY_REGIMES'!$C$6,"Normal",IF(F47&lt;'04_VOLATILITY_REGIMES'!$C$7,"High","Extreme"))))</f>
        <v/>
      </c>
      <c r="P47" s="20">
        <f>O48</f>
        <v/>
      </c>
      <c r="Q47" s="21">
        <f>YEAR(A47)</f>
        <v/>
      </c>
    </row>
    <row r="48">
      <c r="A48" s="14" t="n">
        <v>41341</v>
      </c>
      <c r="B48" s="15">
        <f>'01_RAW_Spot'!B48</f>
        <v/>
      </c>
      <c r="C48" s="16">
        <f>'01_RAW_IV'!B48</f>
        <v/>
      </c>
      <c r="D48" s="15">
        <f>LN(B48/B47)</f>
        <v/>
      </c>
      <c r="E48" s="16">
        <f>STDEV(D28:D48)*SQRT(252)</f>
        <v/>
      </c>
      <c r="F48" s="16" t="inlineStr"/>
      <c r="G48" s="16">
        <f>IF(OR(C48="",F48=""),"",C48-F48)</f>
        <v/>
      </c>
      <c r="H48" s="17">
        <f>IF(OR(C48="",F48="",F48=0),"",C48/F48)</f>
        <v/>
      </c>
      <c r="I48" s="18">
        <f>IF('01_RAW_FwdRV'!B48="","",'01_RAW_FwdRV'!B48)</f>
        <v/>
      </c>
      <c r="J48" s="18">
        <f>IF(ROW()&lt;=3286,STDEV(D49:D69)*SQRT(252),"")</f>
        <v/>
      </c>
      <c r="K48" s="18">
        <f>IF(ROW()&lt;=3244,LN(B111/B48),"")</f>
        <v/>
      </c>
      <c r="L48" s="19" t="inlineStr"/>
      <c r="M48" s="19" t="inlineStr"/>
      <c r="N48" s="17" t="inlineStr"/>
      <c r="O48" s="20">
        <f>IF(F48="","",IF(F48&lt;'04_VOLATILITY_REGIMES'!$C$5,"Low",IF(F48&lt;'04_VOLATILITY_REGIMES'!$C$6,"Normal",IF(F48&lt;'04_VOLATILITY_REGIMES'!$C$7,"High","Extreme"))))</f>
        <v/>
      </c>
      <c r="P48" s="20">
        <f>O49</f>
        <v/>
      </c>
      <c r="Q48" s="21">
        <f>YEAR(A48)</f>
        <v/>
      </c>
    </row>
    <row r="49">
      <c r="A49" s="14" t="n">
        <v>41344</v>
      </c>
      <c r="B49" s="15">
        <f>'01_RAW_Spot'!B49</f>
        <v/>
      </c>
      <c r="C49" s="16">
        <f>'01_RAW_IV'!B49</f>
        <v/>
      </c>
      <c r="D49" s="15">
        <f>LN(B49/B48)</f>
        <v/>
      </c>
      <c r="E49" s="16">
        <f>STDEV(D29:D49)*SQRT(252)</f>
        <v/>
      </c>
      <c r="F49" s="16" t="inlineStr"/>
      <c r="G49" s="16">
        <f>IF(OR(C49="",F49=""),"",C49-F49)</f>
        <v/>
      </c>
      <c r="H49" s="17">
        <f>IF(OR(C49="",F49="",F49=0),"",C49/F49)</f>
        <v/>
      </c>
      <c r="I49" s="18">
        <f>IF('01_RAW_FwdRV'!B49="","",'01_RAW_FwdRV'!B49)</f>
        <v/>
      </c>
      <c r="J49" s="18">
        <f>IF(ROW()&lt;=3286,STDEV(D50:D70)*SQRT(252),"")</f>
        <v/>
      </c>
      <c r="K49" s="18">
        <f>IF(ROW()&lt;=3244,LN(B112/B49),"")</f>
        <v/>
      </c>
      <c r="L49" s="19" t="inlineStr"/>
      <c r="M49" s="19" t="inlineStr"/>
      <c r="N49" s="17" t="inlineStr"/>
      <c r="O49" s="20">
        <f>IF(F49="","",IF(F49&lt;'04_VOLATILITY_REGIMES'!$C$5,"Low",IF(F49&lt;'04_VOLATILITY_REGIMES'!$C$6,"Normal",IF(F49&lt;'04_VOLATILITY_REGIMES'!$C$7,"High","Extreme"))))</f>
        <v/>
      </c>
      <c r="P49" s="20">
        <f>O50</f>
        <v/>
      </c>
      <c r="Q49" s="21">
        <f>YEAR(A49)</f>
        <v/>
      </c>
    </row>
    <row r="50">
      <c r="A50" s="14" t="n">
        <v>41345</v>
      </c>
      <c r="B50" s="15">
        <f>'01_RAW_Spot'!B50</f>
        <v/>
      </c>
      <c r="C50" s="16">
        <f>'01_RAW_IV'!B50</f>
        <v/>
      </c>
      <c r="D50" s="15">
        <f>LN(B50/B49)</f>
        <v/>
      </c>
      <c r="E50" s="16">
        <f>STDEV(D30:D50)*SQRT(252)</f>
        <v/>
      </c>
      <c r="F50" s="16" t="inlineStr"/>
      <c r="G50" s="16">
        <f>IF(OR(C50="",F50=""),"",C50-F50)</f>
        <v/>
      </c>
      <c r="H50" s="17">
        <f>IF(OR(C50="",F50="",F50=0),"",C50/F50)</f>
        <v/>
      </c>
      <c r="I50" s="18">
        <f>IF('01_RAW_FwdRV'!B50="","",'01_RAW_FwdRV'!B50)</f>
        <v/>
      </c>
      <c r="J50" s="18">
        <f>IF(ROW()&lt;=3286,STDEV(D51:D71)*SQRT(252),"")</f>
        <v/>
      </c>
      <c r="K50" s="18">
        <f>IF(ROW()&lt;=3244,LN(B113/B50),"")</f>
        <v/>
      </c>
      <c r="L50" s="19" t="inlineStr"/>
      <c r="M50" s="19" t="inlineStr"/>
      <c r="N50" s="17" t="inlineStr"/>
      <c r="O50" s="20">
        <f>IF(F50="","",IF(F50&lt;'04_VOLATILITY_REGIMES'!$C$5,"Low",IF(F50&lt;'04_VOLATILITY_REGIMES'!$C$6,"Normal",IF(F50&lt;'04_VOLATILITY_REGIMES'!$C$7,"High","Extreme"))))</f>
        <v/>
      </c>
      <c r="P50" s="20">
        <f>O51</f>
        <v/>
      </c>
      <c r="Q50" s="21">
        <f>YEAR(A50)</f>
        <v/>
      </c>
    </row>
    <row r="51">
      <c r="A51" s="14" t="n">
        <v>41346</v>
      </c>
      <c r="B51" s="15">
        <f>'01_RAW_Spot'!B51</f>
        <v/>
      </c>
      <c r="C51" s="16">
        <f>'01_RAW_IV'!B51</f>
        <v/>
      </c>
      <c r="D51" s="15">
        <f>LN(B51/B50)</f>
        <v/>
      </c>
      <c r="E51" s="16">
        <f>STDEV(D31:D51)*SQRT(252)</f>
        <v/>
      </c>
      <c r="F51" s="16" t="inlineStr"/>
      <c r="G51" s="16">
        <f>IF(OR(C51="",F51=""),"",C51-F51)</f>
        <v/>
      </c>
      <c r="H51" s="17">
        <f>IF(OR(C51="",F51="",F51=0),"",C51/F51)</f>
        <v/>
      </c>
      <c r="I51" s="18">
        <f>IF('01_RAW_FwdRV'!B51="","",'01_RAW_FwdRV'!B51)</f>
        <v/>
      </c>
      <c r="J51" s="18">
        <f>IF(ROW()&lt;=3286,STDEV(D52:D72)*SQRT(252),"")</f>
        <v/>
      </c>
      <c r="K51" s="18">
        <f>IF(ROW()&lt;=3244,LN(B114/B51),"")</f>
        <v/>
      </c>
      <c r="L51" s="19" t="inlineStr"/>
      <c r="M51" s="19" t="inlineStr"/>
      <c r="N51" s="17" t="inlineStr"/>
      <c r="O51" s="20">
        <f>IF(F51="","",IF(F51&lt;'04_VOLATILITY_REGIMES'!$C$5,"Low",IF(F51&lt;'04_VOLATILITY_REGIMES'!$C$6,"Normal",IF(F51&lt;'04_VOLATILITY_REGIMES'!$C$7,"High","Extreme"))))</f>
        <v/>
      </c>
      <c r="P51" s="20">
        <f>O52</f>
        <v/>
      </c>
      <c r="Q51" s="21">
        <f>YEAR(A51)</f>
        <v/>
      </c>
    </row>
    <row r="52">
      <c r="A52" s="14" t="n">
        <v>41347</v>
      </c>
      <c r="B52" s="15">
        <f>'01_RAW_Spot'!B52</f>
        <v/>
      </c>
      <c r="C52" s="16">
        <f>'01_RAW_IV'!B52</f>
        <v/>
      </c>
      <c r="D52" s="15">
        <f>LN(B52/B51)</f>
        <v/>
      </c>
      <c r="E52" s="16">
        <f>STDEV(D32:D52)*SQRT(252)</f>
        <v/>
      </c>
      <c r="F52" s="16" t="inlineStr"/>
      <c r="G52" s="16">
        <f>IF(OR(C52="",F52=""),"",C52-F52)</f>
        <v/>
      </c>
      <c r="H52" s="17">
        <f>IF(OR(C52="",F52="",F52=0),"",C52/F52)</f>
        <v/>
      </c>
      <c r="I52" s="18">
        <f>IF('01_RAW_FwdRV'!B52="","",'01_RAW_FwdRV'!B52)</f>
        <v/>
      </c>
      <c r="J52" s="18">
        <f>IF(ROW()&lt;=3286,STDEV(D53:D73)*SQRT(252),"")</f>
        <v/>
      </c>
      <c r="K52" s="18">
        <f>IF(ROW()&lt;=3244,LN(B115/B52),"")</f>
        <v/>
      </c>
      <c r="L52" s="19" t="inlineStr"/>
      <c r="M52" s="19" t="inlineStr"/>
      <c r="N52" s="17" t="inlineStr"/>
      <c r="O52" s="20">
        <f>IF(F52="","",IF(F52&lt;'04_VOLATILITY_REGIMES'!$C$5,"Low",IF(F52&lt;'04_VOLATILITY_REGIMES'!$C$6,"Normal",IF(F52&lt;'04_VOLATILITY_REGIMES'!$C$7,"High","Extreme"))))</f>
        <v/>
      </c>
      <c r="P52" s="20">
        <f>O53</f>
        <v/>
      </c>
      <c r="Q52" s="21">
        <f>YEAR(A52)</f>
        <v/>
      </c>
    </row>
    <row r="53">
      <c r="A53" s="14" t="n">
        <v>41348</v>
      </c>
      <c r="B53" s="15">
        <f>'01_RAW_Spot'!B53</f>
        <v/>
      </c>
      <c r="C53" s="16">
        <f>'01_RAW_IV'!B53</f>
        <v/>
      </c>
      <c r="D53" s="15">
        <f>LN(B53/B52)</f>
        <v/>
      </c>
      <c r="E53" s="16">
        <f>STDEV(D33:D53)*SQRT(252)</f>
        <v/>
      </c>
      <c r="F53" s="16" t="inlineStr"/>
      <c r="G53" s="16">
        <f>IF(OR(C53="",F53=""),"",C53-F53)</f>
        <v/>
      </c>
      <c r="H53" s="17">
        <f>IF(OR(C53="",F53="",F53=0),"",C53/F53)</f>
        <v/>
      </c>
      <c r="I53" s="18">
        <f>IF('01_RAW_FwdRV'!B53="","",'01_RAW_FwdRV'!B53)</f>
        <v/>
      </c>
      <c r="J53" s="18">
        <f>IF(ROW()&lt;=3286,STDEV(D54:D74)*SQRT(252),"")</f>
        <v/>
      </c>
      <c r="K53" s="18">
        <f>IF(ROW()&lt;=3244,LN(B116/B53),"")</f>
        <v/>
      </c>
      <c r="L53" s="19" t="inlineStr"/>
      <c r="M53" s="19" t="inlineStr"/>
      <c r="N53" s="17" t="inlineStr"/>
      <c r="O53" s="20">
        <f>IF(F53="","",IF(F53&lt;'04_VOLATILITY_REGIMES'!$C$5,"Low",IF(F53&lt;'04_VOLATILITY_REGIMES'!$C$6,"Normal",IF(F53&lt;'04_VOLATILITY_REGIMES'!$C$7,"High","Extreme"))))</f>
        <v/>
      </c>
      <c r="P53" s="20">
        <f>O54</f>
        <v/>
      </c>
      <c r="Q53" s="21">
        <f>YEAR(A53)</f>
        <v/>
      </c>
    </row>
    <row r="54">
      <c r="A54" s="14" t="n">
        <v>41351</v>
      </c>
      <c r="B54" s="15">
        <f>'01_RAW_Spot'!B54</f>
        <v/>
      </c>
      <c r="C54" s="16">
        <f>'01_RAW_IV'!B54</f>
        <v/>
      </c>
      <c r="D54" s="15">
        <f>LN(B54/B53)</f>
        <v/>
      </c>
      <c r="E54" s="16">
        <f>STDEV(D34:D54)*SQRT(252)</f>
        <v/>
      </c>
      <c r="F54" s="16" t="inlineStr"/>
      <c r="G54" s="16">
        <f>IF(OR(C54="",F54=""),"",C54-F54)</f>
        <v/>
      </c>
      <c r="H54" s="17">
        <f>IF(OR(C54="",F54="",F54=0),"",C54/F54)</f>
        <v/>
      </c>
      <c r="I54" s="18">
        <f>IF('01_RAW_FwdRV'!B54="","",'01_RAW_FwdRV'!B54)</f>
        <v/>
      </c>
      <c r="J54" s="18">
        <f>IF(ROW()&lt;=3286,STDEV(D55:D75)*SQRT(252),"")</f>
        <v/>
      </c>
      <c r="K54" s="18">
        <f>IF(ROW()&lt;=3244,LN(B117/B54),"")</f>
        <v/>
      </c>
      <c r="L54" s="19" t="inlineStr"/>
      <c r="M54" s="19" t="inlineStr"/>
      <c r="N54" s="17" t="inlineStr"/>
      <c r="O54" s="20">
        <f>IF(F54="","",IF(F54&lt;'04_VOLATILITY_REGIMES'!$C$5,"Low",IF(F54&lt;'04_VOLATILITY_REGIMES'!$C$6,"Normal",IF(F54&lt;'04_VOLATILITY_REGIMES'!$C$7,"High","Extreme"))))</f>
        <v/>
      </c>
      <c r="P54" s="20">
        <f>O55</f>
        <v/>
      </c>
      <c r="Q54" s="21">
        <f>YEAR(A54)</f>
        <v/>
      </c>
    </row>
    <row r="55">
      <c r="A55" s="14" t="n">
        <v>41352</v>
      </c>
      <c r="B55" s="15">
        <f>'01_RAW_Spot'!B55</f>
        <v/>
      </c>
      <c r="C55" s="16">
        <f>'01_RAW_IV'!B55</f>
        <v/>
      </c>
      <c r="D55" s="15">
        <f>LN(B55/B54)</f>
        <v/>
      </c>
      <c r="E55" s="16">
        <f>STDEV(D35:D55)*SQRT(252)</f>
        <v/>
      </c>
      <c r="F55" s="16" t="inlineStr"/>
      <c r="G55" s="16">
        <f>IF(OR(C55="",F55=""),"",C55-F55)</f>
        <v/>
      </c>
      <c r="H55" s="17">
        <f>IF(OR(C55="",F55="",F55=0),"",C55/F55)</f>
        <v/>
      </c>
      <c r="I55" s="18">
        <f>IF('01_RAW_FwdRV'!B55="","",'01_RAW_FwdRV'!B55)</f>
        <v/>
      </c>
      <c r="J55" s="18">
        <f>IF(ROW()&lt;=3286,STDEV(D56:D76)*SQRT(252),"")</f>
        <v/>
      </c>
      <c r="K55" s="18">
        <f>IF(ROW()&lt;=3244,LN(B118/B55),"")</f>
        <v/>
      </c>
      <c r="L55" s="19" t="inlineStr"/>
      <c r="M55" s="19" t="inlineStr"/>
      <c r="N55" s="17" t="inlineStr"/>
      <c r="O55" s="20">
        <f>IF(F55="","",IF(F55&lt;'04_VOLATILITY_REGIMES'!$C$5,"Low",IF(F55&lt;'04_VOLATILITY_REGIMES'!$C$6,"Normal",IF(F55&lt;'04_VOLATILITY_REGIMES'!$C$7,"High","Extreme"))))</f>
        <v/>
      </c>
      <c r="P55" s="20">
        <f>O56</f>
        <v/>
      </c>
      <c r="Q55" s="21">
        <f>YEAR(A55)</f>
        <v/>
      </c>
    </row>
    <row r="56">
      <c r="A56" s="14" t="n">
        <v>41353</v>
      </c>
      <c r="B56" s="15">
        <f>'01_RAW_Spot'!B56</f>
        <v/>
      </c>
      <c r="C56" s="16">
        <f>'01_RAW_IV'!B56</f>
        <v/>
      </c>
      <c r="D56" s="15">
        <f>LN(B56/B55)</f>
        <v/>
      </c>
      <c r="E56" s="16">
        <f>STDEV(D36:D56)*SQRT(252)</f>
        <v/>
      </c>
      <c r="F56" s="16" t="inlineStr"/>
      <c r="G56" s="16">
        <f>IF(OR(C56="",F56=""),"",C56-F56)</f>
        <v/>
      </c>
      <c r="H56" s="17">
        <f>IF(OR(C56="",F56="",F56=0),"",C56/F56)</f>
        <v/>
      </c>
      <c r="I56" s="18">
        <f>IF('01_RAW_FwdRV'!B56="","",'01_RAW_FwdRV'!B56)</f>
        <v/>
      </c>
      <c r="J56" s="18">
        <f>IF(ROW()&lt;=3286,STDEV(D57:D77)*SQRT(252),"")</f>
        <v/>
      </c>
      <c r="K56" s="18">
        <f>IF(ROW()&lt;=3244,LN(B119/B56),"")</f>
        <v/>
      </c>
      <c r="L56" s="19" t="inlineStr"/>
      <c r="M56" s="19" t="inlineStr"/>
      <c r="N56" s="17" t="inlineStr"/>
      <c r="O56" s="20">
        <f>IF(F56="","",IF(F56&lt;'04_VOLATILITY_REGIMES'!$C$5,"Low",IF(F56&lt;'04_VOLATILITY_REGIMES'!$C$6,"Normal",IF(F56&lt;'04_VOLATILITY_REGIMES'!$C$7,"High","Extreme"))))</f>
        <v/>
      </c>
      <c r="P56" s="20">
        <f>O57</f>
        <v/>
      </c>
      <c r="Q56" s="21">
        <f>YEAR(A56)</f>
        <v/>
      </c>
    </row>
    <row r="57">
      <c r="A57" s="14" t="n">
        <v>41354</v>
      </c>
      <c r="B57" s="15">
        <f>'01_RAW_Spot'!B57</f>
        <v/>
      </c>
      <c r="C57" s="16">
        <f>'01_RAW_IV'!B57</f>
        <v/>
      </c>
      <c r="D57" s="15">
        <f>LN(B57/B56)</f>
        <v/>
      </c>
      <c r="E57" s="16">
        <f>STDEV(D37:D57)*SQRT(252)</f>
        <v/>
      </c>
      <c r="F57" s="16" t="inlineStr"/>
      <c r="G57" s="16">
        <f>IF(OR(C57="",F57=""),"",C57-F57)</f>
        <v/>
      </c>
      <c r="H57" s="17">
        <f>IF(OR(C57="",F57="",F57=0),"",C57/F57)</f>
        <v/>
      </c>
      <c r="I57" s="18">
        <f>IF('01_RAW_FwdRV'!B57="","",'01_RAW_FwdRV'!B57)</f>
        <v/>
      </c>
      <c r="J57" s="18">
        <f>IF(ROW()&lt;=3286,STDEV(D58:D78)*SQRT(252),"")</f>
        <v/>
      </c>
      <c r="K57" s="18">
        <f>IF(ROW()&lt;=3244,LN(B120/B57),"")</f>
        <v/>
      </c>
      <c r="L57" s="19" t="inlineStr"/>
      <c r="M57" s="19" t="inlineStr"/>
      <c r="N57" s="17" t="inlineStr"/>
      <c r="O57" s="20">
        <f>IF(F57="","",IF(F57&lt;'04_VOLATILITY_REGIMES'!$C$5,"Low",IF(F57&lt;'04_VOLATILITY_REGIMES'!$C$6,"Normal",IF(F57&lt;'04_VOLATILITY_REGIMES'!$C$7,"High","Extreme"))))</f>
        <v/>
      </c>
      <c r="P57" s="20">
        <f>O58</f>
        <v/>
      </c>
      <c r="Q57" s="21">
        <f>YEAR(A57)</f>
        <v/>
      </c>
    </row>
    <row r="58">
      <c r="A58" s="14" t="n">
        <v>41355</v>
      </c>
      <c r="B58" s="15">
        <f>'01_RAW_Spot'!B58</f>
        <v/>
      </c>
      <c r="C58" s="16">
        <f>'01_RAW_IV'!B58</f>
        <v/>
      </c>
      <c r="D58" s="15">
        <f>LN(B58/B57)</f>
        <v/>
      </c>
      <c r="E58" s="16">
        <f>STDEV(D38:D58)*SQRT(252)</f>
        <v/>
      </c>
      <c r="F58" s="16" t="inlineStr"/>
      <c r="G58" s="16">
        <f>IF(OR(C58="",F58=""),"",C58-F58)</f>
        <v/>
      </c>
      <c r="H58" s="17">
        <f>IF(OR(C58="",F58="",F58=0),"",C58/F58)</f>
        <v/>
      </c>
      <c r="I58" s="18">
        <f>IF('01_RAW_FwdRV'!B58="","",'01_RAW_FwdRV'!B58)</f>
        <v/>
      </c>
      <c r="J58" s="18">
        <f>IF(ROW()&lt;=3286,STDEV(D59:D79)*SQRT(252),"")</f>
        <v/>
      </c>
      <c r="K58" s="18">
        <f>IF(ROW()&lt;=3244,LN(B121/B58),"")</f>
        <v/>
      </c>
      <c r="L58" s="19" t="inlineStr"/>
      <c r="M58" s="19" t="inlineStr"/>
      <c r="N58" s="17" t="inlineStr"/>
      <c r="O58" s="20">
        <f>IF(F58="","",IF(F58&lt;'04_VOLATILITY_REGIMES'!$C$5,"Low",IF(F58&lt;'04_VOLATILITY_REGIMES'!$C$6,"Normal",IF(F58&lt;'04_VOLATILITY_REGIMES'!$C$7,"High","Extreme"))))</f>
        <v/>
      </c>
      <c r="P58" s="20">
        <f>O59</f>
        <v/>
      </c>
      <c r="Q58" s="21">
        <f>YEAR(A58)</f>
        <v/>
      </c>
    </row>
    <row r="59">
      <c r="A59" s="14" t="n">
        <v>41358</v>
      </c>
      <c r="B59" s="15">
        <f>'01_RAW_Spot'!B59</f>
        <v/>
      </c>
      <c r="C59" s="16">
        <f>'01_RAW_IV'!B59</f>
        <v/>
      </c>
      <c r="D59" s="15">
        <f>LN(B59/B58)</f>
        <v/>
      </c>
      <c r="E59" s="16">
        <f>STDEV(D39:D59)*SQRT(252)</f>
        <v/>
      </c>
      <c r="F59" s="16" t="inlineStr"/>
      <c r="G59" s="16">
        <f>IF(OR(C59="",F59=""),"",C59-F59)</f>
        <v/>
      </c>
      <c r="H59" s="17">
        <f>IF(OR(C59="",F59="",F59=0),"",C59/F59)</f>
        <v/>
      </c>
      <c r="I59" s="18">
        <f>IF('01_RAW_FwdRV'!B59="","",'01_RAW_FwdRV'!B59)</f>
        <v/>
      </c>
      <c r="J59" s="18">
        <f>IF(ROW()&lt;=3286,STDEV(D60:D80)*SQRT(252),"")</f>
        <v/>
      </c>
      <c r="K59" s="18">
        <f>IF(ROW()&lt;=3244,LN(B122/B59),"")</f>
        <v/>
      </c>
      <c r="L59" s="19" t="inlineStr"/>
      <c r="M59" s="19" t="inlineStr"/>
      <c r="N59" s="17" t="inlineStr"/>
      <c r="O59" s="20">
        <f>IF(F59="","",IF(F59&lt;'04_VOLATILITY_REGIMES'!$C$5,"Low",IF(F59&lt;'04_VOLATILITY_REGIMES'!$C$6,"Normal",IF(F59&lt;'04_VOLATILITY_REGIMES'!$C$7,"High","Extreme"))))</f>
        <v/>
      </c>
      <c r="P59" s="20">
        <f>O60</f>
        <v/>
      </c>
      <c r="Q59" s="21">
        <f>YEAR(A59)</f>
        <v/>
      </c>
    </row>
    <row r="60">
      <c r="A60" s="14" t="n">
        <v>41359</v>
      </c>
      <c r="B60" s="15">
        <f>'01_RAW_Spot'!B60</f>
        <v/>
      </c>
      <c r="C60" s="16">
        <f>'01_RAW_IV'!B60</f>
        <v/>
      </c>
      <c r="D60" s="15">
        <f>LN(B60/B59)</f>
        <v/>
      </c>
      <c r="E60" s="16">
        <f>STDEV(D40:D60)*SQRT(252)</f>
        <v/>
      </c>
      <c r="F60" s="16" t="inlineStr"/>
      <c r="G60" s="16">
        <f>IF(OR(C60="",F60=""),"",C60-F60)</f>
        <v/>
      </c>
      <c r="H60" s="17">
        <f>IF(OR(C60="",F60="",F60=0),"",C60/F60)</f>
        <v/>
      </c>
      <c r="I60" s="18">
        <f>IF('01_RAW_FwdRV'!B60="","",'01_RAW_FwdRV'!B60)</f>
        <v/>
      </c>
      <c r="J60" s="18">
        <f>IF(ROW()&lt;=3286,STDEV(D61:D81)*SQRT(252),"")</f>
        <v/>
      </c>
      <c r="K60" s="18">
        <f>IF(ROW()&lt;=3244,LN(B123/B60),"")</f>
        <v/>
      </c>
      <c r="L60" s="19" t="inlineStr"/>
      <c r="M60" s="19" t="inlineStr"/>
      <c r="N60" s="17" t="inlineStr"/>
      <c r="O60" s="20">
        <f>IF(F60="","",IF(F60&lt;'04_VOLATILITY_REGIMES'!$C$5,"Low",IF(F60&lt;'04_VOLATILITY_REGIMES'!$C$6,"Normal",IF(F60&lt;'04_VOLATILITY_REGIMES'!$C$7,"High","Extreme"))))</f>
        <v/>
      </c>
      <c r="P60" s="20">
        <f>O61</f>
        <v/>
      </c>
      <c r="Q60" s="21">
        <f>YEAR(A60)</f>
        <v/>
      </c>
    </row>
    <row r="61">
      <c r="A61" s="14" t="n">
        <v>41361</v>
      </c>
      <c r="B61" s="15">
        <f>'01_RAW_Spot'!B61</f>
        <v/>
      </c>
      <c r="C61" s="16">
        <f>'01_RAW_IV'!B61</f>
        <v/>
      </c>
      <c r="D61" s="15">
        <f>LN(B61/B60)</f>
        <v/>
      </c>
      <c r="E61" s="16">
        <f>STDEV(D41:D61)*SQRT(252)</f>
        <v/>
      </c>
      <c r="F61" s="16" t="inlineStr"/>
      <c r="G61" s="16">
        <f>IF(OR(C61="",F61=""),"",C61-F61)</f>
        <v/>
      </c>
      <c r="H61" s="17">
        <f>IF(OR(C61="",F61="",F61=0),"",C61/F61)</f>
        <v/>
      </c>
      <c r="I61" s="18">
        <f>IF('01_RAW_FwdRV'!B61="","",'01_RAW_FwdRV'!B61)</f>
        <v/>
      </c>
      <c r="J61" s="18">
        <f>IF(ROW()&lt;=3286,STDEV(D62:D82)*SQRT(252),"")</f>
        <v/>
      </c>
      <c r="K61" s="18">
        <f>IF(ROW()&lt;=3244,LN(B124/B61),"")</f>
        <v/>
      </c>
      <c r="L61" s="19" t="inlineStr"/>
      <c r="M61" s="19" t="inlineStr"/>
      <c r="N61" s="17" t="inlineStr"/>
      <c r="O61" s="20">
        <f>IF(F61="","",IF(F61&lt;'04_VOLATILITY_REGIMES'!$C$5,"Low",IF(F61&lt;'04_VOLATILITY_REGIMES'!$C$6,"Normal",IF(F61&lt;'04_VOLATILITY_REGIMES'!$C$7,"High","Extreme"))))</f>
        <v/>
      </c>
      <c r="P61" s="20">
        <f>O62</f>
        <v/>
      </c>
      <c r="Q61" s="21">
        <f>YEAR(A61)</f>
        <v/>
      </c>
    </row>
    <row r="62">
      <c r="A62" s="14" t="n">
        <v>41366</v>
      </c>
      <c r="B62" s="15">
        <f>'01_RAW_Spot'!B62</f>
        <v/>
      </c>
      <c r="C62" s="16">
        <f>'01_RAW_IV'!B62</f>
        <v/>
      </c>
      <c r="D62" s="15">
        <f>LN(B62/B61)</f>
        <v/>
      </c>
      <c r="E62" s="16">
        <f>STDEV(D42:D62)*SQRT(252)</f>
        <v/>
      </c>
      <c r="F62" s="16" t="inlineStr"/>
      <c r="G62" s="16">
        <f>IF(OR(C62="",F62=""),"",C62-F62)</f>
        <v/>
      </c>
      <c r="H62" s="17">
        <f>IF(OR(C62="",F62="",F62=0),"",C62/F62)</f>
        <v/>
      </c>
      <c r="I62" s="18">
        <f>IF('01_RAW_FwdRV'!B62="","",'01_RAW_FwdRV'!B62)</f>
        <v/>
      </c>
      <c r="J62" s="18">
        <f>IF(ROW()&lt;=3286,STDEV(D63:D83)*SQRT(252),"")</f>
        <v/>
      </c>
      <c r="K62" s="18">
        <f>IF(ROW()&lt;=3244,LN(B125/B62),"")</f>
        <v/>
      </c>
      <c r="L62" s="19" t="inlineStr"/>
      <c r="M62" s="19" t="inlineStr"/>
      <c r="N62" s="17" t="inlineStr"/>
      <c r="O62" s="20">
        <f>IF(F62="","",IF(F62&lt;'04_VOLATILITY_REGIMES'!$C$5,"Low",IF(F62&lt;'04_VOLATILITY_REGIMES'!$C$6,"Normal",IF(F62&lt;'04_VOLATILITY_REGIMES'!$C$7,"High","Extreme"))))</f>
        <v/>
      </c>
      <c r="P62" s="20">
        <f>O63</f>
        <v/>
      </c>
      <c r="Q62" s="21">
        <f>YEAR(A62)</f>
        <v/>
      </c>
    </row>
    <row r="63">
      <c r="A63" s="14" t="n">
        <v>41367</v>
      </c>
      <c r="B63" s="15">
        <f>'01_RAW_Spot'!B63</f>
        <v/>
      </c>
      <c r="C63" s="16">
        <f>'01_RAW_IV'!B63</f>
        <v/>
      </c>
      <c r="D63" s="15">
        <f>LN(B63/B62)</f>
        <v/>
      </c>
      <c r="E63" s="16">
        <f>STDEV(D43:D63)*SQRT(252)</f>
        <v/>
      </c>
      <c r="F63" s="16" t="inlineStr"/>
      <c r="G63" s="16">
        <f>IF(OR(C63="",F63=""),"",C63-F63)</f>
        <v/>
      </c>
      <c r="H63" s="17">
        <f>IF(OR(C63="",F63="",F63=0),"",C63/F63)</f>
        <v/>
      </c>
      <c r="I63" s="18">
        <f>IF('01_RAW_FwdRV'!B63="","",'01_RAW_FwdRV'!B63)</f>
        <v/>
      </c>
      <c r="J63" s="18">
        <f>IF(ROW()&lt;=3286,STDEV(D64:D84)*SQRT(252),"")</f>
        <v/>
      </c>
      <c r="K63" s="18">
        <f>IF(ROW()&lt;=3244,LN(B126/B63),"")</f>
        <v/>
      </c>
      <c r="L63" s="19" t="inlineStr"/>
      <c r="M63" s="19" t="inlineStr"/>
      <c r="N63" s="17" t="inlineStr"/>
      <c r="O63" s="20">
        <f>IF(F63="","",IF(F63&lt;'04_VOLATILITY_REGIMES'!$C$5,"Low",IF(F63&lt;'04_VOLATILITY_REGIMES'!$C$6,"Normal",IF(F63&lt;'04_VOLATILITY_REGIMES'!$C$7,"High","Extreme"))))</f>
        <v/>
      </c>
      <c r="P63" s="20">
        <f>O64</f>
        <v/>
      </c>
      <c r="Q63" s="21">
        <f>YEAR(A63)</f>
        <v/>
      </c>
    </row>
    <row r="64">
      <c r="A64" s="14" t="n">
        <v>41368</v>
      </c>
      <c r="B64" s="15">
        <f>'01_RAW_Spot'!B64</f>
        <v/>
      </c>
      <c r="C64" s="16">
        <f>'01_RAW_IV'!B64</f>
        <v/>
      </c>
      <c r="D64" s="15">
        <f>LN(B64/B63)</f>
        <v/>
      </c>
      <c r="E64" s="16">
        <f>STDEV(D44:D64)*SQRT(252)</f>
        <v/>
      </c>
      <c r="F64" s="16" t="inlineStr"/>
      <c r="G64" s="16">
        <f>IF(OR(C64="",F64=""),"",C64-F64)</f>
        <v/>
      </c>
      <c r="H64" s="17">
        <f>IF(OR(C64="",F64="",F64=0),"",C64/F64)</f>
        <v/>
      </c>
      <c r="I64" s="18">
        <f>IF('01_RAW_FwdRV'!B64="","",'01_RAW_FwdRV'!B64)</f>
        <v/>
      </c>
      <c r="J64" s="18">
        <f>IF(ROW()&lt;=3286,STDEV(D65:D85)*SQRT(252),"")</f>
        <v/>
      </c>
      <c r="K64" s="18">
        <f>IF(ROW()&lt;=3244,LN(B127/B64),"")</f>
        <v/>
      </c>
      <c r="L64" s="19" t="inlineStr"/>
      <c r="M64" s="19" t="inlineStr"/>
      <c r="N64" s="17" t="inlineStr"/>
      <c r="O64" s="20">
        <f>IF(F64="","",IF(F64&lt;'04_VOLATILITY_REGIMES'!$C$5,"Low",IF(F64&lt;'04_VOLATILITY_REGIMES'!$C$6,"Normal",IF(F64&lt;'04_VOLATILITY_REGIMES'!$C$7,"High","Extreme"))))</f>
        <v/>
      </c>
      <c r="P64" s="20">
        <f>O65</f>
        <v/>
      </c>
      <c r="Q64" s="21">
        <f>YEAR(A64)</f>
        <v/>
      </c>
    </row>
    <row r="65">
      <c r="A65" s="14" t="n">
        <v>41369</v>
      </c>
      <c r="B65" s="15">
        <f>'01_RAW_Spot'!B65</f>
        <v/>
      </c>
      <c r="C65" s="16">
        <f>'01_RAW_IV'!B65</f>
        <v/>
      </c>
      <c r="D65" s="15">
        <f>LN(B65/B64)</f>
        <v/>
      </c>
      <c r="E65" s="16">
        <f>STDEV(D45:D65)*SQRT(252)</f>
        <v/>
      </c>
      <c r="F65" s="16">
        <f>STDEV(D3:D65)*SQRT(252)</f>
        <v/>
      </c>
      <c r="G65" s="16">
        <f>IF(OR(C65="",F65=""),"",C65-F65)</f>
        <v/>
      </c>
      <c r="H65" s="17">
        <f>IF(OR(C65="",F65="",F65=0),"",C65/F65)</f>
        <v/>
      </c>
      <c r="I65" s="18">
        <f>IF('01_RAW_FwdRV'!B65="","",'01_RAW_FwdRV'!B65)</f>
        <v/>
      </c>
      <c r="J65" s="18">
        <f>IF(ROW()&lt;=3286,STDEV(D66:D86)*SQRT(252),"")</f>
        <v/>
      </c>
      <c r="K65" s="18">
        <f>IF(ROW()&lt;=3244,LN(B128/B65),"")</f>
        <v/>
      </c>
      <c r="L65" s="19" t="inlineStr"/>
      <c r="M65" s="19" t="inlineStr"/>
      <c r="N65" s="17" t="inlineStr"/>
      <c r="O65" s="20">
        <f>IF(F65="","",IF(F65&lt;'04_VOLATILITY_REGIMES'!$C$5,"Low",IF(F65&lt;'04_VOLATILITY_REGIMES'!$C$6,"Normal",IF(F65&lt;'04_VOLATILITY_REGIMES'!$C$7,"High","Extreme"))))</f>
        <v/>
      </c>
      <c r="P65" s="20">
        <f>O66</f>
        <v/>
      </c>
      <c r="Q65" s="21">
        <f>YEAR(A65)</f>
        <v/>
      </c>
    </row>
    <row r="66">
      <c r="A66" s="14" t="n">
        <v>41372</v>
      </c>
      <c r="B66" s="15">
        <f>'01_RAW_Spot'!B66</f>
        <v/>
      </c>
      <c r="C66" s="16">
        <f>'01_RAW_IV'!B66</f>
        <v/>
      </c>
      <c r="D66" s="15">
        <f>LN(B66/B65)</f>
        <v/>
      </c>
      <c r="E66" s="16">
        <f>STDEV(D46:D66)*SQRT(252)</f>
        <v/>
      </c>
      <c r="F66" s="16">
        <f>STDEV(D4:D66)*SQRT(252)</f>
        <v/>
      </c>
      <c r="G66" s="16">
        <f>IF(OR(C66="",F66=""),"",C66-F66)</f>
        <v/>
      </c>
      <c r="H66" s="17">
        <f>IF(OR(C66="",F66="",F66=0),"",C66/F66)</f>
        <v/>
      </c>
      <c r="I66" s="18">
        <f>IF('01_RAW_FwdRV'!B66="","",'01_RAW_FwdRV'!B66)</f>
        <v/>
      </c>
      <c r="J66" s="18">
        <f>IF(ROW()&lt;=3286,STDEV(D67:D87)*SQRT(252),"")</f>
        <v/>
      </c>
      <c r="K66" s="18">
        <f>IF(ROW()&lt;=3244,LN(B129/B66),"")</f>
        <v/>
      </c>
      <c r="L66" s="19" t="inlineStr"/>
      <c r="M66" s="19" t="inlineStr"/>
      <c r="N66" s="17" t="inlineStr"/>
      <c r="O66" s="20">
        <f>IF(F66="","",IF(F66&lt;'04_VOLATILITY_REGIMES'!$C$5,"Low",IF(F66&lt;'04_VOLATILITY_REGIMES'!$C$6,"Normal",IF(F66&lt;'04_VOLATILITY_REGIMES'!$C$7,"High","Extreme"))))</f>
        <v/>
      </c>
      <c r="P66" s="20">
        <f>O67</f>
        <v/>
      </c>
      <c r="Q66" s="21">
        <f>YEAR(A66)</f>
        <v/>
      </c>
    </row>
    <row r="67">
      <c r="A67" s="14" t="n">
        <v>41373</v>
      </c>
      <c r="B67" s="15">
        <f>'01_RAW_Spot'!B67</f>
        <v/>
      </c>
      <c r="C67" s="16">
        <f>'01_RAW_IV'!B67</f>
        <v/>
      </c>
      <c r="D67" s="15">
        <f>LN(B67/B66)</f>
        <v/>
      </c>
      <c r="E67" s="16">
        <f>STDEV(D47:D67)*SQRT(252)</f>
        <v/>
      </c>
      <c r="F67" s="16">
        <f>STDEV(D5:D67)*SQRT(252)</f>
        <v/>
      </c>
      <c r="G67" s="16">
        <f>IF(OR(C67="",F67=""),"",C67-F67)</f>
        <v/>
      </c>
      <c r="H67" s="17">
        <f>IF(OR(C67="",F67="",F67=0),"",C67/F67)</f>
        <v/>
      </c>
      <c r="I67" s="18">
        <f>IF('01_RAW_FwdRV'!B67="","",'01_RAW_FwdRV'!B67)</f>
        <v/>
      </c>
      <c r="J67" s="18">
        <f>IF(ROW()&lt;=3286,STDEV(D68:D88)*SQRT(252),"")</f>
        <v/>
      </c>
      <c r="K67" s="18">
        <f>IF(ROW()&lt;=3244,LN(B130/B67),"")</f>
        <v/>
      </c>
      <c r="L67" s="19" t="inlineStr"/>
      <c r="M67" s="19" t="inlineStr"/>
      <c r="N67" s="17" t="inlineStr"/>
      <c r="O67" s="20">
        <f>IF(F67="","",IF(F67&lt;'04_VOLATILITY_REGIMES'!$C$5,"Low",IF(F67&lt;'04_VOLATILITY_REGIMES'!$C$6,"Normal",IF(F67&lt;'04_VOLATILITY_REGIMES'!$C$7,"High","Extreme"))))</f>
        <v/>
      </c>
      <c r="P67" s="20">
        <f>O68</f>
        <v/>
      </c>
      <c r="Q67" s="21">
        <f>YEAR(A67)</f>
        <v/>
      </c>
    </row>
    <row r="68">
      <c r="A68" s="14" t="n">
        <v>41374</v>
      </c>
      <c r="B68" s="15">
        <f>'01_RAW_Spot'!B68</f>
        <v/>
      </c>
      <c r="C68" s="16">
        <f>'01_RAW_IV'!B68</f>
        <v/>
      </c>
      <c r="D68" s="15">
        <f>LN(B68/B67)</f>
        <v/>
      </c>
      <c r="E68" s="16">
        <f>STDEV(D48:D68)*SQRT(252)</f>
        <v/>
      </c>
      <c r="F68" s="16">
        <f>STDEV(D6:D68)*SQRT(252)</f>
        <v/>
      </c>
      <c r="G68" s="16">
        <f>IF(OR(C68="",F68=""),"",C68-F68)</f>
        <v/>
      </c>
      <c r="H68" s="17">
        <f>IF(OR(C68="",F68="",F68=0),"",C68/F68)</f>
        <v/>
      </c>
      <c r="I68" s="18">
        <f>IF('01_RAW_FwdRV'!B68="","",'01_RAW_FwdRV'!B68)</f>
        <v/>
      </c>
      <c r="J68" s="18">
        <f>IF(ROW()&lt;=3286,STDEV(D69:D89)*SQRT(252),"")</f>
        <v/>
      </c>
      <c r="K68" s="18">
        <f>IF(ROW()&lt;=3244,LN(B131/B68),"")</f>
        <v/>
      </c>
      <c r="L68" s="19" t="inlineStr"/>
      <c r="M68" s="19" t="inlineStr"/>
      <c r="N68" s="17" t="inlineStr"/>
      <c r="O68" s="20">
        <f>IF(F68="","",IF(F68&lt;'04_VOLATILITY_REGIMES'!$C$5,"Low",IF(F68&lt;'04_VOLATILITY_REGIMES'!$C$6,"Normal",IF(F68&lt;'04_VOLATILITY_REGIMES'!$C$7,"High","Extreme"))))</f>
        <v/>
      </c>
      <c r="P68" s="20">
        <f>O69</f>
        <v/>
      </c>
      <c r="Q68" s="21">
        <f>YEAR(A68)</f>
        <v/>
      </c>
    </row>
    <row r="69">
      <c r="A69" s="14" t="n">
        <v>41376</v>
      </c>
      <c r="B69" s="15">
        <f>'01_RAW_Spot'!B69</f>
        <v/>
      </c>
      <c r="C69" s="16">
        <f>'01_RAW_IV'!B69</f>
        <v/>
      </c>
      <c r="D69" s="15">
        <f>LN(B69/B68)</f>
        <v/>
      </c>
      <c r="E69" s="16">
        <f>STDEV(D49:D69)*SQRT(252)</f>
        <v/>
      </c>
      <c r="F69" s="16">
        <f>STDEV(D7:D69)*SQRT(252)</f>
        <v/>
      </c>
      <c r="G69" s="16">
        <f>IF(OR(C69="",F69=""),"",C69-F69)</f>
        <v/>
      </c>
      <c r="H69" s="17">
        <f>IF(OR(C69="",F69="",F69=0),"",C69/F69)</f>
        <v/>
      </c>
      <c r="I69" s="18">
        <f>IF('01_RAW_FwdRV'!B69="","",'01_RAW_FwdRV'!B69)</f>
        <v/>
      </c>
      <c r="J69" s="18">
        <f>IF(ROW()&lt;=3286,STDEV(D70:D90)*SQRT(252),"")</f>
        <v/>
      </c>
      <c r="K69" s="18">
        <f>IF(ROW()&lt;=3244,LN(B132/B69),"")</f>
        <v/>
      </c>
      <c r="L69" s="19" t="inlineStr"/>
      <c r="M69" s="19" t="inlineStr"/>
      <c r="N69" s="17" t="inlineStr"/>
      <c r="O69" s="20">
        <f>IF(F69="","",IF(F69&lt;'04_VOLATILITY_REGIMES'!$C$5,"Low",IF(F69&lt;'04_VOLATILITY_REGIMES'!$C$6,"Normal",IF(F69&lt;'04_VOLATILITY_REGIMES'!$C$7,"High","Extreme"))))</f>
        <v/>
      </c>
      <c r="P69" s="20">
        <f>O70</f>
        <v/>
      </c>
      <c r="Q69" s="21">
        <f>YEAR(A69)</f>
        <v/>
      </c>
    </row>
    <row r="70">
      <c r="A70" s="14" t="n">
        <v>41379</v>
      </c>
      <c r="B70" s="15">
        <f>'01_RAW_Spot'!B70</f>
        <v/>
      </c>
      <c r="C70" s="16">
        <f>'01_RAW_IV'!B70</f>
        <v/>
      </c>
      <c r="D70" s="15">
        <f>LN(B70/B69)</f>
        <v/>
      </c>
      <c r="E70" s="16">
        <f>STDEV(D50:D70)*SQRT(252)</f>
        <v/>
      </c>
      <c r="F70" s="16">
        <f>STDEV(D8:D70)*SQRT(252)</f>
        <v/>
      </c>
      <c r="G70" s="16">
        <f>IF(OR(C70="",F70=""),"",C70-F70)</f>
        <v/>
      </c>
      <c r="H70" s="17">
        <f>IF(OR(C70="",F70="",F70=0),"",C70/F70)</f>
        <v/>
      </c>
      <c r="I70" s="18">
        <f>IF('01_RAW_FwdRV'!B70="","",'01_RAW_FwdRV'!B70)</f>
        <v/>
      </c>
      <c r="J70" s="18">
        <f>IF(ROW()&lt;=3286,STDEV(D71:D91)*SQRT(252),"")</f>
        <v/>
      </c>
      <c r="K70" s="18">
        <f>IF(ROW()&lt;=3244,LN(B133/B70),"")</f>
        <v/>
      </c>
      <c r="L70" s="19" t="inlineStr"/>
      <c r="M70" s="19" t="inlineStr"/>
      <c r="N70" s="17" t="inlineStr"/>
      <c r="O70" s="20">
        <f>IF(F70="","",IF(F70&lt;'04_VOLATILITY_REGIMES'!$C$5,"Low",IF(F70&lt;'04_VOLATILITY_REGIMES'!$C$6,"Normal",IF(F70&lt;'04_VOLATILITY_REGIMES'!$C$7,"High","Extreme"))))</f>
        <v/>
      </c>
      <c r="P70" s="20">
        <f>O71</f>
        <v/>
      </c>
      <c r="Q70" s="21">
        <f>YEAR(A70)</f>
        <v/>
      </c>
    </row>
    <row r="71">
      <c r="A71" s="14" t="n">
        <v>41380</v>
      </c>
      <c r="B71" s="15">
        <f>'01_RAW_Spot'!B71</f>
        <v/>
      </c>
      <c r="C71" s="16">
        <f>'01_RAW_IV'!B71</f>
        <v/>
      </c>
      <c r="D71" s="15">
        <f>LN(B71/B70)</f>
        <v/>
      </c>
      <c r="E71" s="16">
        <f>STDEV(D51:D71)*SQRT(252)</f>
        <v/>
      </c>
      <c r="F71" s="16">
        <f>STDEV(D9:D71)*SQRT(252)</f>
        <v/>
      </c>
      <c r="G71" s="16">
        <f>IF(OR(C71="",F71=""),"",C71-F71)</f>
        <v/>
      </c>
      <c r="H71" s="17">
        <f>IF(OR(C71="",F71="",F71=0),"",C71/F71)</f>
        <v/>
      </c>
      <c r="I71" s="18">
        <f>IF('01_RAW_FwdRV'!B71="","",'01_RAW_FwdRV'!B71)</f>
        <v/>
      </c>
      <c r="J71" s="18">
        <f>IF(ROW()&lt;=3286,STDEV(D72:D92)*SQRT(252),"")</f>
        <v/>
      </c>
      <c r="K71" s="18">
        <f>IF(ROW()&lt;=3244,LN(B134/B71),"")</f>
        <v/>
      </c>
      <c r="L71" s="19" t="inlineStr"/>
      <c r="M71" s="19" t="inlineStr"/>
      <c r="N71" s="17" t="inlineStr"/>
      <c r="O71" s="20">
        <f>IF(F71="","",IF(F71&lt;'04_VOLATILITY_REGIMES'!$C$5,"Low",IF(F71&lt;'04_VOLATILITY_REGIMES'!$C$6,"Normal",IF(F71&lt;'04_VOLATILITY_REGIMES'!$C$7,"High","Extreme"))))</f>
        <v/>
      </c>
      <c r="P71" s="20">
        <f>O72</f>
        <v/>
      </c>
      <c r="Q71" s="21">
        <f>YEAR(A71)</f>
        <v/>
      </c>
    </row>
    <row r="72">
      <c r="A72" s="14" t="n">
        <v>41381</v>
      </c>
      <c r="B72" s="15">
        <f>'01_RAW_Spot'!B72</f>
        <v/>
      </c>
      <c r="C72" s="16">
        <f>'01_RAW_IV'!B72</f>
        <v/>
      </c>
      <c r="D72" s="15">
        <f>LN(B72/B71)</f>
        <v/>
      </c>
      <c r="E72" s="16">
        <f>STDEV(D52:D72)*SQRT(252)</f>
        <v/>
      </c>
      <c r="F72" s="16">
        <f>STDEV(D10:D72)*SQRT(252)</f>
        <v/>
      </c>
      <c r="G72" s="16">
        <f>IF(OR(C72="",F72=""),"",C72-F72)</f>
        <v/>
      </c>
      <c r="H72" s="17">
        <f>IF(OR(C72="",F72="",F72=0),"",C72/F72)</f>
        <v/>
      </c>
      <c r="I72" s="18">
        <f>IF('01_RAW_FwdRV'!B72="","",'01_RAW_FwdRV'!B72)</f>
        <v/>
      </c>
      <c r="J72" s="18">
        <f>IF(ROW()&lt;=3286,STDEV(D73:D93)*SQRT(252),"")</f>
        <v/>
      </c>
      <c r="K72" s="18">
        <f>IF(ROW()&lt;=3244,LN(B135/B72),"")</f>
        <v/>
      </c>
      <c r="L72" s="19" t="inlineStr"/>
      <c r="M72" s="19" t="inlineStr"/>
      <c r="N72" s="17" t="inlineStr"/>
      <c r="O72" s="20">
        <f>IF(F72="","",IF(F72&lt;'04_VOLATILITY_REGIMES'!$C$5,"Low",IF(F72&lt;'04_VOLATILITY_REGIMES'!$C$6,"Normal",IF(F72&lt;'04_VOLATILITY_REGIMES'!$C$7,"High","Extreme"))))</f>
        <v/>
      </c>
      <c r="P72" s="20">
        <f>O73</f>
        <v/>
      </c>
      <c r="Q72" s="21">
        <f>YEAR(A72)</f>
        <v/>
      </c>
    </row>
    <row r="73">
      <c r="A73" s="14" t="n">
        <v>41382</v>
      </c>
      <c r="B73" s="15">
        <f>'01_RAW_Spot'!B73</f>
        <v/>
      </c>
      <c r="C73" s="16">
        <f>'01_RAW_IV'!B73</f>
        <v/>
      </c>
      <c r="D73" s="15">
        <f>LN(B73/B72)</f>
        <v/>
      </c>
      <c r="E73" s="16">
        <f>STDEV(D53:D73)*SQRT(252)</f>
        <v/>
      </c>
      <c r="F73" s="16">
        <f>STDEV(D11:D73)*SQRT(252)</f>
        <v/>
      </c>
      <c r="G73" s="16">
        <f>IF(OR(C73="",F73=""),"",C73-F73)</f>
        <v/>
      </c>
      <c r="H73" s="17">
        <f>IF(OR(C73="",F73="",F73=0),"",C73/F73)</f>
        <v/>
      </c>
      <c r="I73" s="18">
        <f>IF('01_RAW_FwdRV'!B73="","",'01_RAW_FwdRV'!B73)</f>
        <v/>
      </c>
      <c r="J73" s="18">
        <f>IF(ROW()&lt;=3286,STDEV(D74:D94)*SQRT(252),"")</f>
        <v/>
      </c>
      <c r="K73" s="18">
        <f>IF(ROW()&lt;=3244,LN(B136/B73),"")</f>
        <v/>
      </c>
      <c r="L73" s="19" t="inlineStr"/>
      <c r="M73" s="19" t="inlineStr"/>
      <c r="N73" s="17" t="inlineStr"/>
      <c r="O73" s="20">
        <f>IF(F73="","",IF(F73&lt;'04_VOLATILITY_REGIMES'!$C$5,"Low",IF(F73&lt;'04_VOLATILITY_REGIMES'!$C$6,"Normal",IF(F73&lt;'04_VOLATILITY_REGIMES'!$C$7,"High","Extreme"))))</f>
        <v/>
      </c>
      <c r="P73" s="20">
        <f>O74</f>
        <v/>
      </c>
      <c r="Q73" s="21">
        <f>YEAR(A73)</f>
        <v/>
      </c>
    </row>
    <row r="74">
      <c r="A74" s="14" t="n">
        <v>41386</v>
      </c>
      <c r="B74" s="15">
        <f>'01_RAW_Spot'!B74</f>
        <v/>
      </c>
      <c r="C74" s="16">
        <f>'01_RAW_IV'!B74</f>
        <v/>
      </c>
      <c r="D74" s="15">
        <f>LN(B74/B73)</f>
        <v/>
      </c>
      <c r="E74" s="16">
        <f>STDEV(D54:D74)*SQRT(252)</f>
        <v/>
      </c>
      <c r="F74" s="16">
        <f>STDEV(D12:D74)*SQRT(252)</f>
        <v/>
      </c>
      <c r="G74" s="16">
        <f>IF(OR(C74="",F74=""),"",C74-F74)</f>
        <v/>
      </c>
      <c r="H74" s="17">
        <f>IF(OR(C74="",F74="",F74=0),"",C74/F74)</f>
        <v/>
      </c>
      <c r="I74" s="18">
        <f>IF('01_RAW_FwdRV'!B74="","",'01_RAW_FwdRV'!B74)</f>
        <v/>
      </c>
      <c r="J74" s="18">
        <f>IF(ROW()&lt;=3286,STDEV(D75:D95)*SQRT(252),"")</f>
        <v/>
      </c>
      <c r="K74" s="18">
        <f>IF(ROW()&lt;=3244,LN(B137/B74),"")</f>
        <v/>
      </c>
      <c r="L74" s="19" t="inlineStr"/>
      <c r="M74" s="19" t="inlineStr"/>
      <c r="N74" s="17" t="inlineStr"/>
      <c r="O74" s="20">
        <f>IF(F74="","",IF(F74&lt;'04_VOLATILITY_REGIMES'!$C$5,"Low",IF(F74&lt;'04_VOLATILITY_REGIMES'!$C$6,"Normal",IF(F74&lt;'04_VOLATILITY_REGIMES'!$C$7,"High","Extreme"))))</f>
        <v/>
      </c>
      <c r="P74" s="20">
        <f>O75</f>
        <v/>
      </c>
      <c r="Q74" s="21">
        <f>YEAR(A74)</f>
        <v/>
      </c>
    </row>
    <row r="75">
      <c r="A75" s="14" t="n">
        <v>41387</v>
      </c>
      <c r="B75" s="15">
        <f>'01_RAW_Spot'!B75</f>
        <v/>
      </c>
      <c r="C75" s="16">
        <f>'01_RAW_IV'!B75</f>
        <v/>
      </c>
      <c r="D75" s="15">
        <f>LN(B75/B74)</f>
        <v/>
      </c>
      <c r="E75" s="16">
        <f>STDEV(D55:D75)*SQRT(252)</f>
        <v/>
      </c>
      <c r="F75" s="16">
        <f>STDEV(D13:D75)*SQRT(252)</f>
        <v/>
      </c>
      <c r="G75" s="16">
        <f>IF(OR(C75="",F75=""),"",C75-F75)</f>
        <v/>
      </c>
      <c r="H75" s="17">
        <f>IF(OR(C75="",F75="",F75=0),"",C75/F75)</f>
        <v/>
      </c>
      <c r="I75" s="18">
        <f>IF('01_RAW_FwdRV'!B75="","",'01_RAW_FwdRV'!B75)</f>
        <v/>
      </c>
      <c r="J75" s="18">
        <f>IF(ROW()&lt;=3286,STDEV(D76:D96)*SQRT(252),"")</f>
        <v/>
      </c>
      <c r="K75" s="18">
        <f>IF(ROW()&lt;=3244,LN(B138/B75),"")</f>
        <v/>
      </c>
      <c r="L75" s="19" t="inlineStr"/>
      <c r="M75" s="19" t="inlineStr"/>
      <c r="N75" s="17" t="inlineStr"/>
      <c r="O75" s="20">
        <f>IF(F75="","",IF(F75&lt;'04_VOLATILITY_REGIMES'!$C$5,"Low",IF(F75&lt;'04_VOLATILITY_REGIMES'!$C$6,"Normal",IF(F75&lt;'04_VOLATILITY_REGIMES'!$C$7,"High","Extreme"))))</f>
        <v/>
      </c>
      <c r="P75" s="20">
        <f>O76</f>
        <v/>
      </c>
      <c r="Q75" s="21">
        <f>YEAR(A75)</f>
        <v/>
      </c>
    </row>
    <row r="76">
      <c r="A76" s="14" t="n">
        <v>41389</v>
      </c>
      <c r="B76" s="15">
        <f>'01_RAW_Spot'!B76</f>
        <v/>
      </c>
      <c r="C76" s="16">
        <f>'01_RAW_IV'!B76</f>
        <v/>
      </c>
      <c r="D76" s="15">
        <f>LN(B76/B75)</f>
        <v/>
      </c>
      <c r="E76" s="16">
        <f>STDEV(D56:D76)*SQRT(252)</f>
        <v/>
      </c>
      <c r="F76" s="16">
        <f>STDEV(D14:D76)*SQRT(252)</f>
        <v/>
      </c>
      <c r="G76" s="16">
        <f>IF(OR(C76="",F76=""),"",C76-F76)</f>
        <v/>
      </c>
      <c r="H76" s="17">
        <f>IF(OR(C76="",F76="",F76=0),"",C76/F76)</f>
        <v/>
      </c>
      <c r="I76" s="18">
        <f>IF('01_RAW_FwdRV'!B76="","",'01_RAW_FwdRV'!B76)</f>
        <v/>
      </c>
      <c r="J76" s="18">
        <f>IF(ROW()&lt;=3286,STDEV(D77:D97)*SQRT(252),"")</f>
        <v/>
      </c>
      <c r="K76" s="18">
        <f>IF(ROW()&lt;=3244,LN(B139/B76),"")</f>
        <v/>
      </c>
      <c r="L76" s="19" t="inlineStr"/>
      <c r="M76" s="19" t="inlineStr"/>
      <c r="N76" s="17" t="inlineStr"/>
      <c r="O76" s="20">
        <f>IF(F76="","",IF(F76&lt;'04_VOLATILITY_REGIMES'!$C$5,"Low",IF(F76&lt;'04_VOLATILITY_REGIMES'!$C$6,"Normal",IF(F76&lt;'04_VOLATILITY_REGIMES'!$C$7,"High","Extreme"))))</f>
        <v/>
      </c>
      <c r="P76" s="20">
        <f>O77</f>
        <v/>
      </c>
      <c r="Q76" s="21">
        <f>YEAR(A76)</f>
        <v/>
      </c>
    </row>
    <row r="77">
      <c r="A77" s="14" t="n">
        <v>41390</v>
      </c>
      <c r="B77" s="15">
        <f>'01_RAW_Spot'!B77</f>
        <v/>
      </c>
      <c r="C77" s="16">
        <f>'01_RAW_IV'!B77</f>
        <v/>
      </c>
      <c r="D77" s="15">
        <f>LN(B77/B76)</f>
        <v/>
      </c>
      <c r="E77" s="16">
        <f>STDEV(D57:D77)*SQRT(252)</f>
        <v/>
      </c>
      <c r="F77" s="16">
        <f>STDEV(D15:D77)*SQRT(252)</f>
        <v/>
      </c>
      <c r="G77" s="16">
        <f>IF(OR(C77="",F77=""),"",C77-F77)</f>
        <v/>
      </c>
      <c r="H77" s="17">
        <f>IF(OR(C77="",F77="",F77=0),"",C77/F77)</f>
        <v/>
      </c>
      <c r="I77" s="18">
        <f>IF('01_RAW_FwdRV'!B77="","",'01_RAW_FwdRV'!B77)</f>
        <v/>
      </c>
      <c r="J77" s="18">
        <f>IF(ROW()&lt;=3286,STDEV(D78:D98)*SQRT(252),"")</f>
        <v/>
      </c>
      <c r="K77" s="18">
        <f>IF(ROW()&lt;=3244,LN(B140/B77),"")</f>
        <v/>
      </c>
      <c r="L77" s="19" t="inlineStr"/>
      <c r="M77" s="19" t="inlineStr"/>
      <c r="N77" s="17" t="inlineStr"/>
      <c r="O77" s="20">
        <f>IF(F77="","",IF(F77&lt;'04_VOLATILITY_REGIMES'!$C$5,"Low",IF(F77&lt;'04_VOLATILITY_REGIMES'!$C$6,"Normal",IF(F77&lt;'04_VOLATILITY_REGIMES'!$C$7,"High","Extreme"))))</f>
        <v/>
      </c>
      <c r="P77" s="20">
        <f>O78</f>
        <v/>
      </c>
      <c r="Q77" s="21">
        <f>YEAR(A77)</f>
        <v/>
      </c>
    </row>
    <row r="78">
      <c r="A78" s="14" t="n">
        <v>41393</v>
      </c>
      <c r="B78" s="15">
        <f>'01_RAW_Spot'!B78</f>
        <v/>
      </c>
      <c r="C78" s="16">
        <f>'01_RAW_IV'!B78</f>
        <v/>
      </c>
      <c r="D78" s="15">
        <f>LN(B78/B77)</f>
        <v/>
      </c>
      <c r="E78" s="16">
        <f>STDEV(D58:D78)*SQRT(252)</f>
        <v/>
      </c>
      <c r="F78" s="16">
        <f>STDEV(D16:D78)*SQRT(252)</f>
        <v/>
      </c>
      <c r="G78" s="16">
        <f>IF(OR(C78="",F78=""),"",C78-F78)</f>
        <v/>
      </c>
      <c r="H78" s="17">
        <f>IF(OR(C78="",F78="",F78=0),"",C78/F78)</f>
        <v/>
      </c>
      <c r="I78" s="18">
        <f>IF('01_RAW_FwdRV'!B78="","",'01_RAW_FwdRV'!B78)</f>
        <v/>
      </c>
      <c r="J78" s="18">
        <f>IF(ROW()&lt;=3286,STDEV(D79:D99)*SQRT(252),"")</f>
        <v/>
      </c>
      <c r="K78" s="18">
        <f>IF(ROW()&lt;=3244,LN(B141/B78),"")</f>
        <v/>
      </c>
      <c r="L78" s="19" t="inlineStr"/>
      <c r="M78" s="19" t="inlineStr"/>
      <c r="N78" s="17" t="inlineStr"/>
      <c r="O78" s="20">
        <f>IF(F78="","",IF(F78&lt;'04_VOLATILITY_REGIMES'!$C$5,"Low",IF(F78&lt;'04_VOLATILITY_REGIMES'!$C$6,"Normal",IF(F78&lt;'04_VOLATILITY_REGIMES'!$C$7,"High","Extreme"))))</f>
        <v/>
      </c>
      <c r="P78" s="20">
        <f>O79</f>
        <v/>
      </c>
      <c r="Q78" s="21">
        <f>YEAR(A78)</f>
        <v/>
      </c>
    </row>
    <row r="79">
      <c r="A79" s="14" t="n">
        <v>41394</v>
      </c>
      <c r="B79" s="15">
        <f>'01_RAW_Spot'!B79</f>
        <v/>
      </c>
      <c r="C79" s="16">
        <f>'01_RAW_IV'!B79</f>
        <v/>
      </c>
      <c r="D79" s="15">
        <f>LN(B79/B78)</f>
        <v/>
      </c>
      <c r="E79" s="16">
        <f>STDEV(D59:D79)*SQRT(252)</f>
        <v/>
      </c>
      <c r="F79" s="16">
        <f>STDEV(D17:D79)*SQRT(252)</f>
        <v/>
      </c>
      <c r="G79" s="16">
        <f>IF(OR(C79="",F79=""),"",C79-F79)</f>
        <v/>
      </c>
      <c r="H79" s="17">
        <f>IF(OR(C79="",F79="",F79=0),"",C79/F79)</f>
        <v/>
      </c>
      <c r="I79" s="18">
        <f>IF('01_RAW_FwdRV'!B79="","",'01_RAW_FwdRV'!B79)</f>
        <v/>
      </c>
      <c r="J79" s="18">
        <f>IF(ROW()&lt;=3286,STDEV(D80:D100)*SQRT(252),"")</f>
        <v/>
      </c>
      <c r="K79" s="18">
        <f>IF(ROW()&lt;=3244,LN(B142/B79),"")</f>
        <v/>
      </c>
      <c r="L79" s="19" t="inlineStr"/>
      <c r="M79" s="19" t="inlineStr"/>
      <c r="N79" s="17" t="inlineStr"/>
      <c r="O79" s="20">
        <f>IF(F79="","",IF(F79&lt;'04_VOLATILITY_REGIMES'!$C$5,"Low",IF(F79&lt;'04_VOLATILITY_REGIMES'!$C$6,"Normal",IF(F79&lt;'04_VOLATILITY_REGIMES'!$C$7,"High","Extreme"))))</f>
        <v/>
      </c>
      <c r="P79" s="20">
        <f>O80</f>
        <v/>
      </c>
      <c r="Q79" s="21">
        <f>YEAR(A79)</f>
        <v/>
      </c>
    </row>
    <row r="80">
      <c r="A80" s="14" t="n">
        <v>41396</v>
      </c>
      <c r="B80" s="15">
        <f>'01_RAW_Spot'!B80</f>
        <v/>
      </c>
      <c r="C80" s="16">
        <f>'01_RAW_IV'!B80</f>
        <v/>
      </c>
      <c r="D80" s="15">
        <f>LN(B80/B79)</f>
        <v/>
      </c>
      <c r="E80" s="16">
        <f>STDEV(D60:D80)*SQRT(252)</f>
        <v/>
      </c>
      <c r="F80" s="16">
        <f>STDEV(D18:D80)*SQRT(252)</f>
        <v/>
      </c>
      <c r="G80" s="16">
        <f>IF(OR(C80="",F80=""),"",C80-F80)</f>
        <v/>
      </c>
      <c r="H80" s="17">
        <f>IF(OR(C80="",F80="",F80=0),"",C80/F80)</f>
        <v/>
      </c>
      <c r="I80" s="18">
        <f>IF('01_RAW_FwdRV'!B80="","",'01_RAW_FwdRV'!B80)</f>
        <v/>
      </c>
      <c r="J80" s="18">
        <f>IF(ROW()&lt;=3286,STDEV(D81:D101)*SQRT(252),"")</f>
        <v/>
      </c>
      <c r="K80" s="18">
        <f>IF(ROW()&lt;=3244,LN(B143/B80),"")</f>
        <v/>
      </c>
      <c r="L80" s="19" t="inlineStr"/>
      <c r="M80" s="19" t="inlineStr"/>
      <c r="N80" s="17" t="inlineStr"/>
      <c r="O80" s="20">
        <f>IF(F80="","",IF(F80&lt;'04_VOLATILITY_REGIMES'!$C$5,"Low",IF(F80&lt;'04_VOLATILITY_REGIMES'!$C$6,"Normal",IF(F80&lt;'04_VOLATILITY_REGIMES'!$C$7,"High","Extreme"))))</f>
        <v/>
      </c>
      <c r="P80" s="20">
        <f>O81</f>
        <v/>
      </c>
      <c r="Q80" s="21">
        <f>YEAR(A80)</f>
        <v/>
      </c>
    </row>
    <row r="81">
      <c r="A81" s="14" t="n">
        <v>41397</v>
      </c>
      <c r="B81" s="15">
        <f>'01_RAW_Spot'!B81</f>
        <v/>
      </c>
      <c r="C81" s="16">
        <f>'01_RAW_IV'!B81</f>
        <v/>
      </c>
      <c r="D81" s="15">
        <f>LN(B81/B80)</f>
        <v/>
      </c>
      <c r="E81" s="16">
        <f>STDEV(D61:D81)*SQRT(252)</f>
        <v/>
      </c>
      <c r="F81" s="16">
        <f>STDEV(D19:D81)*SQRT(252)</f>
        <v/>
      </c>
      <c r="G81" s="16">
        <f>IF(OR(C81="",F81=""),"",C81-F81)</f>
        <v/>
      </c>
      <c r="H81" s="17">
        <f>IF(OR(C81="",F81="",F81=0),"",C81/F81)</f>
        <v/>
      </c>
      <c r="I81" s="18">
        <f>IF('01_RAW_FwdRV'!B81="","",'01_RAW_FwdRV'!B81)</f>
        <v/>
      </c>
      <c r="J81" s="18">
        <f>IF(ROW()&lt;=3286,STDEV(D82:D102)*SQRT(252),"")</f>
        <v/>
      </c>
      <c r="K81" s="18">
        <f>IF(ROW()&lt;=3244,LN(B144/B81),"")</f>
        <v/>
      </c>
      <c r="L81" s="19" t="inlineStr"/>
      <c r="M81" s="19" t="inlineStr"/>
      <c r="N81" s="17" t="inlineStr"/>
      <c r="O81" s="20">
        <f>IF(F81="","",IF(F81&lt;'04_VOLATILITY_REGIMES'!$C$5,"Low",IF(F81&lt;'04_VOLATILITY_REGIMES'!$C$6,"Normal",IF(F81&lt;'04_VOLATILITY_REGIMES'!$C$7,"High","Extreme"))))</f>
        <v/>
      </c>
      <c r="P81" s="20">
        <f>O82</f>
        <v/>
      </c>
      <c r="Q81" s="21">
        <f>YEAR(A81)</f>
        <v/>
      </c>
    </row>
    <row r="82">
      <c r="A82" s="14" t="n">
        <v>41400</v>
      </c>
      <c r="B82" s="15">
        <f>'01_RAW_Spot'!B82</f>
        <v/>
      </c>
      <c r="C82" s="16">
        <f>'01_RAW_IV'!B82</f>
        <v/>
      </c>
      <c r="D82" s="15">
        <f>LN(B82/B81)</f>
        <v/>
      </c>
      <c r="E82" s="16">
        <f>STDEV(D62:D82)*SQRT(252)</f>
        <v/>
      </c>
      <c r="F82" s="16">
        <f>STDEV(D20:D82)*SQRT(252)</f>
        <v/>
      </c>
      <c r="G82" s="16">
        <f>IF(OR(C82="",F82=""),"",C82-F82)</f>
        <v/>
      </c>
      <c r="H82" s="17">
        <f>IF(OR(C82="",F82="",F82=0),"",C82/F82)</f>
        <v/>
      </c>
      <c r="I82" s="18">
        <f>IF('01_RAW_FwdRV'!B82="","",'01_RAW_FwdRV'!B82)</f>
        <v/>
      </c>
      <c r="J82" s="18">
        <f>IF(ROW()&lt;=3286,STDEV(D83:D103)*SQRT(252),"")</f>
        <v/>
      </c>
      <c r="K82" s="18">
        <f>IF(ROW()&lt;=3244,LN(B145/B82),"")</f>
        <v/>
      </c>
      <c r="L82" s="19" t="inlineStr"/>
      <c r="M82" s="19" t="inlineStr"/>
      <c r="N82" s="17" t="inlineStr"/>
      <c r="O82" s="20">
        <f>IF(F82="","",IF(F82&lt;'04_VOLATILITY_REGIMES'!$C$5,"Low",IF(F82&lt;'04_VOLATILITY_REGIMES'!$C$6,"Normal",IF(F82&lt;'04_VOLATILITY_REGIMES'!$C$7,"High","Extreme"))))</f>
        <v/>
      </c>
      <c r="P82" s="20">
        <f>O83</f>
        <v/>
      </c>
      <c r="Q82" s="21">
        <f>YEAR(A82)</f>
        <v/>
      </c>
    </row>
    <row r="83">
      <c r="A83" s="14" t="n">
        <v>41401</v>
      </c>
      <c r="B83" s="15">
        <f>'01_RAW_Spot'!B83</f>
        <v/>
      </c>
      <c r="C83" s="16">
        <f>'01_RAW_IV'!B83</f>
        <v/>
      </c>
      <c r="D83" s="15">
        <f>LN(B83/B82)</f>
        <v/>
      </c>
      <c r="E83" s="16">
        <f>STDEV(D63:D83)*SQRT(252)</f>
        <v/>
      </c>
      <c r="F83" s="16">
        <f>STDEV(D21:D83)*SQRT(252)</f>
        <v/>
      </c>
      <c r="G83" s="16">
        <f>IF(OR(C83="",F83=""),"",C83-F83)</f>
        <v/>
      </c>
      <c r="H83" s="17">
        <f>IF(OR(C83="",F83="",F83=0),"",C83/F83)</f>
        <v/>
      </c>
      <c r="I83" s="18">
        <f>IF('01_RAW_FwdRV'!B83="","",'01_RAW_FwdRV'!B83)</f>
        <v/>
      </c>
      <c r="J83" s="18">
        <f>IF(ROW()&lt;=3286,STDEV(D84:D104)*SQRT(252),"")</f>
        <v/>
      </c>
      <c r="K83" s="18">
        <f>IF(ROW()&lt;=3244,LN(B146/B83),"")</f>
        <v/>
      </c>
      <c r="L83" s="19" t="inlineStr"/>
      <c r="M83" s="19" t="inlineStr"/>
      <c r="N83" s="17" t="inlineStr"/>
      <c r="O83" s="20">
        <f>IF(F83="","",IF(F83&lt;'04_VOLATILITY_REGIMES'!$C$5,"Low",IF(F83&lt;'04_VOLATILITY_REGIMES'!$C$6,"Normal",IF(F83&lt;'04_VOLATILITY_REGIMES'!$C$7,"High","Extreme"))))</f>
        <v/>
      </c>
      <c r="P83" s="20">
        <f>O84</f>
        <v/>
      </c>
      <c r="Q83" s="21">
        <f>YEAR(A83)</f>
        <v/>
      </c>
    </row>
    <row r="84">
      <c r="A84" s="14" t="n">
        <v>41402</v>
      </c>
      <c r="B84" s="15">
        <f>'01_RAW_Spot'!B84</f>
        <v/>
      </c>
      <c r="C84" s="16">
        <f>'01_RAW_IV'!B84</f>
        <v/>
      </c>
      <c r="D84" s="15">
        <f>LN(B84/B83)</f>
        <v/>
      </c>
      <c r="E84" s="16">
        <f>STDEV(D64:D84)*SQRT(252)</f>
        <v/>
      </c>
      <c r="F84" s="16">
        <f>STDEV(D22:D84)*SQRT(252)</f>
        <v/>
      </c>
      <c r="G84" s="16">
        <f>IF(OR(C84="",F84=""),"",C84-F84)</f>
        <v/>
      </c>
      <c r="H84" s="17">
        <f>IF(OR(C84="",F84="",F84=0),"",C84/F84)</f>
        <v/>
      </c>
      <c r="I84" s="18">
        <f>IF('01_RAW_FwdRV'!B84="","",'01_RAW_FwdRV'!B84)</f>
        <v/>
      </c>
      <c r="J84" s="18">
        <f>IF(ROW()&lt;=3286,STDEV(D85:D105)*SQRT(252),"")</f>
        <v/>
      </c>
      <c r="K84" s="18">
        <f>IF(ROW()&lt;=3244,LN(B147/B84),"")</f>
        <v/>
      </c>
      <c r="L84" s="19" t="inlineStr"/>
      <c r="M84" s="19" t="inlineStr"/>
      <c r="N84" s="17" t="inlineStr"/>
      <c r="O84" s="20">
        <f>IF(F84="","",IF(F84&lt;'04_VOLATILITY_REGIMES'!$C$5,"Low",IF(F84&lt;'04_VOLATILITY_REGIMES'!$C$6,"Normal",IF(F84&lt;'04_VOLATILITY_REGIMES'!$C$7,"High","Extreme"))))</f>
        <v/>
      </c>
      <c r="P84" s="20">
        <f>O85</f>
        <v/>
      </c>
      <c r="Q84" s="21">
        <f>YEAR(A84)</f>
        <v/>
      </c>
    </row>
    <row r="85">
      <c r="A85" s="14" t="n">
        <v>41403</v>
      </c>
      <c r="B85" s="15">
        <f>'01_RAW_Spot'!B85</f>
        <v/>
      </c>
      <c r="C85" s="16">
        <f>'01_RAW_IV'!B85</f>
        <v/>
      </c>
      <c r="D85" s="15">
        <f>LN(B85/B84)</f>
        <v/>
      </c>
      <c r="E85" s="16">
        <f>STDEV(D65:D85)*SQRT(252)</f>
        <v/>
      </c>
      <c r="F85" s="16">
        <f>STDEV(D23:D85)*SQRT(252)</f>
        <v/>
      </c>
      <c r="G85" s="16">
        <f>IF(OR(C85="",F85=""),"",C85-F85)</f>
        <v/>
      </c>
      <c r="H85" s="17">
        <f>IF(OR(C85="",F85="",F85=0),"",C85/F85)</f>
        <v/>
      </c>
      <c r="I85" s="18">
        <f>IF('01_RAW_FwdRV'!B85="","",'01_RAW_FwdRV'!B85)</f>
        <v/>
      </c>
      <c r="J85" s="18">
        <f>IF(ROW()&lt;=3286,STDEV(D86:D106)*SQRT(252),"")</f>
        <v/>
      </c>
      <c r="K85" s="18">
        <f>IF(ROW()&lt;=3244,LN(B148/B85),"")</f>
        <v/>
      </c>
      <c r="L85" s="19" t="inlineStr"/>
      <c r="M85" s="19" t="inlineStr"/>
      <c r="N85" s="17" t="inlineStr"/>
      <c r="O85" s="20">
        <f>IF(F85="","",IF(F85&lt;'04_VOLATILITY_REGIMES'!$C$5,"Low",IF(F85&lt;'04_VOLATILITY_REGIMES'!$C$6,"Normal",IF(F85&lt;'04_VOLATILITY_REGIMES'!$C$7,"High","Extreme"))))</f>
        <v/>
      </c>
      <c r="P85" s="20">
        <f>O86</f>
        <v/>
      </c>
      <c r="Q85" s="21">
        <f>YEAR(A85)</f>
        <v/>
      </c>
    </row>
    <row r="86">
      <c r="A86" s="14" t="n">
        <v>41404</v>
      </c>
      <c r="B86" s="15">
        <f>'01_RAW_Spot'!B86</f>
        <v/>
      </c>
      <c r="C86" s="16">
        <f>'01_RAW_IV'!B86</f>
        <v/>
      </c>
      <c r="D86" s="15">
        <f>LN(B86/B85)</f>
        <v/>
      </c>
      <c r="E86" s="16">
        <f>STDEV(D66:D86)*SQRT(252)</f>
        <v/>
      </c>
      <c r="F86" s="16">
        <f>STDEV(D24:D86)*SQRT(252)</f>
        <v/>
      </c>
      <c r="G86" s="16">
        <f>IF(OR(C86="",F86=""),"",C86-F86)</f>
        <v/>
      </c>
      <c r="H86" s="17">
        <f>IF(OR(C86="",F86="",F86=0),"",C86/F86)</f>
        <v/>
      </c>
      <c r="I86" s="18">
        <f>IF('01_RAW_FwdRV'!B86="","",'01_RAW_FwdRV'!B86)</f>
        <v/>
      </c>
      <c r="J86" s="18">
        <f>IF(ROW()&lt;=3286,STDEV(D87:D107)*SQRT(252),"")</f>
        <v/>
      </c>
      <c r="K86" s="18">
        <f>IF(ROW()&lt;=3244,LN(B149/B86),"")</f>
        <v/>
      </c>
      <c r="L86" s="19" t="inlineStr"/>
      <c r="M86" s="19" t="inlineStr"/>
      <c r="N86" s="17" t="inlineStr"/>
      <c r="O86" s="20">
        <f>IF(F86="","",IF(F86&lt;'04_VOLATILITY_REGIMES'!$C$5,"Low",IF(F86&lt;'04_VOLATILITY_REGIMES'!$C$6,"Normal",IF(F86&lt;'04_VOLATILITY_REGIMES'!$C$7,"High","Extreme"))))</f>
        <v/>
      </c>
      <c r="P86" s="20">
        <f>O87</f>
        <v/>
      </c>
      <c r="Q86" s="21">
        <f>YEAR(A86)</f>
        <v/>
      </c>
    </row>
    <row r="87">
      <c r="A87" s="14" t="n">
        <v>41407</v>
      </c>
      <c r="B87" s="15">
        <f>'01_RAW_Spot'!B87</f>
        <v/>
      </c>
      <c r="C87" s="16">
        <f>'01_RAW_IV'!B87</f>
        <v/>
      </c>
      <c r="D87" s="15">
        <f>LN(B87/B86)</f>
        <v/>
      </c>
      <c r="E87" s="16">
        <f>STDEV(D67:D87)*SQRT(252)</f>
        <v/>
      </c>
      <c r="F87" s="16">
        <f>STDEV(D25:D87)*SQRT(252)</f>
        <v/>
      </c>
      <c r="G87" s="16">
        <f>IF(OR(C87="",F87=""),"",C87-F87)</f>
        <v/>
      </c>
      <c r="H87" s="17">
        <f>IF(OR(C87="",F87="",F87=0),"",C87/F87)</f>
        <v/>
      </c>
      <c r="I87" s="18">
        <f>IF('01_RAW_FwdRV'!B87="","",'01_RAW_FwdRV'!B87)</f>
        <v/>
      </c>
      <c r="J87" s="18">
        <f>IF(ROW()&lt;=3286,STDEV(D88:D108)*SQRT(252),"")</f>
        <v/>
      </c>
      <c r="K87" s="18">
        <f>IF(ROW()&lt;=3244,LN(B150/B87),"")</f>
        <v/>
      </c>
      <c r="L87" s="19" t="inlineStr"/>
      <c r="M87" s="19" t="inlineStr"/>
      <c r="N87" s="17" t="inlineStr"/>
      <c r="O87" s="20">
        <f>IF(F87="","",IF(F87&lt;'04_VOLATILITY_REGIMES'!$C$5,"Low",IF(F87&lt;'04_VOLATILITY_REGIMES'!$C$6,"Normal",IF(F87&lt;'04_VOLATILITY_REGIMES'!$C$7,"High","Extreme"))))</f>
        <v/>
      </c>
      <c r="P87" s="20">
        <f>O88</f>
        <v/>
      </c>
      <c r="Q87" s="21">
        <f>YEAR(A87)</f>
        <v/>
      </c>
    </row>
    <row r="88">
      <c r="A88" s="14" t="n">
        <v>41408</v>
      </c>
      <c r="B88" s="15">
        <f>'01_RAW_Spot'!B88</f>
        <v/>
      </c>
      <c r="C88" s="16">
        <f>'01_RAW_IV'!B88</f>
        <v/>
      </c>
      <c r="D88" s="15">
        <f>LN(B88/B87)</f>
        <v/>
      </c>
      <c r="E88" s="16">
        <f>STDEV(D68:D88)*SQRT(252)</f>
        <v/>
      </c>
      <c r="F88" s="16">
        <f>STDEV(D26:D88)*SQRT(252)</f>
        <v/>
      </c>
      <c r="G88" s="16">
        <f>IF(OR(C88="",F88=""),"",C88-F88)</f>
        <v/>
      </c>
      <c r="H88" s="17">
        <f>IF(OR(C88="",F88="",F88=0),"",C88/F88)</f>
        <v/>
      </c>
      <c r="I88" s="18">
        <f>IF('01_RAW_FwdRV'!B88="","",'01_RAW_FwdRV'!B88)</f>
        <v/>
      </c>
      <c r="J88" s="18">
        <f>IF(ROW()&lt;=3286,STDEV(D89:D109)*SQRT(252),"")</f>
        <v/>
      </c>
      <c r="K88" s="18">
        <f>IF(ROW()&lt;=3244,LN(B151/B88),"")</f>
        <v/>
      </c>
      <c r="L88" s="19" t="inlineStr"/>
      <c r="M88" s="19" t="inlineStr"/>
      <c r="N88" s="17" t="inlineStr"/>
      <c r="O88" s="20">
        <f>IF(F88="","",IF(F88&lt;'04_VOLATILITY_REGIMES'!$C$5,"Low",IF(F88&lt;'04_VOLATILITY_REGIMES'!$C$6,"Normal",IF(F88&lt;'04_VOLATILITY_REGIMES'!$C$7,"High","Extreme"))))</f>
        <v/>
      </c>
      <c r="P88" s="20">
        <f>O89</f>
        <v/>
      </c>
      <c r="Q88" s="21">
        <f>YEAR(A88)</f>
        <v/>
      </c>
    </row>
    <row r="89">
      <c r="A89" s="14" t="n">
        <v>41409</v>
      </c>
      <c r="B89" s="15">
        <f>'01_RAW_Spot'!B89</f>
        <v/>
      </c>
      <c r="C89" s="16">
        <f>'01_RAW_IV'!B89</f>
        <v/>
      </c>
      <c r="D89" s="15">
        <f>LN(B89/B88)</f>
        <v/>
      </c>
      <c r="E89" s="16">
        <f>STDEV(D69:D89)*SQRT(252)</f>
        <v/>
      </c>
      <c r="F89" s="16">
        <f>STDEV(D27:D89)*SQRT(252)</f>
        <v/>
      </c>
      <c r="G89" s="16">
        <f>IF(OR(C89="",F89=""),"",C89-F89)</f>
        <v/>
      </c>
      <c r="H89" s="17">
        <f>IF(OR(C89="",F89="",F89=0),"",C89/F89)</f>
        <v/>
      </c>
      <c r="I89" s="18">
        <f>IF('01_RAW_FwdRV'!B89="","",'01_RAW_FwdRV'!B89)</f>
        <v/>
      </c>
      <c r="J89" s="18">
        <f>IF(ROW()&lt;=3286,STDEV(D90:D110)*SQRT(252),"")</f>
        <v/>
      </c>
      <c r="K89" s="18">
        <f>IF(ROW()&lt;=3244,LN(B152/B89),"")</f>
        <v/>
      </c>
      <c r="L89" s="19" t="inlineStr"/>
      <c r="M89" s="19" t="inlineStr"/>
      <c r="N89" s="17" t="inlineStr"/>
      <c r="O89" s="20">
        <f>IF(F89="","",IF(F89&lt;'04_VOLATILITY_REGIMES'!$C$5,"Low",IF(F89&lt;'04_VOLATILITY_REGIMES'!$C$6,"Normal",IF(F89&lt;'04_VOLATILITY_REGIMES'!$C$7,"High","Extreme"))))</f>
        <v/>
      </c>
      <c r="P89" s="20">
        <f>O90</f>
        <v/>
      </c>
      <c r="Q89" s="21">
        <f>YEAR(A89)</f>
        <v/>
      </c>
    </row>
    <row r="90">
      <c r="A90" s="14" t="n">
        <v>41410</v>
      </c>
      <c r="B90" s="15">
        <f>'01_RAW_Spot'!B90</f>
        <v/>
      </c>
      <c r="C90" s="16">
        <f>'01_RAW_IV'!B90</f>
        <v/>
      </c>
      <c r="D90" s="15">
        <f>LN(B90/B89)</f>
        <v/>
      </c>
      <c r="E90" s="16">
        <f>STDEV(D70:D90)*SQRT(252)</f>
        <v/>
      </c>
      <c r="F90" s="16">
        <f>STDEV(D28:D90)*SQRT(252)</f>
        <v/>
      </c>
      <c r="G90" s="16">
        <f>IF(OR(C90="",F90=""),"",C90-F90)</f>
        <v/>
      </c>
      <c r="H90" s="17">
        <f>IF(OR(C90="",F90="",F90=0),"",C90/F90)</f>
        <v/>
      </c>
      <c r="I90" s="18">
        <f>IF('01_RAW_FwdRV'!B90="","",'01_RAW_FwdRV'!B90)</f>
        <v/>
      </c>
      <c r="J90" s="18">
        <f>IF(ROW()&lt;=3286,STDEV(D91:D111)*SQRT(252),"")</f>
        <v/>
      </c>
      <c r="K90" s="18">
        <f>IF(ROW()&lt;=3244,LN(B153/B90),"")</f>
        <v/>
      </c>
      <c r="L90" s="19" t="inlineStr"/>
      <c r="M90" s="19" t="inlineStr"/>
      <c r="N90" s="17" t="inlineStr"/>
      <c r="O90" s="20">
        <f>IF(F90="","",IF(F90&lt;'04_VOLATILITY_REGIMES'!$C$5,"Low",IF(F90&lt;'04_VOLATILITY_REGIMES'!$C$6,"Normal",IF(F90&lt;'04_VOLATILITY_REGIMES'!$C$7,"High","Extreme"))))</f>
        <v/>
      </c>
      <c r="P90" s="20">
        <f>O91</f>
        <v/>
      </c>
      <c r="Q90" s="21">
        <f>YEAR(A90)</f>
        <v/>
      </c>
    </row>
    <row r="91">
      <c r="A91" s="14" t="n">
        <v>41411</v>
      </c>
      <c r="B91" s="15">
        <f>'01_RAW_Spot'!B91</f>
        <v/>
      </c>
      <c r="C91" s="16">
        <f>'01_RAW_IV'!B91</f>
        <v/>
      </c>
      <c r="D91" s="15">
        <f>LN(B91/B90)</f>
        <v/>
      </c>
      <c r="E91" s="16">
        <f>STDEV(D71:D91)*SQRT(252)</f>
        <v/>
      </c>
      <c r="F91" s="16">
        <f>STDEV(D29:D91)*SQRT(252)</f>
        <v/>
      </c>
      <c r="G91" s="16">
        <f>IF(OR(C91="",F91=""),"",C91-F91)</f>
        <v/>
      </c>
      <c r="H91" s="17">
        <f>IF(OR(C91="",F91="",F91=0),"",C91/F91)</f>
        <v/>
      </c>
      <c r="I91" s="18">
        <f>IF('01_RAW_FwdRV'!B91="","",'01_RAW_FwdRV'!B91)</f>
        <v/>
      </c>
      <c r="J91" s="18">
        <f>IF(ROW()&lt;=3286,STDEV(D92:D112)*SQRT(252),"")</f>
        <v/>
      </c>
      <c r="K91" s="18">
        <f>IF(ROW()&lt;=3244,LN(B154/B91),"")</f>
        <v/>
      </c>
      <c r="L91" s="19" t="inlineStr"/>
      <c r="M91" s="19" t="inlineStr"/>
      <c r="N91" s="17" t="inlineStr"/>
      <c r="O91" s="20">
        <f>IF(F91="","",IF(F91&lt;'04_VOLATILITY_REGIMES'!$C$5,"Low",IF(F91&lt;'04_VOLATILITY_REGIMES'!$C$6,"Normal",IF(F91&lt;'04_VOLATILITY_REGIMES'!$C$7,"High","Extreme"))))</f>
        <v/>
      </c>
      <c r="P91" s="20">
        <f>O92</f>
        <v/>
      </c>
      <c r="Q91" s="21">
        <f>YEAR(A91)</f>
        <v/>
      </c>
    </row>
    <row r="92">
      <c r="A92" s="14" t="n">
        <v>41414</v>
      </c>
      <c r="B92" s="15">
        <f>'01_RAW_Spot'!B92</f>
        <v/>
      </c>
      <c r="C92" s="16">
        <f>'01_RAW_IV'!B92</f>
        <v/>
      </c>
      <c r="D92" s="15">
        <f>LN(B92/B91)</f>
        <v/>
      </c>
      <c r="E92" s="16">
        <f>STDEV(D72:D92)*SQRT(252)</f>
        <v/>
      </c>
      <c r="F92" s="16">
        <f>STDEV(D30:D92)*SQRT(252)</f>
        <v/>
      </c>
      <c r="G92" s="16">
        <f>IF(OR(C92="",F92=""),"",C92-F92)</f>
        <v/>
      </c>
      <c r="H92" s="17">
        <f>IF(OR(C92="",F92="",F92=0),"",C92/F92)</f>
        <v/>
      </c>
      <c r="I92" s="18">
        <f>IF('01_RAW_FwdRV'!B92="","",'01_RAW_FwdRV'!B92)</f>
        <v/>
      </c>
      <c r="J92" s="18">
        <f>IF(ROW()&lt;=3286,STDEV(D93:D113)*SQRT(252),"")</f>
        <v/>
      </c>
      <c r="K92" s="18">
        <f>IF(ROW()&lt;=3244,LN(B155/B92),"")</f>
        <v/>
      </c>
      <c r="L92" s="19" t="inlineStr"/>
      <c r="M92" s="19" t="inlineStr"/>
      <c r="N92" s="17" t="inlineStr"/>
      <c r="O92" s="20">
        <f>IF(F92="","",IF(F92&lt;'04_VOLATILITY_REGIMES'!$C$5,"Low",IF(F92&lt;'04_VOLATILITY_REGIMES'!$C$6,"Normal",IF(F92&lt;'04_VOLATILITY_REGIMES'!$C$7,"High","Extreme"))))</f>
        <v/>
      </c>
      <c r="P92" s="20">
        <f>O93</f>
        <v/>
      </c>
      <c r="Q92" s="21">
        <f>YEAR(A92)</f>
        <v/>
      </c>
    </row>
    <row r="93">
      <c r="A93" s="14" t="n">
        <v>41415</v>
      </c>
      <c r="B93" s="15">
        <f>'01_RAW_Spot'!B93</f>
        <v/>
      </c>
      <c r="C93" s="16">
        <f>'01_RAW_IV'!B93</f>
        <v/>
      </c>
      <c r="D93" s="15">
        <f>LN(B93/B92)</f>
        <v/>
      </c>
      <c r="E93" s="16">
        <f>STDEV(D73:D93)*SQRT(252)</f>
        <v/>
      </c>
      <c r="F93" s="16">
        <f>STDEV(D31:D93)*SQRT(252)</f>
        <v/>
      </c>
      <c r="G93" s="16">
        <f>IF(OR(C93="",F93=""),"",C93-F93)</f>
        <v/>
      </c>
      <c r="H93" s="17">
        <f>IF(OR(C93="",F93="",F93=0),"",C93/F93)</f>
        <v/>
      </c>
      <c r="I93" s="18">
        <f>IF('01_RAW_FwdRV'!B93="","",'01_RAW_FwdRV'!B93)</f>
        <v/>
      </c>
      <c r="J93" s="18">
        <f>IF(ROW()&lt;=3286,STDEV(D94:D114)*SQRT(252),"")</f>
        <v/>
      </c>
      <c r="K93" s="18">
        <f>IF(ROW()&lt;=3244,LN(B156/B93),"")</f>
        <v/>
      </c>
      <c r="L93" s="19" t="inlineStr"/>
      <c r="M93" s="19" t="inlineStr"/>
      <c r="N93" s="17" t="inlineStr"/>
      <c r="O93" s="20">
        <f>IF(F93="","",IF(F93&lt;'04_VOLATILITY_REGIMES'!$C$5,"Low",IF(F93&lt;'04_VOLATILITY_REGIMES'!$C$6,"Normal",IF(F93&lt;'04_VOLATILITY_REGIMES'!$C$7,"High","Extreme"))))</f>
        <v/>
      </c>
      <c r="P93" s="20">
        <f>O94</f>
        <v/>
      </c>
      <c r="Q93" s="21">
        <f>YEAR(A93)</f>
        <v/>
      </c>
    </row>
    <row r="94">
      <c r="A94" s="14" t="n">
        <v>41416</v>
      </c>
      <c r="B94" s="15">
        <f>'01_RAW_Spot'!B94</f>
        <v/>
      </c>
      <c r="C94" s="16">
        <f>'01_RAW_IV'!B94</f>
        <v/>
      </c>
      <c r="D94" s="15">
        <f>LN(B94/B93)</f>
        <v/>
      </c>
      <c r="E94" s="16">
        <f>STDEV(D74:D94)*SQRT(252)</f>
        <v/>
      </c>
      <c r="F94" s="16">
        <f>STDEV(D32:D94)*SQRT(252)</f>
        <v/>
      </c>
      <c r="G94" s="16">
        <f>IF(OR(C94="",F94=""),"",C94-F94)</f>
        <v/>
      </c>
      <c r="H94" s="17">
        <f>IF(OR(C94="",F94="",F94=0),"",C94/F94)</f>
        <v/>
      </c>
      <c r="I94" s="18">
        <f>IF('01_RAW_FwdRV'!B94="","",'01_RAW_FwdRV'!B94)</f>
        <v/>
      </c>
      <c r="J94" s="18">
        <f>IF(ROW()&lt;=3286,STDEV(D95:D115)*SQRT(252),"")</f>
        <v/>
      </c>
      <c r="K94" s="18">
        <f>IF(ROW()&lt;=3244,LN(B157/B94),"")</f>
        <v/>
      </c>
      <c r="L94" s="19" t="inlineStr"/>
      <c r="M94" s="19" t="inlineStr"/>
      <c r="N94" s="17" t="inlineStr"/>
      <c r="O94" s="20">
        <f>IF(F94="","",IF(F94&lt;'04_VOLATILITY_REGIMES'!$C$5,"Low",IF(F94&lt;'04_VOLATILITY_REGIMES'!$C$6,"Normal",IF(F94&lt;'04_VOLATILITY_REGIMES'!$C$7,"High","Extreme"))))</f>
        <v/>
      </c>
      <c r="P94" s="20">
        <f>O95</f>
        <v/>
      </c>
      <c r="Q94" s="21">
        <f>YEAR(A94)</f>
        <v/>
      </c>
    </row>
    <row r="95">
      <c r="A95" s="14" t="n">
        <v>41417</v>
      </c>
      <c r="B95" s="15">
        <f>'01_RAW_Spot'!B95</f>
        <v/>
      </c>
      <c r="C95" s="16">
        <f>'01_RAW_IV'!B95</f>
        <v/>
      </c>
      <c r="D95" s="15">
        <f>LN(B95/B94)</f>
        <v/>
      </c>
      <c r="E95" s="16">
        <f>STDEV(D75:D95)*SQRT(252)</f>
        <v/>
      </c>
      <c r="F95" s="16">
        <f>STDEV(D33:D95)*SQRT(252)</f>
        <v/>
      </c>
      <c r="G95" s="16">
        <f>IF(OR(C95="",F95=""),"",C95-F95)</f>
        <v/>
      </c>
      <c r="H95" s="17">
        <f>IF(OR(C95="",F95="",F95=0),"",C95/F95)</f>
        <v/>
      </c>
      <c r="I95" s="18">
        <f>IF('01_RAW_FwdRV'!B95="","",'01_RAW_FwdRV'!B95)</f>
        <v/>
      </c>
      <c r="J95" s="18">
        <f>IF(ROW()&lt;=3286,STDEV(D96:D116)*SQRT(252),"")</f>
        <v/>
      </c>
      <c r="K95" s="18">
        <f>IF(ROW()&lt;=3244,LN(B158/B95),"")</f>
        <v/>
      </c>
      <c r="L95" s="19" t="inlineStr"/>
      <c r="M95" s="19" t="inlineStr"/>
      <c r="N95" s="17" t="inlineStr"/>
      <c r="O95" s="20">
        <f>IF(F95="","",IF(F95&lt;'04_VOLATILITY_REGIMES'!$C$5,"Low",IF(F95&lt;'04_VOLATILITY_REGIMES'!$C$6,"Normal",IF(F95&lt;'04_VOLATILITY_REGIMES'!$C$7,"High","Extreme"))))</f>
        <v/>
      </c>
      <c r="P95" s="20">
        <f>O96</f>
        <v/>
      </c>
      <c r="Q95" s="21">
        <f>YEAR(A95)</f>
        <v/>
      </c>
    </row>
    <row r="96">
      <c r="A96" s="14" t="n">
        <v>41418</v>
      </c>
      <c r="B96" s="15">
        <f>'01_RAW_Spot'!B96</f>
        <v/>
      </c>
      <c r="C96" s="16">
        <f>'01_RAW_IV'!B96</f>
        <v/>
      </c>
      <c r="D96" s="15">
        <f>LN(B96/B95)</f>
        <v/>
      </c>
      <c r="E96" s="16">
        <f>STDEV(D76:D96)*SQRT(252)</f>
        <v/>
      </c>
      <c r="F96" s="16">
        <f>STDEV(D34:D96)*SQRT(252)</f>
        <v/>
      </c>
      <c r="G96" s="16">
        <f>IF(OR(C96="",F96=""),"",C96-F96)</f>
        <v/>
      </c>
      <c r="H96" s="17">
        <f>IF(OR(C96="",F96="",F96=0),"",C96/F96)</f>
        <v/>
      </c>
      <c r="I96" s="18">
        <f>IF('01_RAW_FwdRV'!B96="","",'01_RAW_FwdRV'!B96)</f>
        <v/>
      </c>
      <c r="J96" s="18">
        <f>IF(ROW()&lt;=3286,STDEV(D97:D117)*SQRT(252),"")</f>
        <v/>
      </c>
      <c r="K96" s="18">
        <f>IF(ROW()&lt;=3244,LN(B159/B96),"")</f>
        <v/>
      </c>
      <c r="L96" s="19" t="inlineStr"/>
      <c r="M96" s="19" t="inlineStr"/>
      <c r="N96" s="17" t="inlineStr"/>
      <c r="O96" s="20">
        <f>IF(F96="","",IF(F96&lt;'04_VOLATILITY_REGIMES'!$C$5,"Low",IF(F96&lt;'04_VOLATILITY_REGIMES'!$C$6,"Normal",IF(F96&lt;'04_VOLATILITY_REGIMES'!$C$7,"High","Extreme"))))</f>
        <v/>
      </c>
      <c r="P96" s="20">
        <f>O97</f>
        <v/>
      </c>
      <c r="Q96" s="21">
        <f>YEAR(A96)</f>
        <v/>
      </c>
    </row>
    <row r="97">
      <c r="A97" s="14" t="n">
        <v>41421</v>
      </c>
      <c r="B97" s="15">
        <f>'01_RAW_Spot'!B97</f>
        <v/>
      </c>
      <c r="C97" s="16">
        <f>'01_RAW_IV'!B97</f>
        <v/>
      </c>
      <c r="D97" s="15">
        <f>LN(B97/B96)</f>
        <v/>
      </c>
      <c r="E97" s="16">
        <f>STDEV(D77:D97)*SQRT(252)</f>
        <v/>
      </c>
      <c r="F97" s="16">
        <f>STDEV(D35:D97)*SQRT(252)</f>
        <v/>
      </c>
      <c r="G97" s="16">
        <f>IF(OR(C97="",F97=""),"",C97-F97)</f>
        <v/>
      </c>
      <c r="H97" s="17">
        <f>IF(OR(C97="",F97="",F97=0),"",C97/F97)</f>
        <v/>
      </c>
      <c r="I97" s="18">
        <f>IF('01_RAW_FwdRV'!B97="","",'01_RAW_FwdRV'!B97)</f>
        <v/>
      </c>
      <c r="J97" s="18">
        <f>IF(ROW()&lt;=3286,STDEV(D98:D118)*SQRT(252),"")</f>
        <v/>
      </c>
      <c r="K97" s="18">
        <f>IF(ROW()&lt;=3244,LN(B160/B97),"")</f>
        <v/>
      </c>
      <c r="L97" s="19" t="inlineStr"/>
      <c r="M97" s="19" t="inlineStr"/>
      <c r="N97" s="17" t="inlineStr"/>
      <c r="O97" s="20">
        <f>IF(F97="","",IF(F97&lt;'04_VOLATILITY_REGIMES'!$C$5,"Low",IF(F97&lt;'04_VOLATILITY_REGIMES'!$C$6,"Normal",IF(F97&lt;'04_VOLATILITY_REGIMES'!$C$7,"High","Extreme"))))</f>
        <v/>
      </c>
      <c r="P97" s="20">
        <f>O98</f>
        <v/>
      </c>
      <c r="Q97" s="21">
        <f>YEAR(A97)</f>
        <v/>
      </c>
    </row>
    <row r="98">
      <c r="A98" s="14" t="n">
        <v>41422</v>
      </c>
      <c r="B98" s="15">
        <f>'01_RAW_Spot'!B98</f>
        <v/>
      </c>
      <c r="C98" s="16">
        <f>'01_RAW_IV'!B98</f>
        <v/>
      </c>
      <c r="D98" s="15">
        <f>LN(B98/B97)</f>
        <v/>
      </c>
      <c r="E98" s="16">
        <f>STDEV(D78:D98)*SQRT(252)</f>
        <v/>
      </c>
      <c r="F98" s="16">
        <f>STDEV(D36:D98)*SQRT(252)</f>
        <v/>
      </c>
      <c r="G98" s="16">
        <f>IF(OR(C98="",F98=""),"",C98-F98)</f>
        <v/>
      </c>
      <c r="H98" s="17">
        <f>IF(OR(C98="",F98="",F98=0),"",C98/F98)</f>
        <v/>
      </c>
      <c r="I98" s="18">
        <f>IF('01_RAW_FwdRV'!B98="","",'01_RAW_FwdRV'!B98)</f>
        <v/>
      </c>
      <c r="J98" s="18">
        <f>IF(ROW()&lt;=3286,STDEV(D99:D119)*SQRT(252),"")</f>
        <v/>
      </c>
      <c r="K98" s="18">
        <f>IF(ROW()&lt;=3244,LN(B161/B98),"")</f>
        <v/>
      </c>
      <c r="L98" s="19" t="inlineStr"/>
      <c r="M98" s="19" t="inlineStr"/>
      <c r="N98" s="17" t="inlineStr"/>
      <c r="O98" s="20">
        <f>IF(F98="","",IF(F98&lt;'04_VOLATILITY_REGIMES'!$C$5,"Low",IF(F98&lt;'04_VOLATILITY_REGIMES'!$C$6,"Normal",IF(F98&lt;'04_VOLATILITY_REGIMES'!$C$7,"High","Extreme"))))</f>
        <v/>
      </c>
      <c r="P98" s="20">
        <f>O99</f>
        <v/>
      </c>
      <c r="Q98" s="21">
        <f>YEAR(A98)</f>
        <v/>
      </c>
    </row>
    <row r="99">
      <c r="A99" s="14" t="n">
        <v>41423</v>
      </c>
      <c r="B99" s="15">
        <f>'01_RAW_Spot'!B99</f>
        <v/>
      </c>
      <c r="C99" s="16">
        <f>'01_RAW_IV'!B99</f>
        <v/>
      </c>
      <c r="D99" s="15">
        <f>LN(B99/B98)</f>
        <v/>
      </c>
      <c r="E99" s="16">
        <f>STDEV(D79:D99)*SQRT(252)</f>
        <v/>
      </c>
      <c r="F99" s="16">
        <f>STDEV(D37:D99)*SQRT(252)</f>
        <v/>
      </c>
      <c r="G99" s="16">
        <f>IF(OR(C99="",F99=""),"",C99-F99)</f>
        <v/>
      </c>
      <c r="H99" s="17">
        <f>IF(OR(C99="",F99="",F99=0),"",C99/F99)</f>
        <v/>
      </c>
      <c r="I99" s="18">
        <f>IF('01_RAW_FwdRV'!B99="","",'01_RAW_FwdRV'!B99)</f>
        <v/>
      </c>
      <c r="J99" s="18">
        <f>IF(ROW()&lt;=3286,STDEV(D100:D120)*SQRT(252),"")</f>
        <v/>
      </c>
      <c r="K99" s="18">
        <f>IF(ROW()&lt;=3244,LN(B162/B99),"")</f>
        <v/>
      </c>
      <c r="L99" s="19" t="inlineStr"/>
      <c r="M99" s="19" t="inlineStr"/>
      <c r="N99" s="17" t="inlineStr"/>
      <c r="O99" s="20">
        <f>IF(F99="","",IF(F99&lt;'04_VOLATILITY_REGIMES'!$C$5,"Low",IF(F99&lt;'04_VOLATILITY_REGIMES'!$C$6,"Normal",IF(F99&lt;'04_VOLATILITY_REGIMES'!$C$7,"High","Extreme"))))</f>
        <v/>
      </c>
      <c r="P99" s="20">
        <f>O100</f>
        <v/>
      </c>
      <c r="Q99" s="21">
        <f>YEAR(A99)</f>
        <v/>
      </c>
    </row>
    <row r="100">
      <c r="A100" s="14" t="n">
        <v>41424</v>
      </c>
      <c r="B100" s="15">
        <f>'01_RAW_Spot'!B100</f>
        <v/>
      </c>
      <c r="C100" s="16">
        <f>'01_RAW_IV'!B100</f>
        <v/>
      </c>
      <c r="D100" s="15">
        <f>LN(B100/B99)</f>
        <v/>
      </c>
      <c r="E100" s="16">
        <f>STDEV(D80:D100)*SQRT(252)</f>
        <v/>
      </c>
      <c r="F100" s="16">
        <f>STDEV(D38:D100)*SQRT(252)</f>
        <v/>
      </c>
      <c r="G100" s="16">
        <f>IF(OR(C100="",F100=""),"",C100-F100)</f>
        <v/>
      </c>
      <c r="H100" s="17">
        <f>IF(OR(C100="",F100="",F100=0),"",C100/F100)</f>
        <v/>
      </c>
      <c r="I100" s="18">
        <f>IF('01_RAW_FwdRV'!B100="","",'01_RAW_FwdRV'!B100)</f>
        <v/>
      </c>
      <c r="J100" s="18">
        <f>IF(ROW()&lt;=3286,STDEV(D101:D121)*SQRT(252),"")</f>
        <v/>
      </c>
      <c r="K100" s="18">
        <f>IF(ROW()&lt;=3244,LN(B163/B100),"")</f>
        <v/>
      </c>
      <c r="L100" s="19" t="inlineStr"/>
      <c r="M100" s="19" t="inlineStr"/>
      <c r="N100" s="17" t="inlineStr"/>
      <c r="O100" s="20">
        <f>IF(F100="","",IF(F100&lt;'04_VOLATILITY_REGIMES'!$C$5,"Low",IF(F100&lt;'04_VOLATILITY_REGIMES'!$C$6,"Normal",IF(F100&lt;'04_VOLATILITY_REGIMES'!$C$7,"High","Extreme"))))</f>
        <v/>
      </c>
      <c r="P100" s="20">
        <f>O101</f>
        <v/>
      </c>
      <c r="Q100" s="21">
        <f>YEAR(A100)</f>
        <v/>
      </c>
    </row>
    <row r="101">
      <c r="A101" s="14" t="n">
        <v>41425</v>
      </c>
      <c r="B101" s="15">
        <f>'01_RAW_Spot'!B101</f>
        <v/>
      </c>
      <c r="C101" s="16">
        <f>'01_RAW_IV'!B101</f>
        <v/>
      </c>
      <c r="D101" s="15">
        <f>LN(B101/B100)</f>
        <v/>
      </c>
      <c r="E101" s="16">
        <f>STDEV(D81:D101)*SQRT(252)</f>
        <v/>
      </c>
      <c r="F101" s="16">
        <f>STDEV(D39:D101)*SQRT(252)</f>
        <v/>
      </c>
      <c r="G101" s="16">
        <f>IF(OR(C101="",F101=""),"",C101-F101)</f>
        <v/>
      </c>
      <c r="H101" s="17">
        <f>IF(OR(C101="",F101="",F101=0),"",C101/F101)</f>
        <v/>
      </c>
      <c r="I101" s="18">
        <f>IF('01_RAW_FwdRV'!B101="","",'01_RAW_FwdRV'!B101)</f>
        <v/>
      </c>
      <c r="J101" s="18">
        <f>IF(ROW()&lt;=3286,STDEV(D102:D122)*SQRT(252),"")</f>
        <v/>
      </c>
      <c r="K101" s="18">
        <f>IF(ROW()&lt;=3244,LN(B164/B101),"")</f>
        <v/>
      </c>
      <c r="L101" s="19" t="inlineStr"/>
      <c r="M101" s="19" t="inlineStr"/>
      <c r="N101" s="17" t="inlineStr"/>
      <c r="O101" s="20">
        <f>IF(F101="","",IF(F101&lt;'04_VOLATILITY_REGIMES'!$C$5,"Low",IF(F101&lt;'04_VOLATILITY_REGIMES'!$C$6,"Normal",IF(F101&lt;'04_VOLATILITY_REGIMES'!$C$7,"High","Extreme"))))</f>
        <v/>
      </c>
      <c r="P101" s="20">
        <f>O102</f>
        <v/>
      </c>
      <c r="Q101" s="21">
        <f>YEAR(A101)</f>
        <v/>
      </c>
    </row>
    <row r="102">
      <c r="A102" s="14" t="n">
        <v>41428</v>
      </c>
      <c r="B102" s="15">
        <f>'01_RAW_Spot'!B102</f>
        <v/>
      </c>
      <c r="C102" s="16">
        <f>'01_RAW_IV'!B102</f>
        <v/>
      </c>
      <c r="D102" s="15">
        <f>LN(B102/B101)</f>
        <v/>
      </c>
      <c r="E102" s="16">
        <f>STDEV(D82:D102)*SQRT(252)</f>
        <v/>
      </c>
      <c r="F102" s="16">
        <f>STDEV(D40:D102)*SQRT(252)</f>
        <v/>
      </c>
      <c r="G102" s="16">
        <f>IF(OR(C102="",F102=""),"",C102-F102)</f>
        <v/>
      </c>
      <c r="H102" s="17">
        <f>IF(OR(C102="",F102="",F102=0),"",C102/F102)</f>
        <v/>
      </c>
      <c r="I102" s="18">
        <f>IF('01_RAW_FwdRV'!B102="","",'01_RAW_FwdRV'!B102)</f>
        <v/>
      </c>
      <c r="J102" s="18">
        <f>IF(ROW()&lt;=3286,STDEV(D103:D123)*SQRT(252),"")</f>
        <v/>
      </c>
      <c r="K102" s="18">
        <f>IF(ROW()&lt;=3244,LN(B165/B102),"")</f>
        <v/>
      </c>
      <c r="L102" s="19" t="inlineStr"/>
      <c r="M102" s="19" t="inlineStr"/>
      <c r="N102" s="17" t="inlineStr"/>
      <c r="O102" s="20">
        <f>IF(F102="","",IF(F102&lt;'04_VOLATILITY_REGIMES'!$C$5,"Low",IF(F102&lt;'04_VOLATILITY_REGIMES'!$C$6,"Normal",IF(F102&lt;'04_VOLATILITY_REGIMES'!$C$7,"High","Extreme"))))</f>
        <v/>
      </c>
      <c r="P102" s="20">
        <f>O103</f>
        <v/>
      </c>
      <c r="Q102" s="21">
        <f>YEAR(A102)</f>
        <v/>
      </c>
    </row>
    <row r="103">
      <c r="A103" s="14" t="n">
        <v>41429</v>
      </c>
      <c r="B103" s="15">
        <f>'01_RAW_Spot'!B103</f>
        <v/>
      </c>
      <c r="C103" s="16">
        <f>'01_RAW_IV'!B103</f>
        <v/>
      </c>
      <c r="D103" s="15">
        <f>LN(B103/B102)</f>
        <v/>
      </c>
      <c r="E103" s="16">
        <f>STDEV(D83:D103)*SQRT(252)</f>
        <v/>
      </c>
      <c r="F103" s="16">
        <f>STDEV(D41:D103)*SQRT(252)</f>
        <v/>
      </c>
      <c r="G103" s="16">
        <f>IF(OR(C103="",F103=""),"",C103-F103)</f>
        <v/>
      </c>
      <c r="H103" s="17">
        <f>IF(OR(C103="",F103="",F103=0),"",C103/F103)</f>
        <v/>
      </c>
      <c r="I103" s="18">
        <f>IF('01_RAW_FwdRV'!B103="","",'01_RAW_FwdRV'!B103)</f>
        <v/>
      </c>
      <c r="J103" s="18">
        <f>IF(ROW()&lt;=3286,STDEV(D104:D124)*SQRT(252),"")</f>
        <v/>
      </c>
      <c r="K103" s="18">
        <f>IF(ROW()&lt;=3244,LN(B166/B103),"")</f>
        <v/>
      </c>
      <c r="L103" s="19" t="inlineStr"/>
      <c r="M103" s="19" t="inlineStr"/>
      <c r="N103" s="17" t="inlineStr"/>
      <c r="O103" s="20">
        <f>IF(F103="","",IF(F103&lt;'04_VOLATILITY_REGIMES'!$C$5,"Low",IF(F103&lt;'04_VOLATILITY_REGIMES'!$C$6,"Normal",IF(F103&lt;'04_VOLATILITY_REGIMES'!$C$7,"High","Extreme"))))</f>
        <v/>
      </c>
      <c r="P103" s="20">
        <f>O104</f>
        <v/>
      </c>
      <c r="Q103" s="21">
        <f>YEAR(A103)</f>
        <v/>
      </c>
    </row>
    <row r="104">
      <c r="A104" s="14" t="n">
        <v>41430</v>
      </c>
      <c r="B104" s="15">
        <f>'01_RAW_Spot'!B104</f>
        <v/>
      </c>
      <c r="C104" s="16">
        <f>'01_RAW_IV'!B104</f>
        <v/>
      </c>
      <c r="D104" s="15">
        <f>LN(B104/B103)</f>
        <v/>
      </c>
      <c r="E104" s="16">
        <f>STDEV(D84:D104)*SQRT(252)</f>
        <v/>
      </c>
      <c r="F104" s="16">
        <f>STDEV(D42:D104)*SQRT(252)</f>
        <v/>
      </c>
      <c r="G104" s="16">
        <f>IF(OR(C104="",F104=""),"",C104-F104)</f>
        <v/>
      </c>
      <c r="H104" s="17">
        <f>IF(OR(C104="",F104="",F104=0),"",C104/F104)</f>
        <v/>
      </c>
      <c r="I104" s="18">
        <f>IF('01_RAW_FwdRV'!B104="","",'01_RAW_FwdRV'!B104)</f>
        <v/>
      </c>
      <c r="J104" s="18">
        <f>IF(ROW()&lt;=3286,STDEV(D105:D125)*SQRT(252),"")</f>
        <v/>
      </c>
      <c r="K104" s="18">
        <f>IF(ROW()&lt;=3244,LN(B167/B104),"")</f>
        <v/>
      </c>
      <c r="L104" s="19" t="inlineStr"/>
      <c r="M104" s="19" t="inlineStr"/>
      <c r="N104" s="17" t="inlineStr"/>
      <c r="O104" s="20">
        <f>IF(F104="","",IF(F104&lt;'04_VOLATILITY_REGIMES'!$C$5,"Low",IF(F104&lt;'04_VOLATILITY_REGIMES'!$C$6,"Normal",IF(F104&lt;'04_VOLATILITY_REGIMES'!$C$7,"High","Extreme"))))</f>
        <v/>
      </c>
      <c r="P104" s="20">
        <f>O105</f>
        <v/>
      </c>
      <c r="Q104" s="21">
        <f>YEAR(A104)</f>
        <v/>
      </c>
    </row>
    <row r="105">
      <c r="A105" s="14" t="n">
        <v>41431</v>
      </c>
      <c r="B105" s="15">
        <f>'01_RAW_Spot'!B105</f>
        <v/>
      </c>
      <c r="C105" s="16">
        <f>'01_RAW_IV'!B105</f>
        <v/>
      </c>
      <c r="D105" s="15">
        <f>LN(B105/B104)</f>
        <v/>
      </c>
      <c r="E105" s="16">
        <f>STDEV(D85:D105)*SQRT(252)</f>
        <v/>
      </c>
      <c r="F105" s="16">
        <f>STDEV(D43:D105)*SQRT(252)</f>
        <v/>
      </c>
      <c r="G105" s="16">
        <f>IF(OR(C105="",F105=""),"",C105-F105)</f>
        <v/>
      </c>
      <c r="H105" s="17">
        <f>IF(OR(C105="",F105="",F105=0),"",C105/F105)</f>
        <v/>
      </c>
      <c r="I105" s="18">
        <f>IF('01_RAW_FwdRV'!B105="","",'01_RAW_FwdRV'!B105)</f>
        <v/>
      </c>
      <c r="J105" s="18">
        <f>IF(ROW()&lt;=3286,STDEV(D106:D126)*SQRT(252),"")</f>
        <v/>
      </c>
      <c r="K105" s="18">
        <f>IF(ROW()&lt;=3244,LN(B168/B105),"")</f>
        <v/>
      </c>
      <c r="L105" s="19" t="inlineStr"/>
      <c r="M105" s="19" t="inlineStr"/>
      <c r="N105" s="17" t="inlineStr"/>
      <c r="O105" s="20">
        <f>IF(F105="","",IF(F105&lt;'04_VOLATILITY_REGIMES'!$C$5,"Low",IF(F105&lt;'04_VOLATILITY_REGIMES'!$C$6,"Normal",IF(F105&lt;'04_VOLATILITY_REGIMES'!$C$7,"High","Extreme"))))</f>
        <v/>
      </c>
      <c r="P105" s="20">
        <f>O106</f>
        <v/>
      </c>
      <c r="Q105" s="21">
        <f>YEAR(A105)</f>
        <v/>
      </c>
    </row>
    <row r="106">
      <c r="A106" s="14" t="n">
        <v>41432</v>
      </c>
      <c r="B106" s="15">
        <f>'01_RAW_Spot'!B106</f>
        <v/>
      </c>
      <c r="C106" s="16">
        <f>'01_RAW_IV'!B106</f>
        <v/>
      </c>
      <c r="D106" s="15">
        <f>LN(B106/B105)</f>
        <v/>
      </c>
      <c r="E106" s="16">
        <f>STDEV(D86:D106)*SQRT(252)</f>
        <v/>
      </c>
      <c r="F106" s="16">
        <f>STDEV(D44:D106)*SQRT(252)</f>
        <v/>
      </c>
      <c r="G106" s="16">
        <f>IF(OR(C106="",F106=""),"",C106-F106)</f>
        <v/>
      </c>
      <c r="H106" s="17">
        <f>IF(OR(C106="",F106="",F106=0),"",C106/F106)</f>
        <v/>
      </c>
      <c r="I106" s="18">
        <f>IF('01_RAW_FwdRV'!B106="","",'01_RAW_FwdRV'!B106)</f>
        <v/>
      </c>
      <c r="J106" s="18">
        <f>IF(ROW()&lt;=3286,STDEV(D107:D127)*SQRT(252),"")</f>
        <v/>
      </c>
      <c r="K106" s="18">
        <f>IF(ROW()&lt;=3244,LN(B169/B106),"")</f>
        <v/>
      </c>
      <c r="L106" s="19" t="inlineStr"/>
      <c r="M106" s="19" t="inlineStr"/>
      <c r="N106" s="17" t="inlineStr"/>
      <c r="O106" s="20">
        <f>IF(F106="","",IF(F106&lt;'04_VOLATILITY_REGIMES'!$C$5,"Low",IF(F106&lt;'04_VOLATILITY_REGIMES'!$C$6,"Normal",IF(F106&lt;'04_VOLATILITY_REGIMES'!$C$7,"High","Extreme"))))</f>
        <v/>
      </c>
      <c r="P106" s="20">
        <f>O107</f>
        <v/>
      </c>
      <c r="Q106" s="21">
        <f>YEAR(A106)</f>
        <v/>
      </c>
    </row>
    <row r="107">
      <c r="A107" s="14" t="n">
        <v>41435</v>
      </c>
      <c r="B107" s="15">
        <f>'01_RAW_Spot'!B107</f>
        <v/>
      </c>
      <c r="C107" s="16">
        <f>'01_RAW_IV'!B107</f>
        <v/>
      </c>
      <c r="D107" s="15">
        <f>LN(B107/B106)</f>
        <v/>
      </c>
      <c r="E107" s="16">
        <f>STDEV(D87:D107)*SQRT(252)</f>
        <v/>
      </c>
      <c r="F107" s="16">
        <f>STDEV(D45:D107)*SQRT(252)</f>
        <v/>
      </c>
      <c r="G107" s="16">
        <f>IF(OR(C107="",F107=""),"",C107-F107)</f>
        <v/>
      </c>
      <c r="H107" s="17">
        <f>IF(OR(C107="",F107="",F107=0),"",C107/F107)</f>
        <v/>
      </c>
      <c r="I107" s="18">
        <f>IF('01_RAW_FwdRV'!B107="","",'01_RAW_FwdRV'!B107)</f>
        <v/>
      </c>
      <c r="J107" s="18">
        <f>IF(ROW()&lt;=3286,STDEV(D108:D128)*SQRT(252),"")</f>
        <v/>
      </c>
      <c r="K107" s="18">
        <f>IF(ROW()&lt;=3244,LN(B170/B107),"")</f>
        <v/>
      </c>
      <c r="L107" s="19" t="inlineStr"/>
      <c r="M107" s="19" t="inlineStr"/>
      <c r="N107" s="17" t="inlineStr"/>
      <c r="O107" s="20">
        <f>IF(F107="","",IF(F107&lt;'04_VOLATILITY_REGIMES'!$C$5,"Low",IF(F107&lt;'04_VOLATILITY_REGIMES'!$C$6,"Normal",IF(F107&lt;'04_VOLATILITY_REGIMES'!$C$7,"High","Extreme"))))</f>
        <v/>
      </c>
      <c r="P107" s="20">
        <f>O108</f>
        <v/>
      </c>
      <c r="Q107" s="21">
        <f>YEAR(A107)</f>
        <v/>
      </c>
    </row>
    <row r="108">
      <c r="A108" s="14" t="n">
        <v>41436</v>
      </c>
      <c r="B108" s="15">
        <f>'01_RAW_Spot'!B108</f>
        <v/>
      </c>
      <c r="C108" s="16">
        <f>'01_RAW_IV'!B108</f>
        <v/>
      </c>
      <c r="D108" s="15">
        <f>LN(B108/B107)</f>
        <v/>
      </c>
      <c r="E108" s="16">
        <f>STDEV(D88:D108)*SQRT(252)</f>
        <v/>
      </c>
      <c r="F108" s="16">
        <f>STDEV(D46:D108)*SQRT(252)</f>
        <v/>
      </c>
      <c r="G108" s="16">
        <f>IF(OR(C108="",F108=""),"",C108-F108)</f>
        <v/>
      </c>
      <c r="H108" s="17">
        <f>IF(OR(C108="",F108="",F108=0),"",C108/F108)</f>
        <v/>
      </c>
      <c r="I108" s="18">
        <f>IF('01_RAW_FwdRV'!B108="","",'01_RAW_FwdRV'!B108)</f>
        <v/>
      </c>
      <c r="J108" s="18">
        <f>IF(ROW()&lt;=3286,STDEV(D109:D129)*SQRT(252),"")</f>
        <v/>
      </c>
      <c r="K108" s="18">
        <f>IF(ROW()&lt;=3244,LN(B171/B108),"")</f>
        <v/>
      </c>
      <c r="L108" s="19" t="inlineStr"/>
      <c r="M108" s="19" t="inlineStr"/>
      <c r="N108" s="17" t="inlineStr"/>
      <c r="O108" s="20">
        <f>IF(F108="","",IF(F108&lt;'04_VOLATILITY_REGIMES'!$C$5,"Low",IF(F108&lt;'04_VOLATILITY_REGIMES'!$C$6,"Normal",IF(F108&lt;'04_VOLATILITY_REGIMES'!$C$7,"High","Extreme"))))</f>
        <v/>
      </c>
      <c r="P108" s="20">
        <f>O109</f>
        <v/>
      </c>
      <c r="Q108" s="21">
        <f>YEAR(A108)</f>
        <v/>
      </c>
    </row>
    <row r="109">
      <c r="A109" s="14" t="n">
        <v>41437</v>
      </c>
      <c r="B109" s="15">
        <f>'01_RAW_Spot'!B109</f>
        <v/>
      </c>
      <c r="C109" s="16">
        <f>'01_RAW_IV'!B109</f>
        <v/>
      </c>
      <c r="D109" s="15">
        <f>LN(B109/B108)</f>
        <v/>
      </c>
      <c r="E109" s="16">
        <f>STDEV(D89:D109)*SQRT(252)</f>
        <v/>
      </c>
      <c r="F109" s="16">
        <f>STDEV(D47:D109)*SQRT(252)</f>
        <v/>
      </c>
      <c r="G109" s="16">
        <f>IF(OR(C109="",F109=""),"",C109-F109)</f>
        <v/>
      </c>
      <c r="H109" s="17">
        <f>IF(OR(C109="",F109="",F109=0),"",C109/F109)</f>
        <v/>
      </c>
      <c r="I109" s="18">
        <f>IF('01_RAW_FwdRV'!B109="","",'01_RAW_FwdRV'!B109)</f>
        <v/>
      </c>
      <c r="J109" s="18">
        <f>IF(ROW()&lt;=3286,STDEV(D110:D130)*SQRT(252),"")</f>
        <v/>
      </c>
      <c r="K109" s="18">
        <f>IF(ROW()&lt;=3244,LN(B172/B109),"")</f>
        <v/>
      </c>
      <c r="L109" s="19" t="inlineStr"/>
      <c r="M109" s="19" t="inlineStr"/>
      <c r="N109" s="17" t="inlineStr"/>
      <c r="O109" s="20">
        <f>IF(F109="","",IF(F109&lt;'04_VOLATILITY_REGIMES'!$C$5,"Low",IF(F109&lt;'04_VOLATILITY_REGIMES'!$C$6,"Normal",IF(F109&lt;'04_VOLATILITY_REGIMES'!$C$7,"High","Extreme"))))</f>
        <v/>
      </c>
      <c r="P109" s="20">
        <f>O110</f>
        <v/>
      </c>
      <c r="Q109" s="21">
        <f>YEAR(A109)</f>
        <v/>
      </c>
    </row>
    <row r="110">
      <c r="A110" s="14" t="n">
        <v>41438</v>
      </c>
      <c r="B110" s="15">
        <f>'01_RAW_Spot'!B110</f>
        <v/>
      </c>
      <c r="C110" s="16">
        <f>'01_RAW_IV'!B110</f>
        <v/>
      </c>
      <c r="D110" s="15">
        <f>LN(B110/B109)</f>
        <v/>
      </c>
      <c r="E110" s="16">
        <f>STDEV(D90:D110)*SQRT(252)</f>
        <v/>
      </c>
      <c r="F110" s="16">
        <f>STDEV(D48:D110)*SQRT(252)</f>
        <v/>
      </c>
      <c r="G110" s="16">
        <f>IF(OR(C110="",F110=""),"",C110-F110)</f>
        <v/>
      </c>
      <c r="H110" s="17">
        <f>IF(OR(C110="",F110="",F110=0),"",C110/F110)</f>
        <v/>
      </c>
      <c r="I110" s="18">
        <f>IF('01_RAW_FwdRV'!B110="","",'01_RAW_FwdRV'!B110)</f>
        <v/>
      </c>
      <c r="J110" s="18">
        <f>IF(ROW()&lt;=3286,STDEV(D111:D131)*SQRT(252),"")</f>
        <v/>
      </c>
      <c r="K110" s="18">
        <f>IF(ROW()&lt;=3244,LN(B173/B110),"")</f>
        <v/>
      </c>
      <c r="L110" s="19" t="inlineStr"/>
      <c r="M110" s="19" t="inlineStr"/>
      <c r="N110" s="17" t="inlineStr"/>
      <c r="O110" s="20">
        <f>IF(F110="","",IF(F110&lt;'04_VOLATILITY_REGIMES'!$C$5,"Low",IF(F110&lt;'04_VOLATILITY_REGIMES'!$C$6,"Normal",IF(F110&lt;'04_VOLATILITY_REGIMES'!$C$7,"High","Extreme"))))</f>
        <v/>
      </c>
      <c r="P110" s="20">
        <f>O111</f>
        <v/>
      </c>
      <c r="Q110" s="21">
        <f>YEAR(A110)</f>
        <v/>
      </c>
    </row>
    <row r="111">
      <c r="A111" s="14" t="n">
        <v>41439</v>
      </c>
      <c r="B111" s="15">
        <f>'01_RAW_Spot'!B111</f>
        <v/>
      </c>
      <c r="C111" s="16">
        <f>'01_RAW_IV'!B111</f>
        <v/>
      </c>
      <c r="D111" s="15">
        <f>LN(B111/B110)</f>
        <v/>
      </c>
      <c r="E111" s="16">
        <f>STDEV(D91:D111)*SQRT(252)</f>
        <v/>
      </c>
      <c r="F111" s="16">
        <f>STDEV(D49:D111)*SQRT(252)</f>
        <v/>
      </c>
      <c r="G111" s="16">
        <f>IF(OR(C111="",F111=""),"",C111-F111)</f>
        <v/>
      </c>
      <c r="H111" s="17">
        <f>IF(OR(C111="",F111="",F111=0),"",C111/F111)</f>
        <v/>
      </c>
      <c r="I111" s="18">
        <f>IF('01_RAW_FwdRV'!B111="","",'01_RAW_FwdRV'!B111)</f>
        <v/>
      </c>
      <c r="J111" s="18">
        <f>IF(ROW()&lt;=3286,STDEV(D112:D132)*SQRT(252),"")</f>
        <v/>
      </c>
      <c r="K111" s="18">
        <f>IF(ROW()&lt;=3244,LN(B174/B111),"")</f>
        <v/>
      </c>
      <c r="L111" s="19" t="inlineStr"/>
      <c r="M111" s="19" t="inlineStr"/>
      <c r="N111" s="17" t="inlineStr"/>
      <c r="O111" s="20">
        <f>IF(F111="","",IF(F111&lt;'04_VOLATILITY_REGIMES'!$C$5,"Low",IF(F111&lt;'04_VOLATILITY_REGIMES'!$C$6,"Normal",IF(F111&lt;'04_VOLATILITY_REGIMES'!$C$7,"High","Extreme"))))</f>
        <v/>
      </c>
      <c r="P111" s="20">
        <f>O112</f>
        <v/>
      </c>
      <c r="Q111" s="21">
        <f>YEAR(A111)</f>
        <v/>
      </c>
    </row>
    <row r="112">
      <c r="A112" s="14" t="n">
        <v>41442</v>
      </c>
      <c r="B112" s="15">
        <f>'01_RAW_Spot'!B112</f>
        <v/>
      </c>
      <c r="C112" s="16">
        <f>'01_RAW_IV'!B112</f>
        <v/>
      </c>
      <c r="D112" s="15">
        <f>LN(B112/B111)</f>
        <v/>
      </c>
      <c r="E112" s="16">
        <f>STDEV(D92:D112)*SQRT(252)</f>
        <v/>
      </c>
      <c r="F112" s="16">
        <f>STDEV(D50:D112)*SQRT(252)</f>
        <v/>
      </c>
      <c r="G112" s="16">
        <f>IF(OR(C112="",F112=""),"",C112-F112)</f>
        <v/>
      </c>
      <c r="H112" s="17">
        <f>IF(OR(C112="",F112="",F112=0),"",C112/F112)</f>
        <v/>
      </c>
      <c r="I112" s="18">
        <f>IF('01_RAW_FwdRV'!B112="","",'01_RAW_FwdRV'!B112)</f>
        <v/>
      </c>
      <c r="J112" s="18">
        <f>IF(ROW()&lt;=3286,STDEV(D113:D133)*SQRT(252),"")</f>
        <v/>
      </c>
      <c r="K112" s="18">
        <f>IF(ROW()&lt;=3244,LN(B175/B112),"")</f>
        <v/>
      </c>
      <c r="L112" s="19" t="inlineStr"/>
      <c r="M112" s="19" t="inlineStr"/>
      <c r="N112" s="17" t="inlineStr"/>
      <c r="O112" s="20">
        <f>IF(F112="","",IF(F112&lt;'04_VOLATILITY_REGIMES'!$C$5,"Low",IF(F112&lt;'04_VOLATILITY_REGIMES'!$C$6,"Normal",IF(F112&lt;'04_VOLATILITY_REGIMES'!$C$7,"High","Extreme"))))</f>
        <v/>
      </c>
      <c r="P112" s="20">
        <f>O113</f>
        <v/>
      </c>
      <c r="Q112" s="21">
        <f>YEAR(A112)</f>
        <v/>
      </c>
    </row>
    <row r="113">
      <c r="A113" s="14" t="n">
        <v>41443</v>
      </c>
      <c r="B113" s="15">
        <f>'01_RAW_Spot'!B113</f>
        <v/>
      </c>
      <c r="C113" s="16">
        <f>'01_RAW_IV'!B113</f>
        <v/>
      </c>
      <c r="D113" s="15">
        <f>LN(B113/B112)</f>
        <v/>
      </c>
      <c r="E113" s="16">
        <f>STDEV(D93:D113)*SQRT(252)</f>
        <v/>
      </c>
      <c r="F113" s="16">
        <f>STDEV(D51:D113)*SQRT(252)</f>
        <v/>
      </c>
      <c r="G113" s="16">
        <f>IF(OR(C113="",F113=""),"",C113-F113)</f>
        <v/>
      </c>
      <c r="H113" s="17">
        <f>IF(OR(C113="",F113="",F113=0),"",C113/F113)</f>
        <v/>
      </c>
      <c r="I113" s="18">
        <f>IF('01_RAW_FwdRV'!B113="","",'01_RAW_FwdRV'!B113)</f>
        <v/>
      </c>
      <c r="J113" s="18">
        <f>IF(ROW()&lt;=3286,STDEV(D114:D134)*SQRT(252),"")</f>
        <v/>
      </c>
      <c r="K113" s="18">
        <f>IF(ROW()&lt;=3244,LN(B176/B113),"")</f>
        <v/>
      </c>
      <c r="L113" s="19" t="inlineStr"/>
      <c r="M113" s="19" t="inlineStr"/>
      <c r="N113" s="17" t="inlineStr"/>
      <c r="O113" s="20">
        <f>IF(F113="","",IF(F113&lt;'04_VOLATILITY_REGIMES'!$C$5,"Low",IF(F113&lt;'04_VOLATILITY_REGIMES'!$C$6,"Normal",IF(F113&lt;'04_VOLATILITY_REGIMES'!$C$7,"High","Extreme"))))</f>
        <v/>
      </c>
      <c r="P113" s="20">
        <f>O114</f>
        <v/>
      </c>
      <c r="Q113" s="21">
        <f>YEAR(A113)</f>
        <v/>
      </c>
    </row>
    <row r="114">
      <c r="A114" s="14" t="n">
        <v>41444</v>
      </c>
      <c r="B114" s="15">
        <f>'01_RAW_Spot'!B114</f>
        <v/>
      </c>
      <c r="C114" s="16">
        <f>'01_RAW_IV'!B114</f>
        <v/>
      </c>
      <c r="D114" s="15">
        <f>LN(B114/B113)</f>
        <v/>
      </c>
      <c r="E114" s="16">
        <f>STDEV(D94:D114)*SQRT(252)</f>
        <v/>
      </c>
      <c r="F114" s="16">
        <f>STDEV(D52:D114)*SQRT(252)</f>
        <v/>
      </c>
      <c r="G114" s="16">
        <f>IF(OR(C114="",F114=""),"",C114-F114)</f>
        <v/>
      </c>
      <c r="H114" s="17">
        <f>IF(OR(C114="",F114="",F114=0),"",C114/F114)</f>
        <v/>
      </c>
      <c r="I114" s="18">
        <f>IF('01_RAW_FwdRV'!B114="","",'01_RAW_FwdRV'!B114)</f>
        <v/>
      </c>
      <c r="J114" s="18">
        <f>IF(ROW()&lt;=3286,STDEV(D115:D135)*SQRT(252),"")</f>
        <v/>
      </c>
      <c r="K114" s="18">
        <f>IF(ROW()&lt;=3244,LN(B177/B114),"")</f>
        <v/>
      </c>
      <c r="L114" s="19" t="inlineStr"/>
      <c r="M114" s="19" t="inlineStr"/>
      <c r="N114" s="17" t="inlineStr"/>
      <c r="O114" s="20">
        <f>IF(F114="","",IF(F114&lt;'04_VOLATILITY_REGIMES'!$C$5,"Low",IF(F114&lt;'04_VOLATILITY_REGIMES'!$C$6,"Normal",IF(F114&lt;'04_VOLATILITY_REGIMES'!$C$7,"High","Extreme"))))</f>
        <v/>
      </c>
      <c r="P114" s="20">
        <f>O115</f>
        <v/>
      </c>
      <c r="Q114" s="21">
        <f>YEAR(A114)</f>
        <v/>
      </c>
    </row>
    <row r="115">
      <c r="A115" s="14" t="n">
        <v>41445</v>
      </c>
      <c r="B115" s="15">
        <f>'01_RAW_Spot'!B115</f>
        <v/>
      </c>
      <c r="C115" s="16">
        <f>'01_RAW_IV'!B115</f>
        <v/>
      </c>
      <c r="D115" s="15">
        <f>LN(B115/B114)</f>
        <v/>
      </c>
      <c r="E115" s="16">
        <f>STDEV(D95:D115)*SQRT(252)</f>
        <v/>
      </c>
      <c r="F115" s="16">
        <f>STDEV(D53:D115)*SQRT(252)</f>
        <v/>
      </c>
      <c r="G115" s="16">
        <f>IF(OR(C115="",F115=""),"",C115-F115)</f>
        <v/>
      </c>
      <c r="H115" s="17">
        <f>IF(OR(C115="",F115="",F115=0),"",C115/F115)</f>
        <v/>
      </c>
      <c r="I115" s="18">
        <f>IF('01_RAW_FwdRV'!B115="","",'01_RAW_FwdRV'!B115)</f>
        <v/>
      </c>
      <c r="J115" s="18">
        <f>IF(ROW()&lt;=3286,STDEV(D116:D136)*SQRT(252),"")</f>
        <v/>
      </c>
      <c r="K115" s="18">
        <f>IF(ROW()&lt;=3244,LN(B178/B115),"")</f>
        <v/>
      </c>
      <c r="L115" s="19" t="inlineStr"/>
      <c r="M115" s="19" t="inlineStr"/>
      <c r="N115" s="17" t="inlineStr"/>
      <c r="O115" s="20">
        <f>IF(F115="","",IF(F115&lt;'04_VOLATILITY_REGIMES'!$C$5,"Low",IF(F115&lt;'04_VOLATILITY_REGIMES'!$C$6,"Normal",IF(F115&lt;'04_VOLATILITY_REGIMES'!$C$7,"High","Extreme"))))</f>
        <v/>
      </c>
      <c r="P115" s="20">
        <f>O116</f>
        <v/>
      </c>
      <c r="Q115" s="21">
        <f>YEAR(A115)</f>
        <v/>
      </c>
    </row>
    <row r="116">
      <c r="A116" s="14" t="n">
        <v>41446</v>
      </c>
      <c r="B116" s="15">
        <f>'01_RAW_Spot'!B116</f>
        <v/>
      </c>
      <c r="C116" s="16">
        <f>'01_RAW_IV'!B116</f>
        <v/>
      </c>
      <c r="D116" s="15">
        <f>LN(B116/B115)</f>
        <v/>
      </c>
      <c r="E116" s="16">
        <f>STDEV(D96:D116)*SQRT(252)</f>
        <v/>
      </c>
      <c r="F116" s="16">
        <f>STDEV(D54:D116)*SQRT(252)</f>
        <v/>
      </c>
      <c r="G116" s="16">
        <f>IF(OR(C116="",F116=""),"",C116-F116)</f>
        <v/>
      </c>
      <c r="H116" s="17">
        <f>IF(OR(C116="",F116="",F116=0),"",C116/F116)</f>
        <v/>
      </c>
      <c r="I116" s="18">
        <f>IF('01_RAW_FwdRV'!B116="","",'01_RAW_FwdRV'!B116)</f>
        <v/>
      </c>
      <c r="J116" s="18">
        <f>IF(ROW()&lt;=3286,STDEV(D117:D137)*SQRT(252),"")</f>
        <v/>
      </c>
      <c r="K116" s="18">
        <f>IF(ROW()&lt;=3244,LN(B179/B116),"")</f>
        <v/>
      </c>
      <c r="L116" s="19" t="inlineStr"/>
      <c r="M116" s="19" t="inlineStr"/>
      <c r="N116" s="17" t="inlineStr"/>
      <c r="O116" s="20">
        <f>IF(F116="","",IF(F116&lt;'04_VOLATILITY_REGIMES'!$C$5,"Low",IF(F116&lt;'04_VOLATILITY_REGIMES'!$C$6,"Normal",IF(F116&lt;'04_VOLATILITY_REGIMES'!$C$7,"High","Extreme"))))</f>
        <v/>
      </c>
      <c r="P116" s="20">
        <f>O117</f>
        <v/>
      </c>
      <c r="Q116" s="21">
        <f>YEAR(A116)</f>
        <v/>
      </c>
    </row>
    <row r="117">
      <c r="A117" s="14" t="n">
        <v>41449</v>
      </c>
      <c r="B117" s="15">
        <f>'01_RAW_Spot'!B117</f>
        <v/>
      </c>
      <c r="C117" s="16">
        <f>'01_RAW_IV'!B117</f>
        <v/>
      </c>
      <c r="D117" s="15">
        <f>LN(B117/B116)</f>
        <v/>
      </c>
      <c r="E117" s="16">
        <f>STDEV(D97:D117)*SQRT(252)</f>
        <v/>
      </c>
      <c r="F117" s="16">
        <f>STDEV(D55:D117)*SQRT(252)</f>
        <v/>
      </c>
      <c r="G117" s="16">
        <f>IF(OR(C117="",F117=""),"",C117-F117)</f>
        <v/>
      </c>
      <c r="H117" s="17">
        <f>IF(OR(C117="",F117="",F117=0),"",C117/F117)</f>
        <v/>
      </c>
      <c r="I117" s="18">
        <f>IF('01_RAW_FwdRV'!B117="","",'01_RAW_FwdRV'!B117)</f>
        <v/>
      </c>
      <c r="J117" s="18">
        <f>IF(ROW()&lt;=3286,STDEV(D118:D138)*SQRT(252),"")</f>
        <v/>
      </c>
      <c r="K117" s="18">
        <f>IF(ROW()&lt;=3244,LN(B180/B117),"")</f>
        <v/>
      </c>
      <c r="L117" s="19" t="inlineStr"/>
      <c r="M117" s="19" t="inlineStr"/>
      <c r="N117" s="17" t="inlineStr"/>
      <c r="O117" s="20">
        <f>IF(F117="","",IF(F117&lt;'04_VOLATILITY_REGIMES'!$C$5,"Low",IF(F117&lt;'04_VOLATILITY_REGIMES'!$C$6,"Normal",IF(F117&lt;'04_VOLATILITY_REGIMES'!$C$7,"High","Extreme"))))</f>
        <v/>
      </c>
      <c r="P117" s="20">
        <f>O118</f>
        <v/>
      </c>
      <c r="Q117" s="21">
        <f>YEAR(A117)</f>
        <v/>
      </c>
    </row>
    <row r="118">
      <c r="A118" s="14" t="n">
        <v>41450</v>
      </c>
      <c r="B118" s="15">
        <f>'01_RAW_Spot'!B118</f>
        <v/>
      </c>
      <c r="C118" s="16">
        <f>'01_RAW_IV'!B118</f>
        <v/>
      </c>
      <c r="D118" s="15">
        <f>LN(B118/B117)</f>
        <v/>
      </c>
      <c r="E118" s="16">
        <f>STDEV(D98:D118)*SQRT(252)</f>
        <v/>
      </c>
      <c r="F118" s="16">
        <f>STDEV(D56:D118)*SQRT(252)</f>
        <v/>
      </c>
      <c r="G118" s="16">
        <f>IF(OR(C118="",F118=""),"",C118-F118)</f>
        <v/>
      </c>
      <c r="H118" s="17">
        <f>IF(OR(C118="",F118="",F118=0),"",C118/F118)</f>
        <v/>
      </c>
      <c r="I118" s="18">
        <f>IF('01_RAW_FwdRV'!B118="","",'01_RAW_FwdRV'!B118)</f>
        <v/>
      </c>
      <c r="J118" s="18">
        <f>IF(ROW()&lt;=3286,STDEV(D119:D139)*SQRT(252),"")</f>
        <v/>
      </c>
      <c r="K118" s="18">
        <f>IF(ROW()&lt;=3244,LN(B181/B118),"")</f>
        <v/>
      </c>
      <c r="L118" s="19" t="inlineStr"/>
      <c r="M118" s="19" t="inlineStr"/>
      <c r="N118" s="17" t="inlineStr"/>
      <c r="O118" s="20">
        <f>IF(F118="","",IF(F118&lt;'04_VOLATILITY_REGIMES'!$C$5,"Low",IF(F118&lt;'04_VOLATILITY_REGIMES'!$C$6,"Normal",IF(F118&lt;'04_VOLATILITY_REGIMES'!$C$7,"High","Extreme"))))</f>
        <v/>
      </c>
      <c r="P118" s="20">
        <f>O119</f>
        <v/>
      </c>
      <c r="Q118" s="21">
        <f>YEAR(A118)</f>
        <v/>
      </c>
    </row>
    <row r="119">
      <c r="A119" s="14" t="n">
        <v>41451</v>
      </c>
      <c r="B119" s="15">
        <f>'01_RAW_Spot'!B119</f>
        <v/>
      </c>
      <c r="C119" s="16">
        <f>'01_RAW_IV'!B119</f>
        <v/>
      </c>
      <c r="D119" s="15">
        <f>LN(B119/B118)</f>
        <v/>
      </c>
      <c r="E119" s="16">
        <f>STDEV(D99:D119)*SQRT(252)</f>
        <v/>
      </c>
      <c r="F119" s="16">
        <f>STDEV(D57:D119)*SQRT(252)</f>
        <v/>
      </c>
      <c r="G119" s="16">
        <f>IF(OR(C119="",F119=""),"",C119-F119)</f>
        <v/>
      </c>
      <c r="H119" s="17">
        <f>IF(OR(C119="",F119="",F119=0),"",C119/F119)</f>
        <v/>
      </c>
      <c r="I119" s="18">
        <f>IF('01_RAW_FwdRV'!B119="","",'01_RAW_FwdRV'!B119)</f>
        <v/>
      </c>
      <c r="J119" s="18">
        <f>IF(ROW()&lt;=3286,STDEV(D120:D140)*SQRT(252),"")</f>
        <v/>
      </c>
      <c r="K119" s="18">
        <f>IF(ROW()&lt;=3244,LN(B182/B119),"")</f>
        <v/>
      </c>
      <c r="L119" s="19" t="inlineStr"/>
      <c r="M119" s="19" t="inlineStr"/>
      <c r="N119" s="17" t="inlineStr"/>
      <c r="O119" s="20">
        <f>IF(F119="","",IF(F119&lt;'04_VOLATILITY_REGIMES'!$C$5,"Low",IF(F119&lt;'04_VOLATILITY_REGIMES'!$C$6,"Normal",IF(F119&lt;'04_VOLATILITY_REGIMES'!$C$7,"High","Extreme"))))</f>
        <v/>
      </c>
      <c r="P119" s="20">
        <f>O120</f>
        <v/>
      </c>
      <c r="Q119" s="21">
        <f>YEAR(A119)</f>
        <v/>
      </c>
    </row>
    <row r="120">
      <c r="A120" s="14" t="n">
        <v>41452</v>
      </c>
      <c r="B120" s="15">
        <f>'01_RAW_Spot'!B120</f>
        <v/>
      </c>
      <c r="C120" s="16">
        <f>'01_RAW_IV'!B120</f>
        <v/>
      </c>
      <c r="D120" s="15">
        <f>LN(B120/B119)</f>
        <v/>
      </c>
      <c r="E120" s="16">
        <f>STDEV(D100:D120)*SQRT(252)</f>
        <v/>
      </c>
      <c r="F120" s="16">
        <f>STDEV(D58:D120)*SQRT(252)</f>
        <v/>
      </c>
      <c r="G120" s="16">
        <f>IF(OR(C120="",F120=""),"",C120-F120)</f>
        <v/>
      </c>
      <c r="H120" s="17">
        <f>IF(OR(C120="",F120="",F120=0),"",C120/F120)</f>
        <v/>
      </c>
      <c r="I120" s="18">
        <f>IF('01_RAW_FwdRV'!B120="","",'01_RAW_FwdRV'!B120)</f>
        <v/>
      </c>
      <c r="J120" s="18">
        <f>IF(ROW()&lt;=3286,STDEV(D121:D141)*SQRT(252),"")</f>
        <v/>
      </c>
      <c r="K120" s="18">
        <f>IF(ROW()&lt;=3244,LN(B183/B120),"")</f>
        <v/>
      </c>
      <c r="L120" s="19" t="inlineStr"/>
      <c r="M120" s="19" t="inlineStr"/>
      <c r="N120" s="17" t="inlineStr"/>
      <c r="O120" s="20">
        <f>IF(F120="","",IF(F120&lt;'04_VOLATILITY_REGIMES'!$C$5,"Low",IF(F120&lt;'04_VOLATILITY_REGIMES'!$C$6,"Normal",IF(F120&lt;'04_VOLATILITY_REGIMES'!$C$7,"High","Extreme"))))</f>
        <v/>
      </c>
      <c r="P120" s="20">
        <f>O121</f>
        <v/>
      </c>
      <c r="Q120" s="21">
        <f>YEAR(A120)</f>
        <v/>
      </c>
    </row>
    <row r="121">
      <c r="A121" s="14" t="n">
        <v>41453</v>
      </c>
      <c r="B121" s="15">
        <f>'01_RAW_Spot'!B121</f>
        <v/>
      </c>
      <c r="C121" s="16">
        <f>'01_RAW_IV'!B121</f>
        <v/>
      </c>
      <c r="D121" s="15">
        <f>LN(B121/B120)</f>
        <v/>
      </c>
      <c r="E121" s="16">
        <f>STDEV(D101:D121)*SQRT(252)</f>
        <v/>
      </c>
      <c r="F121" s="16">
        <f>STDEV(D59:D121)*SQRT(252)</f>
        <v/>
      </c>
      <c r="G121" s="16">
        <f>IF(OR(C121="",F121=""),"",C121-F121)</f>
        <v/>
      </c>
      <c r="H121" s="17">
        <f>IF(OR(C121="",F121="",F121=0),"",C121/F121)</f>
        <v/>
      </c>
      <c r="I121" s="18">
        <f>IF('01_RAW_FwdRV'!B121="","",'01_RAW_FwdRV'!B121)</f>
        <v/>
      </c>
      <c r="J121" s="18">
        <f>IF(ROW()&lt;=3286,STDEV(D122:D142)*SQRT(252),"")</f>
        <v/>
      </c>
      <c r="K121" s="18">
        <f>IF(ROW()&lt;=3244,LN(B184/B121),"")</f>
        <v/>
      </c>
      <c r="L121" s="19" t="inlineStr"/>
      <c r="M121" s="19" t="inlineStr"/>
      <c r="N121" s="17" t="inlineStr"/>
      <c r="O121" s="20">
        <f>IF(F121="","",IF(F121&lt;'04_VOLATILITY_REGIMES'!$C$5,"Low",IF(F121&lt;'04_VOLATILITY_REGIMES'!$C$6,"Normal",IF(F121&lt;'04_VOLATILITY_REGIMES'!$C$7,"High","Extreme"))))</f>
        <v/>
      </c>
      <c r="P121" s="20">
        <f>O122</f>
        <v/>
      </c>
      <c r="Q121" s="21">
        <f>YEAR(A121)</f>
        <v/>
      </c>
    </row>
    <row r="122">
      <c r="A122" s="14" t="n">
        <v>41456</v>
      </c>
      <c r="B122" s="15">
        <f>'01_RAW_Spot'!B122</f>
        <v/>
      </c>
      <c r="C122" s="16">
        <f>'01_RAW_IV'!B122</f>
        <v/>
      </c>
      <c r="D122" s="15">
        <f>LN(B122/B121)</f>
        <v/>
      </c>
      <c r="E122" s="16">
        <f>STDEV(D102:D122)*SQRT(252)</f>
        <v/>
      </c>
      <c r="F122" s="16">
        <f>STDEV(D60:D122)*SQRT(252)</f>
        <v/>
      </c>
      <c r="G122" s="16">
        <f>IF(OR(C122="",F122=""),"",C122-F122)</f>
        <v/>
      </c>
      <c r="H122" s="17">
        <f>IF(OR(C122="",F122="",F122=0),"",C122/F122)</f>
        <v/>
      </c>
      <c r="I122" s="18">
        <f>IF('01_RAW_FwdRV'!B122="","",'01_RAW_FwdRV'!B122)</f>
        <v/>
      </c>
      <c r="J122" s="18">
        <f>IF(ROW()&lt;=3286,STDEV(D123:D143)*SQRT(252),"")</f>
        <v/>
      </c>
      <c r="K122" s="18">
        <f>IF(ROW()&lt;=3244,LN(B185/B122),"")</f>
        <v/>
      </c>
      <c r="L122" s="19" t="inlineStr"/>
      <c r="M122" s="19" t="inlineStr"/>
      <c r="N122" s="17" t="inlineStr"/>
      <c r="O122" s="20">
        <f>IF(F122="","",IF(F122&lt;'04_VOLATILITY_REGIMES'!$C$5,"Low",IF(F122&lt;'04_VOLATILITY_REGIMES'!$C$6,"Normal",IF(F122&lt;'04_VOLATILITY_REGIMES'!$C$7,"High","Extreme"))))</f>
        <v/>
      </c>
      <c r="P122" s="20">
        <f>O123</f>
        <v/>
      </c>
      <c r="Q122" s="21">
        <f>YEAR(A122)</f>
        <v/>
      </c>
    </row>
    <row r="123">
      <c r="A123" s="14" t="n">
        <v>41457</v>
      </c>
      <c r="B123" s="15">
        <f>'01_RAW_Spot'!B123</f>
        <v/>
      </c>
      <c r="C123" s="16">
        <f>'01_RAW_IV'!B123</f>
        <v/>
      </c>
      <c r="D123" s="15">
        <f>LN(B123/B122)</f>
        <v/>
      </c>
      <c r="E123" s="16">
        <f>STDEV(D103:D123)*SQRT(252)</f>
        <v/>
      </c>
      <c r="F123" s="16">
        <f>STDEV(D61:D123)*SQRT(252)</f>
        <v/>
      </c>
      <c r="G123" s="16">
        <f>IF(OR(C123="",F123=""),"",C123-F123)</f>
        <v/>
      </c>
      <c r="H123" s="17">
        <f>IF(OR(C123="",F123="",F123=0),"",C123/F123)</f>
        <v/>
      </c>
      <c r="I123" s="18">
        <f>IF('01_RAW_FwdRV'!B123="","",'01_RAW_FwdRV'!B123)</f>
        <v/>
      </c>
      <c r="J123" s="18">
        <f>IF(ROW()&lt;=3286,STDEV(D124:D144)*SQRT(252),"")</f>
        <v/>
      </c>
      <c r="K123" s="18">
        <f>IF(ROW()&lt;=3244,LN(B186/B123),"")</f>
        <v/>
      </c>
      <c r="L123" s="19" t="inlineStr"/>
      <c r="M123" s="19" t="inlineStr"/>
      <c r="N123" s="17" t="inlineStr"/>
      <c r="O123" s="20">
        <f>IF(F123="","",IF(F123&lt;'04_VOLATILITY_REGIMES'!$C$5,"Low",IF(F123&lt;'04_VOLATILITY_REGIMES'!$C$6,"Normal",IF(F123&lt;'04_VOLATILITY_REGIMES'!$C$7,"High","Extreme"))))</f>
        <v/>
      </c>
      <c r="P123" s="20">
        <f>O124</f>
        <v/>
      </c>
      <c r="Q123" s="21">
        <f>YEAR(A123)</f>
        <v/>
      </c>
    </row>
    <row r="124">
      <c r="A124" s="14" t="n">
        <v>41458</v>
      </c>
      <c r="B124" s="15">
        <f>'01_RAW_Spot'!B124</f>
        <v/>
      </c>
      <c r="C124" s="16">
        <f>'01_RAW_IV'!B124</f>
        <v/>
      </c>
      <c r="D124" s="15">
        <f>LN(B124/B123)</f>
        <v/>
      </c>
      <c r="E124" s="16">
        <f>STDEV(D104:D124)*SQRT(252)</f>
        <v/>
      </c>
      <c r="F124" s="16">
        <f>STDEV(D62:D124)*SQRT(252)</f>
        <v/>
      </c>
      <c r="G124" s="16">
        <f>IF(OR(C124="",F124=""),"",C124-F124)</f>
        <v/>
      </c>
      <c r="H124" s="17">
        <f>IF(OR(C124="",F124="",F124=0),"",C124/F124)</f>
        <v/>
      </c>
      <c r="I124" s="18">
        <f>IF('01_RAW_FwdRV'!B124="","",'01_RAW_FwdRV'!B124)</f>
        <v/>
      </c>
      <c r="J124" s="18">
        <f>IF(ROW()&lt;=3286,STDEV(D125:D145)*SQRT(252),"")</f>
        <v/>
      </c>
      <c r="K124" s="18">
        <f>IF(ROW()&lt;=3244,LN(B187/B124),"")</f>
        <v/>
      </c>
      <c r="L124" s="19" t="inlineStr"/>
      <c r="M124" s="19" t="inlineStr"/>
      <c r="N124" s="17" t="inlineStr"/>
      <c r="O124" s="20">
        <f>IF(F124="","",IF(F124&lt;'04_VOLATILITY_REGIMES'!$C$5,"Low",IF(F124&lt;'04_VOLATILITY_REGIMES'!$C$6,"Normal",IF(F124&lt;'04_VOLATILITY_REGIMES'!$C$7,"High","Extreme"))))</f>
        <v/>
      </c>
      <c r="P124" s="20">
        <f>O125</f>
        <v/>
      </c>
      <c r="Q124" s="21">
        <f>YEAR(A124)</f>
        <v/>
      </c>
    </row>
    <row r="125">
      <c r="A125" s="14" t="n">
        <v>41459</v>
      </c>
      <c r="B125" s="15">
        <f>'01_RAW_Spot'!B125</f>
        <v/>
      </c>
      <c r="C125" s="16">
        <f>'01_RAW_IV'!B125</f>
        <v/>
      </c>
      <c r="D125" s="15">
        <f>LN(B125/B124)</f>
        <v/>
      </c>
      <c r="E125" s="16">
        <f>STDEV(D105:D125)*SQRT(252)</f>
        <v/>
      </c>
      <c r="F125" s="16">
        <f>STDEV(D63:D125)*SQRT(252)</f>
        <v/>
      </c>
      <c r="G125" s="16">
        <f>IF(OR(C125="",F125=""),"",C125-F125)</f>
        <v/>
      </c>
      <c r="H125" s="17">
        <f>IF(OR(C125="",F125="",F125=0),"",C125/F125)</f>
        <v/>
      </c>
      <c r="I125" s="18">
        <f>IF('01_RAW_FwdRV'!B125="","",'01_RAW_FwdRV'!B125)</f>
        <v/>
      </c>
      <c r="J125" s="18">
        <f>IF(ROW()&lt;=3286,STDEV(D126:D146)*SQRT(252),"")</f>
        <v/>
      </c>
      <c r="K125" s="18">
        <f>IF(ROW()&lt;=3244,LN(B188/B125),"")</f>
        <v/>
      </c>
      <c r="L125" s="19" t="inlineStr"/>
      <c r="M125" s="19" t="inlineStr"/>
      <c r="N125" s="17" t="inlineStr"/>
      <c r="O125" s="20">
        <f>IF(F125="","",IF(F125&lt;'04_VOLATILITY_REGIMES'!$C$5,"Low",IF(F125&lt;'04_VOLATILITY_REGIMES'!$C$6,"Normal",IF(F125&lt;'04_VOLATILITY_REGIMES'!$C$7,"High","Extreme"))))</f>
        <v/>
      </c>
      <c r="P125" s="20">
        <f>O126</f>
        <v/>
      </c>
      <c r="Q125" s="21">
        <f>YEAR(A125)</f>
        <v/>
      </c>
    </row>
    <row r="126">
      <c r="A126" s="14" t="n">
        <v>41460</v>
      </c>
      <c r="B126" s="15">
        <f>'01_RAW_Spot'!B126</f>
        <v/>
      </c>
      <c r="C126" s="16">
        <f>'01_RAW_IV'!B126</f>
        <v/>
      </c>
      <c r="D126" s="15">
        <f>LN(B126/B125)</f>
        <v/>
      </c>
      <c r="E126" s="16">
        <f>STDEV(D106:D126)*SQRT(252)</f>
        <v/>
      </c>
      <c r="F126" s="16">
        <f>STDEV(D64:D126)*SQRT(252)</f>
        <v/>
      </c>
      <c r="G126" s="16">
        <f>IF(OR(C126="",F126=""),"",C126-F126)</f>
        <v/>
      </c>
      <c r="H126" s="17">
        <f>IF(OR(C126="",F126="",F126=0),"",C126/F126)</f>
        <v/>
      </c>
      <c r="I126" s="18">
        <f>IF('01_RAW_FwdRV'!B126="","",'01_RAW_FwdRV'!B126)</f>
        <v/>
      </c>
      <c r="J126" s="18">
        <f>IF(ROW()&lt;=3286,STDEV(D127:D147)*SQRT(252),"")</f>
        <v/>
      </c>
      <c r="K126" s="18">
        <f>IF(ROW()&lt;=3244,LN(B189/B126),"")</f>
        <v/>
      </c>
      <c r="L126" s="19" t="inlineStr"/>
      <c r="M126" s="19" t="inlineStr"/>
      <c r="N126" s="17" t="inlineStr"/>
      <c r="O126" s="20">
        <f>IF(F126="","",IF(F126&lt;'04_VOLATILITY_REGIMES'!$C$5,"Low",IF(F126&lt;'04_VOLATILITY_REGIMES'!$C$6,"Normal",IF(F126&lt;'04_VOLATILITY_REGIMES'!$C$7,"High","Extreme"))))</f>
        <v/>
      </c>
      <c r="P126" s="20">
        <f>O127</f>
        <v/>
      </c>
      <c r="Q126" s="21">
        <f>YEAR(A126)</f>
        <v/>
      </c>
    </row>
    <row r="127">
      <c r="A127" s="14" t="n">
        <v>41463</v>
      </c>
      <c r="B127" s="15">
        <f>'01_RAW_Spot'!B127</f>
        <v/>
      </c>
      <c r="C127" s="16">
        <f>'01_RAW_IV'!B127</f>
        <v/>
      </c>
      <c r="D127" s="15">
        <f>LN(B127/B126)</f>
        <v/>
      </c>
      <c r="E127" s="16">
        <f>STDEV(D107:D127)*SQRT(252)</f>
        <v/>
      </c>
      <c r="F127" s="16">
        <f>STDEV(D65:D127)*SQRT(252)</f>
        <v/>
      </c>
      <c r="G127" s="16">
        <f>IF(OR(C127="",F127=""),"",C127-F127)</f>
        <v/>
      </c>
      <c r="H127" s="17">
        <f>IF(OR(C127="",F127="",F127=0),"",C127/F127)</f>
        <v/>
      </c>
      <c r="I127" s="18">
        <f>IF('01_RAW_FwdRV'!B127="","",'01_RAW_FwdRV'!B127)</f>
        <v/>
      </c>
      <c r="J127" s="18">
        <f>IF(ROW()&lt;=3286,STDEV(D128:D148)*SQRT(252),"")</f>
        <v/>
      </c>
      <c r="K127" s="18">
        <f>IF(ROW()&lt;=3244,LN(B190/B127),"")</f>
        <v/>
      </c>
      <c r="L127" s="19" t="inlineStr"/>
      <c r="M127" s="19" t="inlineStr"/>
      <c r="N127" s="17" t="inlineStr"/>
      <c r="O127" s="20">
        <f>IF(F127="","",IF(F127&lt;'04_VOLATILITY_REGIMES'!$C$5,"Low",IF(F127&lt;'04_VOLATILITY_REGIMES'!$C$6,"Normal",IF(F127&lt;'04_VOLATILITY_REGIMES'!$C$7,"High","Extreme"))))</f>
        <v/>
      </c>
      <c r="P127" s="20">
        <f>O128</f>
        <v/>
      </c>
      <c r="Q127" s="21">
        <f>YEAR(A127)</f>
        <v/>
      </c>
    </row>
    <row r="128">
      <c r="A128" s="14" t="n">
        <v>41464</v>
      </c>
      <c r="B128" s="15">
        <f>'01_RAW_Spot'!B128</f>
        <v/>
      </c>
      <c r="C128" s="16">
        <f>'01_RAW_IV'!B128</f>
        <v/>
      </c>
      <c r="D128" s="15">
        <f>LN(B128/B127)</f>
        <v/>
      </c>
      <c r="E128" s="16">
        <f>STDEV(D108:D128)*SQRT(252)</f>
        <v/>
      </c>
      <c r="F128" s="16">
        <f>STDEV(D66:D128)*SQRT(252)</f>
        <v/>
      </c>
      <c r="G128" s="16">
        <f>IF(OR(C128="",F128=""),"",C128-F128)</f>
        <v/>
      </c>
      <c r="H128" s="17">
        <f>IF(OR(C128="",F128="",F128=0),"",C128/F128)</f>
        <v/>
      </c>
      <c r="I128" s="18">
        <f>IF('01_RAW_FwdRV'!B128="","",'01_RAW_FwdRV'!B128)</f>
        <v/>
      </c>
      <c r="J128" s="18">
        <f>IF(ROW()&lt;=3286,STDEV(D129:D149)*SQRT(252),"")</f>
        <v/>
      </c>
      <c r="K128" s="18">
        <f>IF(ROW()&lt;=3244,LN(B191/B128),"")</f>
        <v/>
      </c>
      <c r="L128" s="19" t="inlineStr"/>
      <c r="M128" s="19" t="inlineStr"/>
      <c r="N128" s="17" t="inlineStr"/>
      <c r="O128" s="20">
        <f>IF(F128="","",IF(F128&lt;'04_VOLATILITY_REGIMES'!$C$5,"Low",IF(F128&lt;'04_VOLATILITY_REGIMES'!$C$6,"Normal",IF(F128&lt;'04_VOLATILITY_REGIMES'!$C$7,"High","Extreme"))))</f>
        <v/>
      </c>
      <c r="P128" s="20">
        <f>O129</f>
        <v/>
      </c>
      <c r="Q128" s="21">
        <f>YEAR(A128)</f>
        <v/>
      </c>
    </row>
    <row r="129">
      <c r="A129" s="14" t="n">
        <v>41465</v>
      </c>
      <c r="B129" s="15">
        <f>'01_RAW_Spot'!B129</f>
        <v/>
      </c>
      <c r="C129" s="16">
        <f>'01_RAW_IV'!B129</f>
        <v/>
      </c>
      <c r="D129" s="15">
        <f>LN(B129/B128)</f>
        <v/>
      </c>
      <c r="E129" s="16">
        <f>STDEV(D109:D129)*SQRT(252)</f>
        <v/>
      </c>
      <c r="F129" s="16">
        <f>STDEV(D67:D129)*SQRT(252)</f>
        <v/>
      </c>
      <c r="G129" s="16">
        <f>IF(OR(C129="",F129=""),"",C129-F129)</f>
        <v/>
      </c>
      <c r="H129" s="17">
        <f>IF(OR(C129="",F129="",F129=0),"",C129/F129)</f>
        <v/>
      </c>
      <c r="I129" s="18">
        <f>IF('01_RAW_FwdRV'!B129="","",'01_RAW_FwdRV'!B129)</f>
        <v/>
      </c>
      <c r="J129" s="18">
        <f>IF(ROW()&lt;=3286,STDEV(D130:D150)*SQRT(252),"")</f>
        <v/>
      </c>
      <c r="K129" s="18">
        <f>IF(ROW()&lt;=3244,LN(B192/B129),"")</f>
        <v/>
      </c>
      <c r="L129" s="19" t="inlineStr"/>
      <c r="M129" s="19" t="inlineStr"/>
      <c r="N129" s="17" t="inlineStr"/>
      <c r="O129" s="20">
        <f>IF(F129="","",IF(F129&lt;'04_VOLATILITY_REGIMES'!$C$5,"Low",IF(F129&lt;'04_VOLATILITY_REGIMES'!$C$6,"Normal",IF(F129&lt;'04_VOLATILITY_REGIMES'!$C$7,"High","Extreme"))))</f>
        <v/>
      </c>
      <c r="P129" s="20">
        <f>O130</f>
        <v/>
      </c>
      <c r="Q129" s="21">
        <f>YEAR(A129)</f>
        <v/>
      </c>
    </row>
    <row r="130">
      <c r="A130" s="14" t="n">
        <v>41466</v>
      </c>
      <c r="B130" s="15">
        <f>'01_RAW_Spot'!B130</f>
        <v/>
      </c>
      <c r="C130" s="16">
        <f>'01_RAW_IV'!B130</f>
        <v/>
      </c>
      <c r="D130" s="15">
        <f>LN(B130/B129)</f>
        <v/>
      </c>
      <c r="E130" s="16">
        <f>STDEV(D110:D130)*SQRT(252)</f>
        <v/>
      </c>
      <c r="F130" s="16">
        <f>STDEV(D68:D130)*SQRT(252)</f>
        <v/>
      </c>
      <c r="G130" s="16">
        <f>IF(OR(C130="",F130=""),"",C130-F130)</f>
        <v/>
      </c>
      <c r="H130" s="17">
        <f>IF(OR(C130="",F130="",F130=0),"",C130/F130)</f>
        <v/>
      </c>
      <c r="I130" s="18">
        <f>IF('01_RAW_FwdRV'!B130="","",'01_RAW_FwdRV'!B130)</f>
        <v/>
      </c>
      <c r="J130" s="18">
        <f>IF(ROW()&lt;=3286,STDEV(D131:D151)*SQRT(252),"")</f>
        <v/>
      </c>
      <c r="K130" s="18">
        <f>IF(ROW()&lt;=3244,LN(B193/B130),"")</f>
        <v/>
      </c>
      <c r="L130" s="19" t="inlineStr"/>
      <c r="M130" s="19" t="inlineStr"/>
      <c r="N130" s="17" t="inlineStr"/>
      <c r="O130" s="20">
        <f>IF(F130="","",IF(F130&lt;'04_VOLATILITY_REGIMES'!$C$5,"Low",IF(F130&lt;'04_VOLATILITY_REGIMES'!$C$6,"Normal",IF(F130&lt;'04_VOLATILITY_REGIMES'!$C$7,"High","Extreme"))))</f>
        <v/>
      </c>
      <c r="P130" s="20">
        <f>O131</f>
        <v/>
      </c>
      <c r="Q130" s="21">
        <f>YEAR(A130)</f>
        <v/>
      </c>
    </row>
    <row r="131">
      <c r="A131" s="14" t="n">
        <v>41467</v>
      </c>
      <c r="B131" s="15">
        <f>'01_RAW_Spot'!B131</f>
        <v/>
      </c>
      <c r="C131" s="16">
        <f>'01_RAW_IV'!B131</f>
        <v/>
      </c>
      <c r="D131" s="15">
        <f>LN(B131/B130)</f>
        <v/>
      </c>
      <c r="E131" s="16">
        <f>STDEV(D111:D131)*SQRT(252)</f>
        <v/>
      </c>
      <c r="F131" s="16">
        <f>STDEV(D69:D131)*SQRT(252)</f>
        <v/>
      </c>
      <c r="G131" s="16">
        <f>IF(OR(C131="",F131=""),"",C131-F131)</f>
        <v/>
      </c>
      <c r="H131" s="17">
        <f>IF(OR(C131="",F131="",F131=0),"",C131/F131)</f>
        <v/>
      </c>
      <c r="I131" s="18">
        <f>IF('01_RAW_FwdRV'!B131="","",'01_RAW_FwdRV'!B131)</f>
        <v/>
      </c>
      <c r="J131" s="18">
        <f>IF(ROW()&lt;=3286,STDEV(D132:D152)*SQRT(252),"")</f>
        <v/>
      </c>
      <c r="K131" s="18">
        <f>IF(ROW()&lt;=3244,LN(B194/B131),"")</f>
        <v/>
      </c>
      <c r="L131" s="19" t="inlineStr"/>
      <c r="M131" s="19" t="inlineStr"/>
      <c r="N131" s="17" t="inlineStr"/>
      <c r="O131" s="20">
        <f>IF(F131="","",IF(F131&lt;'04_VOLATILITY_REGIMES'!$C$5,"Low",IF(F131&lt;'04_VOLATILITY_REGIMES'!$C$6,"Normal",IF(F131&lt;'04_VOLATILITY_REGIMES'!$C$7,"High","Extreme"))))</f>
        <v/>
      </c>
      <c r="P131" s="20">
        <f>O132</f>
        <v/>
      </c>
      <c r="Q131" s="21">
        <f>YEAR(A131)</f>
        <v/>
      </c>
    </row>
    <row r="132">
      <c r="A132" s="14" t="n">
        <v>41470</v>
      </c>
      <c r="B132" s="15">
        <f>'01_RAW_Spot'!B132</f>
        <v/>
      </c>
      <c r="C132" s="16">
        <f>'01_RAW_IV'!B132</f>
        <v/>
      </c>
      <c r="D132" s="15">
        <f>LN(B132/B131)</f>
        <v/>
      </c>
      <c r="E132" s="16">
        <f>STDEV(D112:D132)*SQRT(252)</f>
        <v/>
      </c>
      <c r="F132" s="16">
        <f>STDEV(D70:D132)*SQRT(252)</f>
        <v/>
      </c>
      <c r="G132" s="16">
        <f>IF(OR(C132="",F132=""),"",C132-F132)</f>
        <v/>
      </c>
      <c r="H132" s="17">
        <f>IF(OR(C132="",F132="",F132=0),"",C132/F132)</f>
        <v/>
      </c>
      <c r="I132" s="18">
        <f>IF('01_RAW_FwdRV'!B132="","",'01_RAW_FwdRV'!B132)</f>
        <v/>
      </c>
      <c r="J132" s="18">
        <f>IF(ROW()&lt;=3286,STDEV(D133:D153)*SQRT(252),"")</f>
        <v/>
      </c>
      <c r="K132" s="18">
        <f>IF(ROW()&lt;=3244,LN(B195/B132),"")</f>
        <v/>
      </c>
      <c r="L132" s="19" t="inlineStr"/>
      <c r="M132" s="19" t="inlineStr"/>
      <c r="N132" s="17" t="inlineStr"/>
      <c r="O132" s="20">
        <f>IF(F132="","",IF(F132&lt;'04_VOLATILITY_REGIMES'!$C$5,"Low",IF(F132&lt;'04_VOLATILITY_REGIMES'!$C$6,"Normal",IF(F132&lt;'04_VOLATILITY_REGIMES'!$C$7,"High","Extreme"))))</f>
        <v/>
      </c>
      <c r="P132" s="20">
        <f>O133</f>
        <v/>
      </c>
      <c r="Q132" s="21">
        <f>YEAR(A132)</f>
        <v/>
      </c>
    </row>
    <row r="133">
      <c r="A133" s="14" t="n">
        <v>41471</v>
      </c>
      <c r="B133" s="15">
        <f>'01_RAW_Spot'!B133</f>
        <v/>
      </c>
      <c r="C133" s="16">
        <f>'01_RAW_IV'!B133</f>
        <v/>
      </c>
      <c r="D133" s="15">
        <f>LN(B133/B132)</f>
        <v/>
      </c>
      <c r="E133" s="16">
        <f>STDEV(D113:D133)*SQRT(252)</f>
        <v/>
      </c>
      <c r="F133" s="16">
        <f>STDEV(D71:D133)*SQRT(252)</f>
        <v/>
      </c>
      <c r="G133" s="16">
        <f>IF(OR(C133="",F133=""),"",C133-F133)</f>
        <v/>
      </c>
      <c r="H133" s="17">
        <f>IF(OR(C133="",F133="",F133=0),"",C133/F133)</f>
        <v/>
      </c>
      <c r="I133" s="18">
        <f>IF('01_RAW_FwdRV'!B133="","",'01_RAW_FwdRV'!B133)</f>
        <v/>
      </c>
      <c r="J133" s="18">
        <f>IF(ROW()&lt;=3286,STDEV(D134:D154)*SQRT(252),"")</f>
        <v/>
      </c>
      <c r="K133" s="18">
        <f>IF(ROW()&lt;=3244,LN(B196/B133),"")</f>
        <v/>
      </c>
      <c r="L133" s="19" t="inlineStr"/>
      <c r="M133" s="19" t="inlineStr"/>
      <c r="N133" s="17" t="inlineStr"/>
      <c r="O133" s="20">
        <f>IF(F133="","",IF(F133&lt;'04_VOLATILITY_REGIMES'!$C$5,"Low",IF(F133&lt;'04_VOLATILITY_REGIMES'!$C$6,"Normal",IF(F133&lt;'04_VOLATILITY_REGIMES'!$C$7,"High","Extreme"))))</f>
        <v/>
      </c>
      <c r="P133" s="20">
        <f>O134</f>
        <v/>
      </c>
      <c r="Q133" s="21">
        <f>YEAR(A133)</f>
        <v/>
      </c>
    </row>
    <row r="134">
      <c r="A134" s="14" t="n">
        <v>41472</v>
      </c>
      <c r="B134" s="15">
        <f>'01_RAW_Spot'!B134</f>
        <v/>
      </c>
      <c r="C134" s="16">
        <f>'01_RAW_IV'!B134</f>
        <v/>
      </c>
      <c r="D134" s="15">
        <f>LN(B134/B133)</f>
        <v/>
      </c>
      <c r="E134" s="16">
        <f>STDEV(D114:D134)*SQRT(252)</f>
        <v/>
      </c>
      <c r="F134" s="16">
        <f>STDEV(D72:D134)*SQRT(252)</f>
        <v/>
      </c>
      <c r="G134" s="16">
        <f>IF(OR(C134="",F134=""),"",C134-F134)</f>
        <v/>
      </c>
      <c r="H134" s="17">
        <f>IF(OR(C134="",F134="",F134=0),"",C134/F134)</f>
        <v/>
      </c>
      <c r="I134" s="18">
        <f>IF('01_RAW_FwdRV'!B134="","",'01_RAW_FwdRV'!B134)</f>
        <v/>
      </c>
      <c r="J134" s="18">
        <f>IF(ROW()&lt;=3286,STDEV(D135:D155)*SQRT(252),"")</f>
        <v/>
      </c>
      <c r="K134" s="18">
        <f>IF(ROW()&lt;=3244,LN(B197/B134),"")</f>
        <v/>
      </c>
      <c r="L134" s="19" t="inlineStr"/>
      <c r="M134" s="19" t="inlineStr"/>
      <c r="N134" s="17" t="inlineStr"/>
      <c r="O134" s="20">
        <f>IF(F134="","",IF(F134&lt;'04_VOLATILITY_REGIMES'!$C$5,"Low",IF(F134&lt;'04_VOLATILITY_REGIMES'!$C$6,"Normal",IF(F134&lt;'04_VOLATILITY_REGIMES'!$C$7,"High","Extreme"))))</f>
        <v/>
      </c>
      <c r="P134" s="20">
        <f>O135</f>
        <v/>
      </c>
      <c r="Q134" s="21">
        <f>YEAR(A134)</f>
        <v/>
      </c>
    </row>
    <row r="135">
      <c r="A135" s="14" t="n">
        <v>41473</v>
      </c>
      <c r="B135" s="15">
        <f>'01_RAW_Spot'!B135</f>
        <v/>
      </c>
      <c r="C135" s="16">
        <f>'01_RAW_IV'!B135</f>
        <v/>
      </c>
      <c r="D135" s="15">
        <f>LN(B135/B134)</f>
        <v/>
      </c>
      <c r="E135" s="16">
        <f>STDEV(D115:D135)*SQRT(252)</f>
        <v/>
      </c>
      <c r="F135" s="16">
        <f>STDEV(D73:D135)*SQRT(252)</f>
        <v/>
      </c>
      <c r="G135" s="16">
        <f>IF(OR(C135="",F135=""),"",C135-F135)</f>
        <v/>
      </c>
      <c r="H135" s="17">
        <f>IF(OR(C135="",F135="",F135=0),"",C135/F135)</f>
        <v/>
      </c>
      <c r="I135" s="18">
        <f>IF('01_RAW_FwdRV'!B135="","",'01_RAW_FwdRV'!B135)</f>
        <v/>
      </c>
      <c r="J135" s="18">
        <f>IF(ROW()&lt;=3286,STDEV(D136:D156)*SQRT(252),"")</f>
        <v/>
      </c>
      <c r="K135" s="18">
        <f>IF(ROW()&lt;=3244,LN(B198/B135),"")</f>
        <v/>
      </c>
      <c r="L135" s="19" t="inlineStr"/>
      <c r="M135" s="19" t="inlineStr"/>
      <c r="N135" s="17" t="inlineStr"/>
      <c r="O135" s="20">
        <f>IF(F135="","",IF(F135&lt;'04_VOLATILITY_REGIMES'!$C$5,"Low",IF(F135&lt;'04_VOLATILITY_REGIMES'!$C$6,"Normal",IF(F135&lt;'04_VOLATILITY_REGIMES'!$C$7,"High","Extreme"))))</f>
        <v/>
      </c>
      <c r="P135" s="20">
        <f>O136</f>
        <v/>
      </c>
      <c r="Q135" s="21">
        <f>YEAR(A135)</f>
        <v/>
      </c>
    </row>
    <row r="136">
      <c r="A136" s="14" t="n">
        <v>41474</v>
      </c>
      <c r="B136" s="15">
        <f>'01_RAW_Spot'!B136</f>
        <v/>
      </c>
      <c r="C136" s="16">
        <f>'01_RAW_IV'!B136</f>
        <v/>
      </c>
      <c r="D136" s="15">
        <f>LN(B136/B135)</f>
        <v/>
      </c>
      <c r="E136" s="16">
        <f>STDEV(D116:D136)*SQRT(252)</f>
        <v/>
      </c>
      <c r="F136" s="16">
        <f>STDEV(D74:D136)*SQRT(252)</f>
        <v/>
      </c>
      <c r="G136" s="16">
        <f>IF(OR(C136="",F136=""),"",C136-F136)</f>
        <v/>
      </c>
      <c r="H136" s="17">
        <f>IF(OR(C136="",F136="",F136=0),"",C136/F136)</f>
        <v/>
      </c>
      <c r="I136" s="18">
        <f>IF('01_RAW_FwdRV'!B136="","",'01_RAW_FwdRV'!B136)</f>
        <v/>
      </c>
      <c r="J136" s="18">
        <f>IF(ROW()&lt;=3286,STDEV(D137:D157)*SQRT(252),"")</f>
        <v/>
      </c>
      <c r="K136" s="18">
        <f>IF(ROW()&lt;=3244,LN(B199/B136),"")</f>
        <v/>
      </c>
      <c r="L136" s="19" t="inlineStr"/>
      <c r="M136" s="19" t="inlineStr"/>
      <c r="N136" s="17" t="inlineStr"/>
      <c r="O136" s="20">
        <f>IF(F136="","",IF(F136&lt;'04_VOLATILITY_REGIMES'!$C$5,"Low",IF(F136&lt;'04_VOLATILITY_REGIMES'!$C$6,"Normal",IF(F136&lt;'04_VOLATILITY_REGIMES'!$C$7,"High","Extreme"))))</f>
        <v/>
      </c>
      <c r="P136" s="20">
        <f>O137</f>
        <v/>
      </c>
      <c r="Q136" s="21">
        <f>YEAR(A136)</f>
        <v/>
      </c>
    </row>
    <row r="137">
      <c r="A137" s="14" t="n">
        <v>41477</v>
      </c>
      <c r="B137" s="15">
        <f>'01_RAW_Spot'!B137</f>
        <v/>
      </c>
      <c r="C137" s="16">
        <f>'01_RAW_IV'!B137</f>
        <v/>
      </c>
      <c r="D137" s="15">
        <f>LN(B137/B136)</f>
        <v/>
      </c>
      <c r="E137" s="16">
        <f>STDEV(D117:D137)*SQRT(252)</f>
        <v/>
      </c>
      <c r="F137" s="16">
        <f>STDEV(D75:D137)*SQRT(252)</f>
        <v/>
      </c>
      <c r="G137" s="16">
        <f>IF(OR(C137="",F137=""),"",C137-F137)</f>
        <v/>
      </c>
      <c r="H137" s="17">
        <f>IF(OR(C137="",F137="",F137=0),"",C137/F137)</f>
        <v/>
      </c>
      <c r="I137" s="18">
        <f>IF('01_RAW_FwdRV'!B137="","",'01_RAW_FwdRV'!B137)</f>
        <v/>
      </c>
      <c r="J137" s="18">
        <f>IF(ROW()&lt;=3286,STDEV(D138:D158)*SQRT(252),"")</f>
        <v/>
      </c>
      <c r="K137" s="18">
        <f>IF(ROW()&lt;=3244,LN(B200/B137),"")</f>
        <v/>
      </c>
      <c r="L137" s="19" t="inlineStr"/>
      <c r="M137" s="19" t="inlineStr"/>
      <c r="N137" s="17" t="inlineStr"/>
      <c r="O137" s="20">
        <f>IF(F137="","",IF(F137&lt;'04_VOLATILITY_REGIMES'!$C$5,"Low",IF(F137&lt;'04_VOLATILITY_REGIMES'!$C$6,"Normal",IF(F137&lt;'04_VOLATILITY_REGIMES'!$C$7,"High","Extreme"))))</f>
        <v/>
      </c>
      <c r="P137" s="20">
        <f>O138</f>
        <v/>
      </c>
      <c r="Q137" s="21">
        <f>YEAR(A137)</f>
        <v/>
      </c>
    </row>
    <row r="138">
      <c r="A138" s="14" t="n">
        <v>41478</v>
      </c>
      <c r="B138" s="15">
        <f>'01_RAW_Spot'!B138</f>
        <v/>
      </c>
      <c r="C138" s="16">
        <f>'01_RAW_IV'!B138</f>
        <v/>
      </c>
      <c r="D138" s="15">
        <f>LN(B138/B137)</f>
        <v/>
      </c>
      <c r="E138" s="16">
        <f>STDEV(D118:D138)*SQRT(252)</f>
        <v/>
      </c>
      <c r="F138" s="16">
        <f>STDEV(D76:D138)*SQRT(252)</f>
        <v/>
      </c>
      <c r="G138" s="16">
        <f>IF(OR(C138="",F138=""),"",C138-F138)</f>
        <v/>
      </c>
      <c r="H138" s="17">
        <f>IF(OR(C138="",F138="",F138=0),"",C138/F138)</f>
        <v/>
      </c>
      <c r="I138" s="18">
        <f>IF('01_RAW_FwdRV'!B138="","",'01_RAW_FwdRV'!B138)</f>
        <v/>
      </c>
      <c r="J138" s="18">
        <f>IF(ROW()&lt;=3286,STDEV(D139:D159)*SQRT(252),"")</f>
        <v/>
      </c>
      <c r="K138" s="18">
        <f>IF(ROW()&lt;=3244,LN(B201/B138),"")</f>
        <v/>
      </c>
      <c r="L138" s="19" t="inlineStr"/>
      <c r="M138" s="19" t="inlineStr"/>
      <c r="N138" s="17" t="inlineStr"/>
      <c r="O138" s="20">
        <f>IF(F138="","",IF(F138&lt;'04_VOLATILITY_REGIMES'!$C$5,"Low",IF(F138&lt;'04_VOLATILITY_REGIMES'!$C$6,"Normal",IF(F138&lt;'04_VOLATILITY_REGIMES'!$C$7,"High","Extreme"))))</f>
        <v/>
      </c>
      <c r="P138" s="20">
        <f>O139</f>
        <v/>
      </c>
      <c r="Q138" s="21">
        <f>YEAR(A138)</f>
        <v/>
      </c>
    </row>
    <row r="139">
      <c r="A139" s="14" t="n">
        <v>41479</v>
      </c>
      <c r="B139" s="15">
        <f>'01_RAW_Spot'!B139</f>
        <v/>
      </c>
      <c r="C139" s="16">
        <f>'01_RAW_IV'!B139</f>
        <v/>
      </c>
      <c r="D139" s="15">
        <f>LN(B139/B138)</f>
        <v/>
      </c>
      <c r="E139" s="16">
        <f>STDEV(D119:D139)*SQRT(252)</f>
        <v/>
      </c>
      <c r="F139" s="16">
        <f>STDEV(D77:D139)*SQRT(252)</f>
        <v/>
      </c>
      <c r="G139" s="16">
        <f>IF(OR(C139="",F139=""),"",C139-F139)</f>
        <v/>
      </c>
      <c r="H139" s="17">
        <f>IF(OR(C139="",F139="",F139=0),"",C139/F139)</f>
        <v/>
      </c>
      <c r="I139" s="18">
        <f>IF('01_RAW_FwdRV'!B139="","",'01_RAW_FwdRV'!B139)</f>
        <v/>
      </c>
      <c r="J139" s="18">
        <f>IF(ROW()&lt;=3286,STDEV(D140:D160)*SQRT(252),"")</f>
        <v/>
      </c>
      <c r="K139" s="18">
        <f>IF(ROW()&lt;=3244,LN(B202/B139),"")</f>
        <v/>
      </c>
      <c r="L139" s="19" t="inlineStr"/>
      <c r="M139" s="19" t="inlineStr"/>
      <c r="N139" s="17" t="inlineStr"/>
      <c r="O139" s="20">
        <f>IF(F139="","",IF(F139&lt;'04_VOLATILITY_REGIMES'!$C$5,"Low",IF(F139&lt;'04_VOLATILITY_REGIMES'!$C$6,"Normal",IF(F139&lt;'04_VOLATILITY_REGIMES'!$C$7,"High","Extreme"))))</f>
        <v/>
      </c>
      <c r="P139" s="20">
        <f>O140</f>
        <v/>
      </c>
      <c r="Q139" s="21">
        <f>YEAR(A139)</f>
        <v/>
      </c>
    </row>
    <row r="140">
      <c r="A140" s="14" t="n">
        <v>41480</v>
      </c>
      <c r="B140" s="15">
        <f>'01_RAW_Spot'!B140</f>
        <v/>
      </c>
      <c r="C140" s="16">
        <f>'01_RAW_IV'!B140</f>
        <v/>
      </c>
      <c r="D140" s="15">
        <f>LN(B140/B139)</f>
        <v/>
      </c>
      <c r="E140" s="16">
        <f>STDEV(D120:D140)*SQRT(252)</f>
        <v/>
      </c>
      <c r="F140" s="16">
        <f>STDEV(D78:D140)*SQRT(252)</f>
        <v/>
      </c>
      <c r="G140" s="16">
        <f>IF(OR(C140="",F140=""),"",C140-F140)</f>
        <v/>
      </c>
      <c r="H140" s="17">
        <f>IF(OR(C140="",F140="",F140=0),"",C140/F140)</f>
        <v/>
      </c>
      <c r="I140" s="18">
        <f>IF('01_RAW_FwdRV'!B140="","",'01_RAW_FwdRV'!B140)</f>
        <v/>
      </c>
      <c r="J140" s="18">
        <f>IF(ROW()&lt;=3286,STDEV(D141:D161)*SQRT(252),"")</f>
        <v/>
      </c>
      <c r="K140" s="18">
        <f>IF(ROW()&lt;=3244,LN(B203/B140),"")</f>
        <v/>
      </c>
      <c r="L140" s="19" t="inlineStr"/>
      <c r="M140" s="19" t="inlineStr"/>
      <c r="N140" s="17" t="inlineStr"/>
      <c r="O140" s="20">
        <f>IF(F140="","",IF(F140&lt;'04_VOLATILITY_REGIMES'!$C$5,"Low",IF(F140&lt;'04_VOLATILITY_REGIMES'!$C$6,"Normal",IF(F140&lt;'04_VOLATILITY_REGIMES'!$C$7,"High","Extreme"))))</f>
        <v/>
      </c>
      <c r="P140" s="20">
        <f>O141</f>
        <v/>
      </c>
      <c r="Q140" s="21">
        <f>YEAR(A140)</f>
        <v/>
      </c>
    </row>
    <row r="141">
      <c r="A141" s="14" t="n">
        <v>41481</v>
      </c>
      <c r="B141" s="15">
        <f>'01_RAW_Spot'!B141</f>
        <v/>
      </c>
      <c r="C141" s="16">
        <f>'01_RAW_IV'!B141</f>
        <v/>
      </c>
      <c r="D141" s="15">
        <f>LN(B141/B140)</f>
        <v/>
      </c>
      <c r="E141" s="16">
        <f>STDEV(D121:D141)*SQRT(252)</f>
        <v/>
      </c>
      <c r="F141" s="16">
        <f>STDEV(D79:D141)*SQRT(252)</f>
        <v/>
      </c>
      <c r="G141" s="16">
        <f>IF(OR(C141="",F141=""),"",C141-F141)</f>
        <v/>
      </c>
      <c r="H141" s="17">
        <f>IF(OR(C141="",F141="",F141=0),"",C141/F141)</f>
        <v/>
      </c>
      <c r="I141" s="18">
        <f>IF('01_RAW_FwdRV'!B141="","",'01_RAW_FwdRV'!B141)</f>
        <v/>
      </c>
      <c r="J141" s="18">
        <f>IF(ROW()&lt;=3286,STDEV(D142:D162)*SQRT(252),"")</f>
        <v/>
      </c>
      <c r="K141" s="18">
        <f>IF(ROW()&lt;=3244,LN(B204/B141),"")</f>
        <v/>
      </c>
      <c r="L141" s="19" t="inlineStr"/>
      <c r="M141" s="19" t="inlineStr"/>
      <c r="N141" s="17" t="inlineStr"/>
      <c r="O141" s="20">
        <f>IF(F141="","",IF(F141&lt;'04_VOLATILITY_REGIMES'!$C$5,"Low",IF(F141&lt;'04_VOLATILITY_REGIMES'!$C$6,"Normal",IF(F141&lt;'04_VOLATILITY_REGIMES'!$C$7,"High","Extreme"))))</f>
        <v/>
      </c>
      <c r="P141" s="20">
        <f>O142</f>
        <v/>
      </c>
      <c r="Q141" s="21">
        <f>YEAR(A141)</f>
        <v/>
      </c>
    </row>
    <row r="142">
      <c r="A142" s="14" t="n">
        <v>41484</v>
      </c>
      <c r="B142" s="15">
        <f>'01_RAW_Spot'!B142</f>
        <v/>
      </c>
      <c r="C142" s="16">
        <f>'01_RAW_IV'!B142</f>
        <v/>
      </c>
      <c r="D142" s="15">
        <f>LN(B142/B141)</f>
        <v/>
      </c>
      <c r="E142" s="16">
        <f>STDEV(D122:D142)*SQRT(252)</f>
        <v/>
      </c>
      <c r="F142" s="16">
        <f>STDEV(D80:D142)*SQRT(252)</f>
        <v/>
      </c>
      <c r="G142" s="16">
        <f>IF(OR(C142="",F142=""),"",C142-F142)</f>
        <v/>
      </c>
      <c r="H142" s="17">
        <f>IF(OR(C142="",F142="",F142=0),"",C142/F142)</f>
        <v/>
      </c>
      <c r="I142" s="18">
        <f>IF('01_RAW_FwdRV'!B142="","",'01_RAW_FwdRV'!B142)</f>
        <v/>
      </c>
      <c r="J142" s="18">
        <f>IF(ROW()&lt;=3286,STDEV(D143:D163)*SQRT(252),"")</f>
        <v/>
      </c>
      <c r="K142" s="18">
        <f>IF(ROW()&lt;=3244,LN(B205/B142),"")</f>
        <v/>
      </c>
      <c r="L142" s="19" t="inlineStr"/>
      <c r="M142" s="19" t="inlineStr"/>
      <c r="N142" s="17" t="inlineStr"/>
      <c r="O142" s="20">
        <f>IF(F142="","",IF(F142&lt;'04_VOLATILITY_REGIMES'!$C$5,"Low",IF(F142&lt;'04_VOLATILITY_REGIMES'!$C$6,"Normal",IF(F142&lt;'04_VOLATILITY_REGIMES'!$C$7,"High","Extreme"))))</f>
        <v/>
      </c>
      <c r="P142" s="20">
        <f>O143</f>
        <v/>
      </c>
      <c r="Q142" s="21">
        <f>YEAR(A142)</f>
        <v/>
      </c>
    </row>
    <row r="143">
      <c r="A143" s="14" t="n">
        <v>41485</v>
      </c>
      <c r="B143" s="15">
        <f>'01_RAW_Spot'!B143</f>
        <v/>
      </c>
      <c r="C143" s="16">
        <f>'01_RAW_IV'!B143</f>
        <v/>
      </c>
      <c r="D143" s="15">
        <f>LN(B143/B142)</f>
        <v/>
      </c>
      <c r="E143" s="16">
        <f>STDEV(D123:D143)*SQRT(252)</f>
        <v/>
      </c>
      <c r="F143" s="16">
        <f>STDEV(D81:D143)*SQRT(252)</f>
        <v/>
      </c>
      <c r="G143" s="16">
        <f>IF(OR(C143="",F143=""),"",C143-F143)</f>
        <v/>
      </c>
      <c r="H143" s="17">
        <f>IF(OR(C143="",F143="",F143=0),"",C143/F143)</f>
        <v/>
      </c>
      <c r="I143" s="18">
        <f>IF('01_RAW_FwdRV'!B143="","",'01_RAW_FwdRV'!B143)</f>
        <v/>
      </c>
      <c r="J143" s="18">
        <f>IF(ROW()&lt;=3286,STDEV(D144:D164)*SQRT(252),"")</f>
        <v/>
      </c>
      <c r="K143" s="18">
        <f>IF(ROW()&lt;=3244,LN(B206/B143),"")</f>
        <v/>
      </c>
      <c r="L143" s="19" t="inlineStr"/>
      <c r="M143" s="19" t="inlineStr"/>
      <c r="N143" s="17" t="inlineStr"/>
      <c r="O143" s="20">
        <f>IF(F143="","",IF(F143&lt;'04_VOLATILITY_REGIMES'!$C$5,"Low",IF(F143&lt;'04_VOLATILITY_REGIMES'!$C$6,"Normal",IF(F143&lt;'04_VOLATILITY_REGIMES'!$C$7,"High","Extreme"))))</f>
        <v/>
      </c>
      <c r="P143" s="20">
        <f>O144</f>
        <v/>
      </c>
      <c r="Q143" s="21">
        <f>YEAR(A143)</f>
        <v/>
      </c>
    </row>
    <row r="144">
      <c r="A144" s="14" t="n">
        <v>41486</v>
      </c>
      <c r="B144" s="15">
        <f>'01_RAW_Spot'!B144</f>
        <v/>
      </c>
      <c r="C144" s="16">
        <f>'01_RAW_IV'!B144</f>
        <v/>
      </c>
      <c r="D144" s="15">
        <f>LN(B144/B143)</f>
        <v/>
      </c>
      <c r="E144" s="16">
        <f>STDEV(D124:D144)*SQRT(252)</f>
        <v/>
      </c>
      <c r="F144" s="16">
        <f>STDEV(D82:D144)*SQRT(252)</f>
        <v/>
      </c>
      <c r="G144" s="16">
        <f>IF(OR(C144="",F144=""),"",C144-F144)</f>
        <v/>
      </c>
      <c r="H144" s="17">
        <f>IF(OR(C144="",F144="",F144=0),"",C144/F144)</f>
        <v/>
      </c>
      <c r="I144" s="18">
        <f>IF('01_RAW_FwdRV'!B144="","",'01_RAW_FwdRV'!B144)</f>
        <v/>
      </c>
      <c r="J144" s="18">
        <f>IF(ROW()&lt;=3286,STDEV(D145:D165)*SQRT(252),"")</f>
        <v/>
      </c>
      <c r="K144" s="18">
        <f>IF(ROW()&lt;=3244,LN(B207/B144),"")</f>
        <v/>
      </c>
      <c r="L144" s="19" t="inlineStr"/>
      <c r="M144" s="19" t="inlineStr"/>
      <c r="N144" s="17" t="inlineStr"/>
      <c r="O144" s="20">
        <f>IF(F144="","",IF(F144&lt;'04_VOLATILITY_REGIMES'!$C$5,"Low",IF(F144&lt;'04_VOLATILITY_REGIMES'!$C$6,"Normal",IF(F144&lt;'04_VOLATILITY_REGIMES'!$C$7,"High","Extreme"))))</f>
        <v/>
      </c>
      <c r="P144" s="20">
        <f>O145</f>
        <v/>
      </c>
      <c r="Q144" s="21">
        <f>YEAR(A144)</f>
        <v/>
      </c>
    </row>
    <row r="145">
      <c r="A145" s="14" t="n">
        <v>41487</v>
      </c>
      <c r="B145" s="15">
        <f>'01_RAW_Spot'!B145</f>
        <v/>
      </c>
      <c r="C145" s="16">
        <f>'01_RAW_IV'!B145</f>
        <v/>
      </c>
      <c r="D145" s="15">
        <f>LN(B145/B144)</f>
        <v/>
      </c>
      <c r="E145" s="16">
        <f>STDEV(D125:D145)*SQRT(252)</f>
        <v/>
      </c>
      <c r="F145" s="16">
        <f>STDEV(D83:D145)*SQRT(252)</f>
        <v/>
      </c>
      <c r="G145" s="16">
        <f>IF(OR(C145="",F145=""),"",C145-F145)</f>
        <v/>
      </c>
      <c r="H145" s="17">
        <f>IF(OR(C145="",F145="",F145=0),"",C145/F145)</f>
        <v/>
      </c>
      <c r="I145" s="18">
        <f>IF('01_RAW_FwdRV'!B145="","",'01_RAW_FwdRV'!B145)</f>
        <v/>
      </c>
      <c r="J145" s="18">
        <f>IF(ROW()&lt;=3286,STDEV(D146:D166)*SQRT(252),"")</f>
        <v/>
      </c>
      <c r="K145" s="18">
        <f>IF(ROW()&lt;=3244,LN(B208/B145),"")</f>
        <v/>
      </c>
      <c r="L145" s="19" t="inlineStr"/>
      <c r="M145" s="19" t="inlineStr"/>
      <c r="N145" s="17" t="inlineStr"/>
      <c r="O145" s="20">
        <f>IF(F145="","",IF(F145&lt;'04_VOLATILITY_REGIMES'!$C$5,"Low",IF(F145&lt;'04_VOLATILITY_REGIMES'!$C$6,"Normal",IF(F145&lt;'04_VOLATILITY_REGIMES'!$C$7,"High","Extreme"))))</f>
        <v/>
      </c>
      <c r="P145" s="20">
        <f>O146</f>
        <v/>
      </c>
      <c r="Q145" s="21">
        <f>YEAR(A145)</f>
        <v/>
      </c>
    </row>
    <row r="146">
      <c r="A146" s="14" t="n">
        <v>41488</v>
      </c>
      <c r="B146" s="15">
        <f>'01_RAW_Spot'!B146</f>
        <v/>
      </c>
      <c r="C146" s="16">
        <f>'01_RAW_IV'!B146</f>
        <v/>
      </c>
      <c r="D146" s="15">
        <f>LN(B146/B145)</f>
        <v/>
      </c>
      <c r="E146" s="16">
        <f>STDEV(D126:D146)*SQRT(252)</f>
        <v/>
      </c>
      <c r="F146" s="16">
        <f>STDEV(D84:D146)*SQRT(252)</f>
        <v/>
      </c>
      <c r="G146" s="16">
        <f>IF(OR(C146="",F146=""),"",C146-F146)</f>
        <v/>
      </c>
      <c r="H146" s="17">
        <f>IF(OR(C146="",F146="",F146=0),"",C146/F146)</f>
        <v/>
      </c>
      <c r="I146" s="18">
        <f>IF('01_RAW_FwdRV'!B146="","",'01_RAW_FwdRV'!B146)</f>
        <v/>
      </c>
      <c r="J146" s="18">
        <f>IF(ROW()&lt;=3286,STDEV(D147:D167)*SQRT(252),"")</f>
        <v/>
      </c>
      <c r="K146" s="18">
        <f>IF(ROW()&lt;=3244,LN(B209/B146),"")</f>
        <v/>
      </c>
      <c r="L146" s="19" t="inlineStr"/>
      <c r="M146" s="19" t="inlineStr"/>
      <c r="N146" s="17" t="inlineStr"/>
      <c r="O146" s="20">
        <f>IF(F146="","",IF(F146&lt;'04_VOLATILITY_REGIMES'!$C$5,"Low",IF(F146&lt;'04_VOLATILITY_REGIMES'!$C$6,"Normal",IF(F146&lt;'04_VOLATILITY_REGIMES'!$C$7,"High","Extreme"))))</f>
        <v/>
      </c>
      <c r="P146" s="20">
        <f>O147</f>
        <v/>
      </c>
      <c r="Q146" s="21">
        <f>YEAR(A146)</f>
        <v/>
      </c>
    </row>
    <row r="147">
      <c r="A147" s="14" t="n">
        <v>41491</v>
      </c>
      <c r="B147" s="15">
        <f>'01_RAW_Spot'!B147</f>
        <v/>
      </c>
      <c r="C147" s="16">
        <f>'01_RAW_IV'!B147</f>
        <v/>
      </c>
      <c r="D147" s="15">
        <f>LN(B147/B146)</f>
        <v/>
      </c>
      <c r="E147" s="16">
        <f>STDEV(D127:D147)*SQRT(252)</f>
        <v/>
      </c>
      <c r="F147" s="16">
        <f>STDEV(D85:D147)*SQRT(252)</f>
        <v/>
      </c>
      <c r="G147" s="16">
        <f>IF(OR(C147="",F147=""),"",C147-F147)</f>
        <v/>
      </c>
      <c r="H147" s="17">
        <f>IF(OR(C147="",F147="",F147=0),"",C147/F147)</f>
        <v/>
      </c>
      <c r="I147" s="18">
        <f>IF('01_RAW_FwdRV'!B147="","",'01_RAW_FwdRV'!B147)</f>
        <v/>
      </c>
      <c r="J147" s="18">
        <f>IF(ROW()&lt;=3286,STDEV(D148:D168)*SQRT(252),"")</f>
        <v/>
      </c>
      <c r="K147" s="18">
        <f>IF(ROW()&lt;=3244,LN(B210/B147),"")</f>
        <v/>
      </c>
      <c r="L147" s="19" t="inlineStr"/>
      <c r="M147" s="19" t="inlineStr"/>
      <c r="N147" s="17" t="inlineStr"/>
      <c r="O147" s="20">
        <f>IF(F147="","",IF(F147&lt;'04_VOLATILITY_REGIMES'!$C$5,"Low",IF(F147&lt;'04_VOLATILITY_REGIMES'!$C$6,"Normal",IF(F147&lt;'04_VOLATILITY_REGIMES'!$C$7,"High","Extreme"))))</f>
        <v/>
      </c>
      <c r="P147" s="20">
        <f>O148</f>
        <v/>
      </c>
      <c r="Q147" s="21">
        <f>YEAR(A147)</f>
        <v/>
      </c>
    </row>
    <row r="148">
      <c r="A148" s="14" t="n">
        <v>41492</v>
      </c>
      <c r="B148" s="15">
        <f>'01_RAW_Spot'!B148</f>
        <v/>
      </c>
      <c r="C148" s="16">
        <f>'01_RAW_IV'!B148</f>
        <v/>
      </c>
      <c r="D148" s="15">
        <f>LN(B148/B147)</f>
        <v/>
      </c>
      <c r="E148" s="16">
        <f>STDEV(D128:D148)*SQRT(252)</f>
        <v/>
      </c>
      <c r="F148" s="16">
        <f>STDEV(D86:D148)*SQRT(252)</f>
        <v/>
      </c>
      <c r="G148" s="16">
        <f>IF(OR(C148="",F148=""),"",C148-F148)</f>
        <v/>
      </c>
      <c r="H148" s="17">
        <f>IF(OR(C148="",F148="",F148=0),"",C148/F148)</f>
        <v/>
      </c>
      <c r="I148" s="18">
        <f>IF('01_RAW_FwdRV'!B148="","",'01_RAW_FwdRV'!B148)</f>
        <v/>
      </c>
      <c r="J148" s="18">
        <f>IF(ROW()&lt;=3286,STDEV(D149:D169)*SQRT(252),"")</f>
        <v/>
      </c>
      <c r="K148" s="18">
        <f>IF(ROW()&lt;=3244,LN(B211/B148),"")</f>
        <v/>
      </c>
      <c r="L148" s="19" t="inlineStr"/>
      <c r="M148" s="19" t="inlineStr"/>
      <c r="N148" s="17" t="inlineStr"/>
      <c r="O148" s="20">
        <f>IF(F148="","",IF(F148&lt;'04_VOLATILITY_REGIMES'!$C$5,"Low",IF(F148&lt;'04_VOLATILITY_REGIMES'!$C$6,"Normal",IF(F148&lt;'04_VOLATILITY_REGIMES'!$C$7,"High","Extreme"))))</f>
        <v/>
      </c>
      <c r="P148" s="20">
        <f>O149</f>
        <v/>
      </c>
      <c r="Q148" s="21">
        <f>YEAR(A148)</f>
        <v/>
      </c>
    </row>
    <row r="149">
      <c r="A149" s="14" t="n">
        <v>41493</v>
      </c>
      <c r="B149" s="15">
        <f>'01_RAW_Spot'!B149</f>
        <v/>
      </c>
      <c r="C149" s="16">
        <f>'01_RAW_IV'!B149</f>
        <v/>
      </c>
      <c r="D149" s="15">
        <f>LN(B149/B148)</f>
        <v/>
      </c>
      <c r="E149" s="16">
        <f>STDEV(D129:D149)*SQRT(252)</f>
        <v/>
      </c>
      <c r="F149" s="16">
        <f>STDEV(D87:D149)*SQRT(252)</f>
        <v/>
      </c>
      <c r="G149" s="16">
        <f>IF(OR(C149="",F149=""),"",C149-F149)</f>
        <v/>
      </c>
      <c r="H149" s="17">
        <f>IF(OR(C149="",F149="",F149=0),"",C149/F149)</f>
        <v/>
      </c>
      <c r="I149" s="18">
        <f>IF('01_RAW_FwdRV'!B149="","",'01_RAW_FwdRV'!B149)</f>
        <v/>
      </c>
      <c r="J149" s="18">
        <f>IF(ROW()&lt;=3286,STDEV(D150:D170)*SQRT(252),"")</f>
        <v/>
      </c>
      <c r="K149" s="18">
        <f>IF(ROW()&lt;=3244,LN(B212/B149),"")</f>
        <v/>
      </c>
      <c r="L149" s="19" t="inlineStr"/>
      <c r="M149" s="19" t="inlineStr"/>
      <c r="N149" s="17" t="inlineStr"/>
      <c r="O149" s="20">
        <f>IF(F149="","",IF(F149&lt;'04_VOLATILITY_REGIMES'!$C$5,"Low",IF(F149&lt;'04_VOLATILITY_REGIMES'!$C$6,"Normal",IF(F149&lt;'04_VOLATILITY_REGIMES'!$C$7,"High","Extreme"))))</f>
        <v/>
      </c>
      <c r="P149" s="20">
        <f>O150</f>
        <v/>
      </c>
      <c r="Q149" s="21">
        <f>YEAR(A149)</f>
        <v/>
      </c>
    </row>
    <row r="150">
      <c r="A150" s="14" t="n">
        <v>41494</v>
      </c>
      <c r="B150" s="15">
        <f>'01_RAW_Spot'!B150</f>
        <v/>
      </c>
      <c r="C150" s="16">
        <f>'01_RAW_IV'!B150</f>
        <v/>
      </c>
      <c r="D150" s="15">
        <f>LN(B150/B149)</f>
        <v/>
      </c>
      <c r="E150" s="16">
        <f>STDEV(D130:D150)*SQRT(252)</f>
        <v/>
      </c>
      <c r="F150" s="16">
        <f>STDEV(D88:D150)*SQRT(252)</f>
        <v/>
      </c>
      <c r="G150" s="16">
        <f>IF(OR(C150="",F150=""),"",C150-F150)</f>
        <v/>
      </c>
      <c r="H150" s="17">
        <f>IF(OR(C150="",F150="",F150=0),"",C150/F150)</f>
        <v/>
      </c>
      <c r="I150" s="18">
        <f>IF('01_RAW_FwdRV'!B150="","",'01_RAW_FwdRV'!B150)</f>
        <v/>
      </c>
      <c r="J150" s="18">
        <f>IF(ROW()&lt;=3286,STDEV(D151:D171)*SQRT(252),"")</f>
        <v/>
      </c>
      <c r="K150" s="18">
        <f>IF(ROW()&lt;=3244,LN(B213/B150),"")</f>
        <v/>
      </c>
      <c r="L150" s="19" t="inlineStr"/>
      <c r="M150" s="19" t="inlineStr"/>
      <c r="N150" s="17" t="inlineStr"/>
      <c r="O150" s="20">
        <f>IF(F150="","",IF(F150&lt;'04_VOLATILITY_REGIMES'!$C$5,"Low",IF(F150&lt;'04_VOLATILITY_REGIMES'!$C$6,"Normal",IF(F150&lt;'04_VOLATILITY_REGIMES'!$C$7,"High","Extreme"))))</f>
        <v/>
      </c>
      <c r="P150" s="20">
        <f>O151</f>
        <v/>
      </c>
      <c r="Q150" s="21">
        <f>YEAR(A150)</f>
        <v/>
      </c>
    </row>
    <row r="151">
      <c r="A151" s="14" t="n">
        <v>41498</v>
      </c>
      <c r="B151" s="15">
        <f>'01_RAW_Spot'!B151</f>
        <v/>
      </c>
      <c r="C151" s="16">
        <f>'01_RAW_IV'!B151</f>
        <v/>
      </c>
      <c r="D151" s="15">
        <f>LN(B151/B150)</f>
        <v/>
      </c>
      <c r="E151" s="16">
        <f>STDEV(D131:D151)*SQRT(252)</f>
        <v/>
      </c>
      <c r="F151" s="16">
        <f>STDEV(D89:D151)*SQRT(252)</f>
        <v/>
      </c>
      <c r="G151" s="16">
        <f>IF(OR(C151="",F151=""),"",C151-F151)</f>
        <v/>
      </c>
      <c r="H151" s="17">
        <f>IF(OR(C151="",F151="",F151=0),"",C151/F151)</f>
        <v/>
      </c>
      <c r="I151" s="18">
        <f>IF('01_RAW_FwdRV'!B151="","",'01_RAW_FwdRV'!B151)</f>
        <v/>
      </c>
      <c r="J151" s="18">
        <f>IF(ROW()&lt;=3286,STDEV(D152:D172)*SQRT(252),"")</f>
        <v/>
      </c>
      <c r="K151" s="18">
        <f>IF(ROW()&lt;=3244,LN(B214/B151),"")</f>
        <v/>
      </c>
      <c r="L151" s="19" t="inlineStr"/>
      <c r="M151" s="19" t="inlineStr"/>
      <c r="N151" s="17" t="inlineStr"/>
      <c r="O151" s="20">
        <f>IF(F151="","",IF(F151&lt;'04_VOLATILITY_REGIMES'!$C$5,"Low",IF(F151&lt;'04_VOLATILITY_REGIMES'!$C$6,"Normal",IF(F151&lt;'04_VOLATILITY_REGIMES'!$C$7,"High","Extreme"))))</f>
        <v/>
      </c>
      <c r="P151" s="20">
        <f>O152</f>
        <v/>
      </c>
      <c r="Q151" s="21">
        <f>YEAR(A151)</f>
        <v/>
      </c>
    </row>
    <row r="152">
      <c r="A152" s="14" t="n">
        <v>41499</v>
      </c>
      <c r="B152" s="15">
        <f>'01_RAW_Spot'!B152</f>
        <v/>
      </c>
      <c r="C152" s="16">
        <f>'01_RAW_IV'!B152</f>
        <v/>
      </c>
      <c r="D152" s="15">
        <f>LN(B152/B151)</f>
        <v/>
      </c>
      <c r="E152" s="16">
        <f>STDEV(D132:D152)*SQRT(252)</f>
        <v/>
      </c>
      <c r="F152" s="16">
        <f>STDEV(D90:D152)*SQRT(252)</f>
        <v/>
      </c>
      <c r="G152" s="16">
        <f>IF(OR(C152="",F152=""),"",C152-F152)</f>
        <v/>
      </c>
      <c r="H152" s="17">
        <f>IF(OR(C152="",F152="",F152=0),"",C152/F152)</f>
        <v/>
      </c>
      <c r="I152" s="18">
        <f>IF('01_RAW_FwdRV'!B152="","",'01_RAW_FwdRV'!B152)</f>
        <v/>
      </c>
      <c r="J152" s="18">
        <f>IF(ROW()&lt;=3286,STDEV(D153:D173)*SQRT(252),"")</f>
        <v/>
      </c>
      <c r="K152" s="18">
        <f>IF(ROW()&lt;=3244,LN(B215/B152),"")</f>
        <v/>
      </c>
      <c r="L152" s="19" t="inlineStr"/>
      <c r="M152" s="19" t="inlineStr"/>
      <c r="N152" s="17" t="inlineStr"/>
      <c r="O152" s="20">
        <f>IF(F152="","",IF(F152&lt;'04_VOLATILITY_REGIMES'!$C$5,"Low",IF(F152&lt;'04_VOLATILITY_REGIMES'!$C$6,"Normal",IF(F152&lt;'04_VOLATILITY_REGIMES'!$C$7,"High","Extreme"))))</f>
        <v/>
      </c>
      <c r="P152" s="20">
        <f>O153</f>
        <v/>
      </c>
      <c r="Q152" s="21">
        <f>YEAR(A152)</f>
        <v/>
      </c>
    </row>
    <row r="153">
      <c r="A153" s="14" t="n">
        <v>41500</v>
      </c>
      <c r="B153" s="15">
        <f>'01_RAW_Spot'!B153</f>
        <v/>
      </c>
      <c r="C153" s="16">
        <f>'01_RAW_IV'!B153</f>
        <v/>
      </c>
      <c r="D153" s="15">
        <f>LN(B153/B152)</f>
        <v/>
      </c>
      <c r="E153" s="16">
        <f>STDEV(D133:D153)*SQRT(252)</f>
        <v/>
      </c>
      <c r="F153" s="16">
        <f>STDEV(D91:D153)*SQRT(252)</f>
        <v/>
      </c>
      <c r="G153" s="16">
        <f>IF(OR(C153="",F153=""),"",C153-F153)</f>
        <v/>
      </c>
      <c r="H153" s="17">
        <f>IF(OR(C153="",F153="",F153=0),"",C153/F153)</f>
        <v/>
      </c>
      <c r="I153" s="18">
        <f>IF('01_RAW_FwdRV'!B153="","",'01_RAW_FwdRV'!B153)</f>
        <v/>
      </c>
      <c r="J153" s="18">
        <f>IF(ROW()&lt;=3286,STDEV(D154:D174)*SQRT(252),"")</f>
        <v/>
      </c>
      <c r="K153" s="18">
        <f>IF(ROW()&lt;=3244,LN(B216/B153),"")</f>
        <v/>
      </c>
      <c r="L153" s="19" t="inlineStr"/>
      <c r="M153" s="19" t="inlineStr"/>
      <c r="N153" s="17" t="inlineStr"/>
      <c r="O153" s="20">
        <f>IF(F153="","",IF(F153&lt;'04_VOLATILITY_REGIMES'!$C$5,"Low",IF(F153&lt;'04_VOLATILITY_REGIMES'!$C$6,"Normal",IF(F153&lt;'04_VOLATILITY_REGIMES'!$C$7,"High","Extreme"))))</f>
        <v/>
      </c>
      <c r="P153" s="20">
        <f>O154</f>
        <v/>
      </c>
      <c r="Q153" s="21">
        <f>YEAR(A153)</f>
        <v/>
      </c>
    </row>
    <row r="154">
      <c r="A154" s="14" t="n">
        <v>41502</v>
      </c>
      <c r="B154" s="15">
        <f>'01_RAW_Spot'!B154</f>
        <v/>
      </c>
      <c r="C154" s="16">
        <f>'01_RAW_IV'!B154</f>
        <v/>
      </c>
      <c r="D154" s="15">
        <f>LN(B154/B153)</f>
        <v/>
      </c>
      <c r="E154" s="16">
        <f>STDEV(D134:D154)*SQRT(252)</f>
        <v/>
      </c>
      <c r="F154" s="16">
        <f>STDEV(D92:D154)*SQRT(252)</f>
        <v/>
      </c>
      <c r="G154" s="16">
        <f>IF(OR(C154="",F154=""),"",C154-F154)</f>
        <v/>
      </c>
      <c r="H154" s="17">
        <f>IF(OR(C154="",F154="",F154=0),"",C154/F154)</f>
        <v/>
      </c>
      <c r="I154" s="18">
        <f>IF('01_RAW_FwdRV'!B154="","",'01_RAW_FwdRV'!B154)</f>
        <v/>
      </c>
      <c r="J154" s="18">
        <f>IF(ROW()&lt;=3286,STDEV(D155:D175)*SQRT(252),"")</f>
        <v/>
      </c>
      <c r="K154" s="18">
        <f>IF(ROW()&lt;=3244,LN(B217/B154),"")</f>
        <v/>
      </c>
      <c r="L154" s="19" t="inlineStr"/>
      <c r="M154" s="19" t="inlineStr"/>
      <c r="N154" s="17" t="inlineStr"/>
      <c r="O154" s="20">
        <f>IF(F154="","",IF(F154&lt;'04_VOLATILITY_REGIMES'!$C$5,"Low",IF(F154&lt;'04_VOLATILITY_REGIMES'!$C$6,"Normal",IF(F154&lt;'04_VOLATILITY_REGIMES'!$C$7,"High","Extreme"))))</f>
        <v/>
      </c>
      <c r="P154" s="20">
        <f>O155</f>
        <v/>
      </c>
      <c r="Q154" s="21">
        <f>YEAR(A154)</f>
        <v/>
      </c>
    </row>
    <row r="155">
      <c r="A155" s="14" t="n">
        <v>41505</v>
      </c>
      <c r="B155" s="15">
        <f>'01_RAW_Spot'!B155</f>
        <v/>
      </c>
      <c r="C155" s="16">
        <f>'01_RAW_IV'!B155</f>
        <v/>
      </c>
      <c r="D155" s="15">
        <f>LN(B155/B154)</f>
        <v/>
      </c>
      <c r="E155" s="16">
        <f>STDEV(D135:D155)*SQRT(252)</f>
        <v/>
      </c>
      <c r="F155" s="16">
        <f>STDEV(D93:D155)*SQRT(252)</f>
        <v/>
      </c>
      <c r="G155" s="16">
        <f>IF(OR(C155="",F155=""),"",C155-F155)</f>
        <v/>
      </c>
      <c r="H155" s="17">
        <f>IF(OR(C155="",F155="",F155=0),"",C155/F155)</f>
        <v/>
      </c>
      <c r="I155" s="18">
        <f>IF('01_RAW_FwdRV'!B155="","",'01_RAW_FwdRV'!B155)</f>
        <v/>
      </c>
      <c r="J155" s="18">
        <f>IF(ROW()&lt;=3286,STDEV(D156:D176)*SQRT(252),"")</f>
        <v/>
      </c>
      <c r="K155" s="18">
        <f>IF(ROW()&lt;=3244,LN(B218/B155),"")</f>
        <v/>
      </c>
      <c r="L155" s="19" t="inlineStr"/>
      <c r="M155" s="19" t="inlineStr"/>
      <c r="N155" s="17" t="inlineStr"/>
      <c r="O155" s="20">
        <f>IF(F155="","",IF(F155&lt;'04_VOLATILITY_REGIMES'!$C$5,"Low",IF(F155&lt;'04_VOLATILITY_REGIMES'!$C$6,"Normal",IF(F155&lt;'04_VOLATILITY_REGIMES'!$C$7,"High","Extreme"))))</f>
        <v/>
      </c>
      <c r="P155" s="20">
        <f>O156</f>
        <v/>
      </c>
      <c r="Q155" s="21">
        <f>YEAR(A155)</f>
        <v/>
      </c>
    </row>
    <row r="156">
      <c r="A156" s="14" t="n">
        <v>41506</v>
      </c>
      <c r="B156" s="15">
        <f>'01_RAW_Spot'!B156</f>
        <v/>
      </c>
      <c r="C156" s="16">
        <f>'01_RAW_IV'!B156</f>
        <v/>
      </c>
      <c r="D156" s="15">
        <f>LN(B156/B155)</f>
        <v/>
      </c>
      <c r="E156" s="16">
        <f>STDEV(D136:D156)*SQRT(252)</f>
        <v/>
      </c>
      <c r="F156" s="16">
        <f>STDEV(D94:D156)*SQRT(252)</f>
        <v/>
      </c>
      <c r="G156" s="16">
        <f>IF(OR(C156="",F156=""),"",C156-F156)</f>
        <v/>
      </c>
      <c r="H156" s="17">
        <f>IF(OR(C156="",F156="",F156=0),"",C156/F156)</f>
        <v/>
      </c>
      <c r="I156" s="18">
        <f>IF('01_RAW_FwdRV'!B156="","",'01_RAW_FwdRV'!B156)</f>
        <v/>
      </c>
      <c r="J156" s="18">
        <f>IF(ROW()&lt;=3286,STDEV(D157:D177)*SQRT(252),"")</f>
        <v/>
      </c>
      <c r="K156" s="18">
        <f>IF(ROW()&lt;=3244,LN(B219/B156),"")</f>
        <v/>
      </c>
      <c r="L156" s="19" t="inlineStr"/>
      <c r="M156" s="19" t="inlineStr"/>
      <c r="N156" s="17" t="inlineStr"/>
      <c r="O156" s="20">
        <f>IF(F156="","",IF(F156&lt;'04_VOLATILITY_REGIMES'!$C$5,"Low",IF(F156&lt;'04_VOLATILITY_REGIMES'!$C$6,"Normal",IF(F156&lt;'04_VOLATILITY_REGIMES'!$C$7,"High","Extreme"))))</f>
        <v/>
      </c>
      <c r="P156" s="20">
        <f>O157</f>
        <v/>
      </c>
      <c r="Q156" s="21">
        <f>YEAR(A156)</f>
        <v/>
      </c>
    </row>
    <row r="157">
      <c r="A157" s="14" t="n">
        <v>41507</v>
      </c>
      <c r="B157" s="15">
        <f>'01_RAW_Spot'!B157</f>
        <v/>
      </c>
      <c r="C157" s="16">
        <f>'01_RAW_IV'!B157</f>
        <v/>
      </c>
      <c r="D157" s="15">
        <f>LN(B157/B156)</f>
        <v/>
      </c>
      <c r="E157" s="16">
        <f>STDEV(D137:D157)*SQRT(252)</f>
        <v/>
      </c>
      <c r="F157" s="16">
        <f>STDEV(D95:D157)*SQRT(252)</f>
        <v/>
      </c>
      <c r="G157" s="16">
        <f>IF(OR(C157="",F157=""),"",C157-F157)</f>
        <v/>
      </c>
      <c r="H157" s="17">
        <f>IF(OR(C157="",F157="",F157=0),"",C157/F157)</f>
        <v/>
      </c>
      <c r="I157" s="18">
        <f>IF('01_RAW_FwdRV'!B157="","",'01_RAW_FwdRV'!B157)</f>
        <v/>
      </c>
      <c r="J157" s="18">
        <f>IF(ROW()&lt;=3286,STDEV(D158:D178)*SQRT(252),"")</f>
        <v/>
      </c>
      <c r="K157" s="18">
        <f>IF(ROW()&lt;=3244,LN(B220/B157),"")</f>
        <v/>
      </c>
      <c r="L157" s="19" t="inlineStr"/>
      <c r="M157" s="19" t="inlineStr"/>
      <c r="N157" s="17" t="inlineStr"/>
      <c r="O157" s="20">
        <f>IF(F157="","",IF(F157&lt;'04_VOLATILITY_REGIMES'!$C$5,"Low",IF(F157&lt;'04_VOLATILITY_REGIMES'!$C$6,"Normal",IF(F157&lt;'04_VOLATILITY_REGIMES'!$C$7,"High","Extreme"))))</f>
        <v/>
      </c>
      <c r="P157" s="20">
        <f>O158</f>
        <v/>
      </c>
      <c r="Q157" s="21">
        <f>YEAR(A157)</f>
        <v/>
      </c>
    </row>
    <row r="158">
      <c r="A158" s="14" t="n">
        <v>41508</v>
      </c>
      <c r="B158" s="15">
        <f>'01_RAW_Spot'!B158</f>
        <v/>
      </c>
      <c r="C158" s="16">
        <f>'01_RAW_IV'!B158</f>
        <v/>
      </c>
      <c r="D158" s="15">
        <f>LN(B158/B157)</f>
        <v/>
      </c>
      <c r="E158" s="16">
        <f>STDEV(D138:D158)*SQRT(252)</f>
        <v/>
      </c>
      <c r="F158" s="16">
        <f>STDEV(D96:D158)*SQRT(252)</f>
        <v/>
      </c>
      <c r="G158" s="16">
        <f>IF(OR(C158="",F158=""),"",C158-F158)</f>
        <v/>
      </c>
      <c r="H158" s="17">
        <f>IF(OR(C158="",F158="",F158=0),"",C158/F158)</f>
        <v/>
      </c>
      <c r="I158" s="18">
        <f>IF('01_RAW_FwdRV'!B158="","",'01_RAW_FwdRV'!B158)</f>
        <v/>
      </c>
      <c r="J158" s="18">
        <f>IF(ROW()&lt;=3286,STDEV(D159:D179)*SQRT(252),"")</f>
        <v/>
      </c>
      <c r="K158" s="18">
        <f>IF(ROW()&lt;=3244,LN(B221/B158),"")</f>
        <v/>
      </c>
      <c r="L158" s="19" t="inlineStr"/>
      <c r="M158" s="19" t="inlineStr"/>
      <c r="N158" s="17" t="inlineStr"/>
      <c r="O158" s="20">
        <f>IF(F158="","",IF(F158&lt;'04_VOLATILITY_REGIMES'!$C$5,"Low",IF(F158&lt;'04_VOLATILITY_REGIMES'!$C$6,"Normal",IF(F158&lt;'04_VOLATILITY_REGIMES'!$C$7,"High","Extreme"))))</f>
        <v/>
      </c>
      <c r="P158" s="20">
        <f>O159</f>
        <v/>
      </c>
      <c r="Q158" s="21">
        <f>YEAR(A158)</f>
        <v/>
      </c>
    </row>
    <row r="159">
      <c r="A159" s="14" t="n">
        <v>41509</v>
      </c>
      <c r="B159" s="15">
        <f>'01_RAW_Spot'!B159</f>
        <v/>
      </c>
      <c r="C159" s="16">
        <f>'01_RAW_IV'!B159</f>
        <v/>
      </c>
      <c r="D159" s="15">
        <f>LN(B159/B158)</f>
        <v/>
      </c>
      <c r="E159" s="16">
        <f>STDEV(D139:D159)*SQRT(252)</f>
        <v/>
      </c>
      <c r="F159" s="16">
        <f>STDEV(D97:D159)*SQRT(252)</f>
        <v/>
      </c>
      <c r="G159" s="16">
        <f>IF(OR(C159="",F159=""),"",C159-F159)</f>
        <v/>
      </c>
      <c r="H159" s="17">
        <f>IF(OR(C159="",F159="",F159=0),"",C159/F159)</f>
        <v/>
      </c>
      <c r="I159" s="18">
        <f>IF('01_RAW_FwdRV'!B159="","",'01_RAW_FwdRV'!B159)</f>
        <v/>
      </c>
      <c r="J159" s="18">
        <f>IF(ROW()&lt;=3286,STDEV(D160:D180)*SQRT(252),"")</f>
        <v/>
      </c>
      <c r="K159" s="18">
        <f>IF(ROW()&lt;=3244,LN(B222/B159),"")</f>
        <v/>
      </c>
      <c r="L159" s="19" t="inlineStr"/>
      <c r="M159" s="19" t="inlineStr"/>
      <c r="N159" s="17" t="inlineStr"/>
      <c r="O159" s="20">
        <f>IF(F159="","",IF(F159&lt;'04_VOLATILITY_REGIMES'!$C$5,"Low",IF(F159&lt;'04_VOLATILITY_REGIMES'!$C$6,"Normal",IF(F159&lt;'04_VOLATILITY_REGIMES'!$C$7,"High","Extreme"))))</f>
        <v/>
      </c>
      <c r="P159" s="20">
        <f>O160</f>
        <v/>
      </c>
      <c r="Q159" s="21">
        <f>YEAR(A159)</f>
        <v/>
      </c>
    </row>
    <row r="160">
      <c r="A160" s="14" t="n">
        <v>41512</v>
      </c>
      <c r="B160" s="15">
        <f>'01_RAW_Spot'!B160</f>
        <v/>
      </c>
      <c r="C160" s="16">
        <f>'01_RAW_IV'!B160</f>
        <v/>
      </c>
      <c r="D160" s="15">
        <f>LN(B160/B159)</f>
        <v/>
      </c>
      <c r="E160" s="16">
        <f>STDEV(D140:D160)*SQRT(252)</f>
        <v/>
      </c>
      <c r="F160" s="16">
        <f>STDEV(D98:D160)*SQRT(252)</f>
        <v/>
      </c>
      <c r="G160" s="16">
        <f>IF(OR(C160="",F160=""),"",C160-F160)</f>
        <v/>
      </c>
      <c r="H160" s="17">
        <f>IF(OR(C160="",F160="",F160=0),"",C160/F160)</f>
        <v/>
      </c>
      <c r="I160" s="18">
        <f>IF('01_RAW_FwdRV'!B160="","",'01_RAW_FwdRV'!B160)</f>
        <v/>
      </c>
      <c r="J160" s="18">
        <f>IF(ROW()&lt;=3286,STDEV(D161:D181)*SQRT(252),"")</f>
        <v/>
      </c>
      <c r="K160" s="18">
        <f>IF(ROW()&lt;=3244,LN(B223/B160),"")</f>
        <v/>
      </c>
      <c r="L160" s="19" t="inlineStr"/>
      <c r="M160" s="19" t="inlineStr"/>
      <c r="N160" s="17" t="inlineStr"/>
      <c r="O160" s="20">
        <f>IF(F160="","",IF(F160&lt;'04_VOLATILITY_REGIMES'!$C$5,"Low",IF(F160&lt;'04_VOLATILITY_REGIMES'!$C$6,"Normal",IF(F160&lt;'04_VOLATILITY_REGIMES'!$C$7,"High","Extreme"))))</f>
        <v/>
      </c>
      <c r="P160" s="20">
        <f>O161</f>
        <v/>
      </c>
      <c r="Q160" s="21">
        <f>YEAR(A160)</f>
        <v/>
      </c>
    </row>
    <row r="161">
      <c r="A161" s="14" t="n">
        <v>41513</v>
      </c>
      <c r="B161" s="15">
        <f>'01_RAW_Spot'!B161</f>
        <v/>
      </c>
      <c r="C161" s="16">
        <f>'01_RAW_IV'!B161</f>
        <v/>
      </c>
      <c r="D161" s="15">
        <f>LN(B161/B160)</f>
        <v/>
      </c>
      <c r="E161" s="16">
        <f>STDEV(D141:D161)*SQRT(252)</f>
        <v/>
      </c>
      <c r="F161" s="16">
        <f>STDEV(D99:D161)*SQRT(252)</f>
        <v/>
      </c>
      <c r="G161" s="16">
        <f>IF(OR(C161="",F161=""),"",C161-F161)</f>
        <v/>
      </c>
      <c r="H161" s="17">
        <f>IF(OR(C161="",F161="",F161=0),"",C161/F161)</f>
        <v/>
      </c>
      <c r="I161" s="18">
        <f>IF('01_RAW_FwdRV'!B161="","",'01_RAW_FwdRV'!B161)</f>
        <v/>
      </c>
      <c r="J161" s="18">
        <f>IF(ROW()&lt;=3286,STDEV(D162:D182)*SQRT(252),"")</f>
        <v/>
      </c>
      <c r="K161" s="18">
        <f>IF(ROW()&lt;=3244,LN(B224/B161),"")</f>
        <v/>
      </c>
      <c r="L161" s="19" t="inlineStr"/>
      <c r="M161" s="19" t="inlineStr"/>
      <c r="N161" s="17" t="inlineStr"/>
      <c r="O161" s="20">
        <f>IF(F161="","",IF(F161&lt;'04_VOLATILITY_REGIMES'!$C$5,"Low",IF(F161&lt;'04_VOLATILITY_REGIMES'!$C$6,"Normal",IF(F161&lt;'04_VOLATILITY_REGIMES'!$C$7,"High","Extreme"))))</f>
        <v/>
      </c>
      <c r="P161" s="20">
        <f>O162</f>
        <v/>
      </c>
      <c r="Q161" s="21">
        <f>YEAR(A161)</f>
        <v/>
      </c>
    </row>
    <row r="162">
      <c r="A162" s="14" t="n">
        <v>41514</v>
      </c>
      <c r="B162" s="15">
        <f>'01_RAW_Spot'!B162</f>
        <v/>
      </c>
      <c r="C162" s="16">
        <f>'01_RAW_IV'!B162</f>
        <v/>
      </c>
      <c r="D162" s="15">
        <f>LN(B162/B161)</f>
        <v/>
      </c>
      <c r="E162" s="16">
        <f>STDEV(D142:D162)*SQRT(252)</f>
        <v/>
      </c>
      <c r="F162" s="16">
        <f>STDEV(D100:D162)*SQRT(252)</f>
        <v/>
      </c>
      <c r="G162" s="16">
        <f>IF(OR(C162="",F162=""),"",C162-F162)</f>
        <v/>
      </c>
      <c r="H162" s="17">
        <f>IF(OR(C162="",F162="",F162=0),"",C162/F162)</f>
        <v/>
      </c>
      <c r="I162" s="18">
        <f>IF('01_RAW_FwdRV'!B162="","",'01_RAW_FwdRV'!B162)</f>
        <v/>
      </c>
      <c r="J162" s="18">
        <f>IF(ROW()&lt;=3286,STDEV(D163:D183)*SQRT(252),"")</f>
        <v/>
      </c>
      <c r="K162" s="18">
        <f>IF(ROW()&lt;=3244,LN(B225/B162),"")</f>
        <v/>
      </c>
      <c r="L162" s="19" t="inlineStr"/>
      <c r="M162" s="19" t="inlineStr"/>
      <c r="N162" s="17" t="inlineStr"/>
      <c r="O162" s="20">
        <f>IF(F162="","",IF(F162&lt;'04_VOLATILITY_REGIMES'!$C$5,"Low",IF(F162&lt;'04_VOLATILITY_REGIMES'!$C$6,"Normal",IF(F162&lt;'04_VOLATILITY_REGIMES'!$C$7,"High","Extreme"))))</f>
        <v/>
      </c>
      <c r="P162" s="20">
        <f>O163</f>
        <v/>
      </c>
      <c r="Q162" s="21">
        <f>YEAR(A162)</f>
        <v/>
      </c>
    </row>
    <row r="163">
      <c r="A163" s="14" t="n">
        <v>41515</v>
      </c>
      <c r="B163" s="15">
        <f>'01_RAW_Spot'!B163</f>
        <v/>
      </c>
      <c r="C163" s="16">
        <f>'01_RAW_IV'!B163</f>
        <v/>
      </c>
      <c r="D163" s="15">
        <f>LN(B163/B162)</f>
        <v/>
      </c>
      <c r="E163" s="16">
        <f>STDEV(D143:D163)*SQRT(252)</f>
        <v/>
      </c>
      <c r="F163" s="16">
        <f>STDEV(D101:D163)*SQRT(252)</f>
        <v/>
      </c>
      <c r="G163" s="16">
        <f>IF(OR(C163="",F163=""),"",C163-F163)</f>
        <v/>
      </c>
      <c r="H163" s="17">
        <f>IF(OR(C163="",F163="",F163=0),"",C163/F163)</f>
        <v/>
      </c>
      <c r="I163" s="18">
        <f>IF('01_RAW_FwdRV'!B163="","",'01_RAW_FwdRV'!B163)</f>
        <v/>
      </c>
      <c r="J163" s="18">
        <f>IF(ROW()&lt;=3286,STDEV(D164:D184)*SQRT(252),"")</f>
        <v/>
      </c>
      <c r="K163" s="18">
        <f>IF(ROW()&lt;=3244,LN(B226/B163),"")</f>
        <v/>
      </c>
      <c r="L163" s="19" t="inlineStr"/>
      <c r="M163" s="19" t="inlineStr"/>
      <c r="N163" s="17" t="inlineStr"/>
      <c r="O163" s="20">
        <f>IF(F163="","",IF(F163&lt;'04_VOLATILITY_REGIMES'!$C$5,"Low",IF(F163&lt;'04_VOLATILITY_REGIMES'!$C$6,"Normal",IF(F163&lt;'04_VOLATILITY_REGIMES'!$C$7,"High","Extreme"))))</f>
        <v/>
      </c>
      <c r="P163" s="20">
        <f>O164</f>
        <v/>
      </c>
      <c r="Q163" s="21">
        <f>YEAR(A163)</f>
        <v/>
      </c>
    </row>
    <row r="164">
      <c r="A164" s="14" t="n">
        <v>41516</v>
      </c>
      <c r="B164" s="15">
        <f>'01_RAW_Spot'!B164</f>
        <v/>
      </c>
      <c r="C164" s="16">
        <f>'01_RAW_IV'!B164</f>
        <v/>
      </c>
      <c r="D164" s="15">
        <f>LN(B164/B163)</f>
        <v/>
      </c>
      <c r="E164" s="16">
        <f>STDEV(D144:D164)*SQRT(252)</f>
        <v/>
      </c>
      <c r="F164" s="16">
        <f>STDEV(D102:D164)*SQRT(252)</f>
        <v/>
      </c>
      <c r="G164" s="16">
        <f>IF(OR(C164="",F164=""),"",C164-F164)</f>
        <v/>
      </c>
      <c r="H164" s="17">
        <f>IF(OR(C164="",F164="",F164=0),"",C164/F164)</f>
        <v/>
      </c>
      <c r="I164" s="18">
        <f>IF('01_RAW_FwdRV'!B164="","",'01_RAW_FwdRV'!B164)</f>
        <v/>
      </c>
      <c r="J164" s="18">
        <f>IF(ROW()&lt;=3286,STDEV(D165:D185)*SQRT(252),"")</f>
        <v/>
      </c>
      <c r="K164" s="18">
        <f>IF(ROW()&lt;=3244,LN(B227/B164),"")</f>
        <v/>
      </c>
      <c r="L164" s="19" t="inlineStr"/>
      <c r="M164" s="19" t="inlineStr"/>
      <c r="N164" s="17" t="inlineStr"/>
      <c r="O164" s="20">
        <f>IF(F164="","",IF(F164&lt;'04_VOLATILITY_REGIMES'!$C$5,"Low",IF(F164&lt;'04_VOLATILITY_REGIMES'!$C$6,"Normal",IF(F164&lt;'04_VOLATILITY_REGIMES'!$C$7,"High","Extreme"))))</f>
        <v/>
      </c>
      <c r="P164" s="20">
        <f>O165</f>
        <v/>
      </c>
      <c r="Q164" s="21">
        <f>YEAR(A164)</f>
        <v/>
      </c>
    </row>
    <row r="165">
      <c r="A165" s="14" t="n">
        <v>41519</v>
      </c>
      <c r="B165" s="15">
        <f>'01_RAW_Spot'!B165</f>
        <v/>
      </c>
      <c r="C165" s="16">
        <f>'01_RAW_IV'!B165</f>
        <v/>
      </c>
      <c r="D165" s="15">
        <f>LN(B165/B164)</f>
        <v/>
      </c>
      <c r="E165" s="16">
        <f>STDEV(D145:D165)*SQRT(252)</f>
        <v/>
      </c>
      <c r="F165" s="16">
        <f>STDEV(D103:D165)*SQRT(252)</f>
        <v/>
      </c>
      <c r="G165" s="16">
        <f>IF(OR(C165="",F165=""),"",C165-F165)</f>
        <v/>
      </c>
      <c r="H165" s="17">
        <f>IF(OR(C165="",F165="",F165=0),"",C165/F165)</f>
        <v/>
      </c>
      <c r="I165" s="18">
        <f>IF('01_RAW_FwdRV'!B165="","",'01_RAW_FwdRV'!B165)</f>
        <v/>
      </c>
      <c r="J165" s="18">
        <f>IF(ROW()&lt;=3286,STDEV(D166:D186)*SQRT(252),"")</f>
        <v/>
      </c>
      <c r="K165" s="18">
        <f>IF(ROW()&lt;=3244,LN(B228/B165),"")</f>
        <v/>
      </c>
      <c r="L165" s="19" t="inlineStr"/>
      <c r="M165" s="19" t="inlineStr"/>
      <c r="N165" s="17" t="inlineStr"/>
      <c r="O165" s="20">
        <f>IF(F165="","",IF(F165&lt;'04_VOLATILITY_REGIMES'!$C$5,"Low",IF(F165&lt;'04_VOLATILITY_REGIMES'!$C$6,"Normal",IF(F165&lt;'04_VOLATILITY_REGIMES'!$C$7,"High","Extreme"))))</f>
        <v/>
      </c>
      <c r="P165" s="20">
        <f>O166</f>
        <v/>
      </c>
      <c r="Q165" s="21">
        <f>YEAR(A165)</f>
        <v/>
      </c>
    </row>
    <row r="166">
      <c r="A166" s="14" t="n">
        <v>41520</v>
      </c>
      <c r="B166" s="15">
        <f>'01_RAW_Spot'!B166</f>
        <v/>
      </c>
      <c r="C166" s="16">
        <f>'01_RAW_IV'!B166</f>
        <v/>
      </c>
      <c r="D166" s="15">
        <f>LN(B166/B165)</f>
        <v/>
      </c>
      <c r="E166" s="16">
        <f>STDEV(D146:D166)*SQRT(252)</f>
        <v/>
      </c>
      <c r="F166" s="16">
        <f>STDEV(D104:D166)*SQRT(252)</f>
        <v/>
      </c>
      <c r="G166" s="16">
        <f>IF(OR(C166="",F166=""),"",C166-F166)</f>
        <v/>
      </c>
      <c r="H166" s="17">
        <f>IF(OR(C166="",F166="",F166=0),"",C166/F166)</f>
        <v/>
      </c>
      <c r="I166" s="18">
        <f>IF('01_RAW_FwdRV'!B166="","",'01_RAW_FwdRV'!B166)</f>
        <v/>
      </c>
      <c r="J166" s="18">
        <f>IF(ROW()&lt;=3286,STDEV(D167:D187)*SQRT(252),"")</f>
        <v/>
      </c>
      <c r="K166" s="18">
        <f>IF(ROW()&lt;=3244,LN(B229/B166),"")</f>
        <v/>
      </c>
      <c r="L166" s="19" t="inlineStr"/>
      <c r="M166" s="19" t="inlineStr"/>
      <c r="N166" s="17" t="inlineStr"/>
      <c r="O166" s="20">
        <f>IF(F166="","",IF(F166&lt;'04_VOLATILITY_REGIMES'!$C$5,"Low",IF(F166&lt;'04_VOLATILITY_REGIMES'!$C$6,"Normal",IF(F166&lt;'04_VOLATILITY_REGIMES'!$C$7,"High","Extreme"))))</f>
        <v/>
      </c>
      <c r="P166" s="20">
        <f>O167</f>
        <v/>
      </c>
      <c r="Q166" s="21">
        <f>YEAR(A166)</f>
        <v/>
      </c>
    </row>
    <row r="167">
      <c r="A167" s="14" t="n">
        <v>41521</v>
      </c>
      <c r="B167" s="15">
        <f>'01_RAW_Spot'!B167</f>
        <v/>
      </c>
      <c r="C167" s="16">
        <f>'01_RAW_IV'!B167</f>
        <v/>
      </c>
      <c r="D167" s="15">
        <f>LN(B167/B166)</f>
        <v/>
      </c>
      <c r="E167" s="16">
        <f>STDEV(D147:D167)*SQRT(252)</f>
        <v/>
      </c>
      <c r="F167" s="16">
        <f>STDEV(D105:D167)*SQRT(252)</f>
        <v/>
      </c>
      <c r="G167" s="16">
        <f>IF(OR(C167="",F167=""),"",C167-F167)</f>
        <v/>
      </c>
      <c r="H167" s="17">
        <f>IF(OR(C167="",F167="",F167=0),"",C167/F167)</f>
        <v/>
      </c>
      <c r="I167" s="18">
        <f>IF('01_RAW_FwdRV'!B167="","",'01_RAW_FwdRV'!B167)</f>
        <v/>
      </c>
      <c r="J167" s="18">
        <f>IF(ROW()&lt;=3286,STDEV(D168:D188)*SQRT(252),"")</f>
        <v/>
      </c>
      <c r="K167" s="18">
        <f>IF(ROW()&lt;=3244,LN(B230/B167),"")</f>
        <v/>
      </c>
      <c r="L167" s="19" t="inlineStr"/>
      <c r="M167" s="19" t="inlineStr"/>
      <c r="N167" s="17" t="inlineStr"/>
      <c r="O167" s="20">
        <f>IF(F167="","",IF(F167&lt;'04_VOLATILITY_REGIMES'!$C$5,"Low",IF(F167&lt;'04_VOLATILITY_REGIMES'!$C$6,"Normal",IF(F167&lt;'04_VOLATILITY_REGIMES'!$C$7,"High","Extreme"))))</f>
        <v/>
      </c>
      <c r="P167" s="20">
        <f>O168</f>
        <v/>
      </c>
      <c r="Q167" s="21">
        <f>YEAR(A167)</f>
        <v/>
      </c>
    </row>
    <row r="168">
      <c r="A168" s="14" t="n">
        <v>41522</v>
      </c>
      <c r="B168" s="15">
        <f>'01_RAW_Spot'!B168</f>
        <v/>
      </c>
      <c r="C168" s="16">
        <f>'01_RAW_IV'!B168</f>
        <v/>
      </c>
      <c r="D168" s="15">
        <f>LN(B168/B167)</f>
        <v/>
      </c>
      <c r="E168" s="16">
        <f>STDEV(D148:D168)*SQRT(252)</f>
        <v/>
      </c>
      <c r="F168" s="16">
        <f>STDEV(D106:D168)*SQRT(252)</f>
        <v/>
      </c>
      <c r="G168" s="16">
        <f>IF(OR(C168="",F168=""),"",C168-F168)</f>
        <v/>
      </c>
      <c r="H168" s="17">
        <f>IF(OR(C168="",F168="",F168=0),"",C168/F168)</f>
        <v/>
      </c>
      <c r="I168" s="18">
        <f>IF('01_RAW_FwdRV'!B168="","",'01_RAW_FwdRV'!B168)</f>
        <v/>
      </c>
      <c r="J168" s="18">
        <f>IF(ROW()&lt;=3286,STDEV(D169:D189)*SQRT(252),"")</f>
        <v/>
      </c>
      <c r="K168" s="18">
        <f>IF(ROW()&lt;=3244,LN(B231/B168),"")</f>
        <v/>
      </c>
      <c r="L168" s="19" t="inlineStr"/>
      <c r="M168" s="19" t="inlineStr"/>
      <c r="N168" s="17" t="inlineStr"/>
      <c r="O168" s="20">
        <f>IF(F168="","",IF(F168&lt;'04_VOLATILITY_REGIMES'!$C$5,"Low",IF(F168&lt;'04_VOLATILITY_REGIMES'!$C$6,"Normal",IF(F168&lt;'04_VOLATILITY_REGIMES'!$C$7,"High","Extreme"))))</f>
        <v/>
      </c>
      <c r="P168" s="20">
        <f>O169</f>
        <v/>
      </c>
      <c r="Q168" s="21">
        <f>YEAR(A168)</f>
        <v/>
      </c>
    </row>
    <row r="169">
      <c r="A169" s="14" t="n">
        <v>41523</v>
      </c>
      <c r="B169" s="15">
        <f>'01_RAW_Spot'!B169</f>
        <v/>
      </c>
      <c r="C169" s="16">
        <f>'01_RAW_IV'!B169</f>
        <v/>
      </c>
      <c r="D169" s="15">
        <f>LN(B169/B168)</f>
        <v/>
      </c>
      <c r="E169" s="16">
        <f>STDEV(D149:D169)*SQRT(252)</f>
        <v/>
      </c>
      <c r="F169" s="16">
        <f>STDEV(D107:D169)*SQRT(252)</f>
        <v/>
      </c>
      <c r="G169" s="16">
        <f>IF(OR(C169="",F169=""),"",C169-F169)</f>
        <v/>
      </c>
      <c r="H169" s="17">
        <f>IF(OR(C169="",F169="",F169=0),"",C169/F169)</f>
        <v/>
      </c>
      <c r="I169" s="18">
        <f>IF('01_RAW_FwdRV'!B169="","",'01_RAW_FwdRV'!B169)</f>
        <v/>
      </c>
      <c r="J169" s="18">
        <f>IF(ROW()&lt;=3286,STDEV(D170:D190)*SQRT(252),"")</f>
        <v/>
      </c>
      <c r="K169" s="18">
        <f>IF(ROW()&lt;=3244,LN(B232/B169),"")</f>
        <v/>
      </c>
      <c r="L169" s="19" t="inlineStr"/>
      <c r="M169" s="19" t="inlineStr"/>
      <c r="N169" s="17" t="inlineStr"/>
      <c r="O169" s="20">
        <f>IF(F169="","",IF(F169&lt;'04_VOLATILITY_REGIMES'!$C$5,"Low",IF(F169&lt;'04_VOLATILITY_REGIMES'!$C$6,"Normal",IF(F169&lt;'04_VOLATILITY_REGIMES'!$C$7,"High","Extreme"))))</f>
        <v/>
      </c>
      <c r="P169" s="20">
        <f>O170</f>
        <v/>
      </c>
      <c r="Q169" s="21">
        <f>YEAR(A169)</f>
        <v/>
      </c>
    </row>
    <row r="170">
      <c r="A170" s="14" t="n">
        <v>41527</v>
      </c>
      <c r="B170" s="15">
        <f>'01_RAW_Spot'!B170</f>
        <v/>
      </c>
      <c r="C170" s="16">
        <f>'01_RAW_IV'!B170</f>
        <v/>
      </c>
      <c r="D170" s="15">
        <f>LN(B170/B169)</f>
        <v/>
      </c>
      <c r="E170" s="16">
        <f>STDEV(D150:D170)*SQRT(252)</f>
        <v/>
      </c>
      <c r="F170" s="16">
        <f>STDEV(D108:D170)*SQRT(252)</f>
        <v/>
      </c>
      <c r="G170" s="16">
        <f>IF(OR(C170="",F170=""),"",C170-F170)</f>
        <v/>
      </c>
      <c r="H170" s="17">
        <f>IF(OR(C170="",F170="",F170=0),"",C170/F170)</f>
        <v/>
      </c>
      <c r="I170" s="18">
        <f>IF('01_RAW_FwdRV'!B170="","",'01_RAW_FwdRV'!B170)</f>
        <v/>
      </c>
      <c r="J170" s="18">
        <f>IF(ROW()&lt;=3286,STDEV(D171:D191)*SQRT(252),"")</f>
        <v/>
      </c>
      <c r="K170" s="18">
        <f>IF(ROW()&lt;=3244,LN(B233/B170),"")</f>
        <v/>
      </c>
      <c r="L170" s="19" t="inlineStr"/>
      <c r="M170" s="19" t="inlineStr"/>
      <c r="N170" s="17" t="inlineStr"/>
      <c r="O170" s="20">
        <f>IF(F170="","",IF(F170&lt;'04_VOLATILITY_REGIMES'!$C$5,"Low",IF(F170&lt;'04_VOLATILITY_REGIMES'!$C$6,"Normal",IF(F170&lt;'04_VOLATILITY_REGIMES'!$C$7,"High","Extreme"))))</f>
        <v/>
      </c>
      <c r="P170" s="20">
        <f>O171</f>
        <v/>
      </c>
      <c r="Q170" s="21">
        <f>YEAR(A170)</f>
        <v/>
      </c>
    </row>
    <row r="171">
      <c r="A171" s="14" t="n">
        <v>41528</v>
      </c>
      <c r="B171" s="15">
        <f>'01_RAW_Spot'!B171</f>
        <v/>
      </c>
      <c r="C171" s="16">
        <f>'01_RAW_IV'!B171</f>
        <v/>
      </c>
      <c r="D171" s="15">
        <f>LN(B171/B170)</f>
        <v/>
      </c>
      <c r="E171" s="16">
        <f>STDEV(D151:D171)*SQRT(252)</f>
        <v/>
      </c>
      <c r="F171" s="16">
        <f>STDEV(D109:D171)*SQRT(252)</f>
        <v/>
      </c>
      <c r="G171" s="16">
        <f>IF(OR(C171="",F171=""),"",C171-F171)</f>
        <v/>
      </c>
      <c r="H171" s="17">
        <f>IF(OR(C171="",F171="",F171=0),"",C171/F171)</f>
        <v/>
      </c>
      <c r="I171" s="18">
        <f>IF('01_RAW_FwdRV'!B171="","",'01_RAW_FwdRV'!B171)</f>
        <v/>
      </c>
      <c r="J171" s="18">
        <f>IF(ROW()&lt;=3286,STDEV(D172:D192)*SQRT(252),"")</f>
        <v/>
      </c>
      <c r="K171" s="18">
        <f>IF(ROW()&lt;=3244,LN(B234/B171),"")</f>
        <v/>
      </c>
      <c r="L171" s="19" t="inlineStr"/>
      <c r="M171" s="19" t="inlineStr"/>
      <c r="N171" s="17" t="inlineStr"/>
      <c r="O171" s="20">
        <f>IF(F171="","",IF(F171&lt;'04_VOLATILITY_REGIMES'!$C$5,"Low",IF(F171&lt;'04_VOLATILITY_REGIMES'!$C$6,"Normal",IF(F171&lt;'04_VOLATILITY_REGIMES'!$C$7,"High","Extreme"))))</f>
        <v/>
      </c>
      <c r="P171" s="20">
        <f>O172</f>
        <v/>
      </c>
      <c r="Q171" s="21">
        <f>YEAR(A171)</f>
        <v/>
      </c>
    </row>
    <row r="172">
      <c r="A172" s="14" t="n">
        <v>41529</v>
      </c>
      <c r="B172" s="15">
        <f>'01_RAW_Spot'!B172</f>
        <v/>
      </c>
      <c r="C172" s="16">
        <f>'01_RAW_IV'!B172</f>
        <v/>
      </c>
      <c r="D172" s="15">
        <f>LN(B172/B171)</f>
        <v/>
      </c>
      <c r="E172" s="16">
        <f>STDEV(D152:D172)*SQRT(252)</f>
        <v/>
      </c>
      <c r="F172" s="16">
        <f>STDEV(D110:D172)*SQRT(252)</f>
        <v/>
      </c>
      <c r="G172" s="16">
        <f>IF(OR(C172="",F172=""),"",C172-F172)</f>
        <v/>
      </c>
      <c r="H172" s="17">
        <f>IF(OR(C172="",F172="",F172=0),"",C172/F172)</f>
        <v/>
      </c>
      <c r="I172" s="18">
        <f>IF('01_RAW_FwdRV'!B172="","",'01_RAW_FwdRV'!B172)</f>
        <v/>
      </c>
      <c r="J172" s="18">
        <f>IF(ROW()&lt;=3286,STDEV(D173:D193)*SQRT(252),"")</f>
        <v/>
      </c>
      <c r="K172" s="18">
        <f>IF(ROW()&lt;=3244,LN(B235/B172),"")</f>
        <v/>
      </c>
      <c r="L172" s="19" t="inlineStr"/>
      <c r="M172" s="19" t="inlineStr"/>
      <c r="N172" s="17" t="inlineStr"/>
      <c r="O172" s="20">
        <f>IF(F172="","",IF(F172&lt;'04_VOLATILITY_REGIMES'!$C$5,"Low",IF(F172&lt;'04_VOLATILITY_REGIMES'!$C$6,"Normal",IF(F172&lt;'04_VOLATILITY_REGIMES'!$C$7,"High","Extreme"))))</f>
        <v/>
      </c>
      <c r="P172" s="20">
        <f>O173</f>
        <v/>
      </c>
      <c r="Q172" s="21">
        <f>YEAR(A172)</f>
        <v/>
      </c>
    </row>
    <row r="173">
      <c r="A173" s="14" t="n">
        <v>41530</v>
      </c>
      <c r="B173" s="15">
        <f>'01_RAW_Spot'!B173</f>
        <v/>
      </c>
      <c r="C173" s="16">
        <f>'01_RAW_IV'!B173</f>
        <v/>
      </c>
      <c r="D173" s="15">
        <f>LN(B173/B172)</f>
        <v/>
      </c>
      <c r="E173" s="16">
        <f>STDEV(D153:D173)*SQRT(252)</f>
        <v/>
      </c>
      <c r="F173" s="16">
        <f>STDEV(D111:D173)*SQRT(252)</f>
        <v/>
      </c>
      <c r="G173" s="16">
        <f>IF(OR(C173="",F173=""),"",C173-F173)</f>
        <v/>
      </c>
      <c r="H173" s="17">
        <f>IF(OR(C173="",F173="",F173=0),"",C173/F173)</f>
        <v/>
      </c>
      <c r="I173" s="18">
        <f>IF('01_RAW_FwdRV'!B173="","",'01_RAW_FwdRV'!B173)</f>
        <v/>
      </c>
      <c r="J173" s="18">
        <f>IF(ROW()&lt;=3286,STDEV(D174:D194)*SQRT(252),"")</f>
        <v/>
      </c>
      <c r="K173" s="18">
        <f>IF(ROW()&lt;=3244,LN(B236/B173),"")</f>
        <v/>
      </c>
      <c r="L173" s="19" t="inlineStr"/>
      <c r="M173" s="19" t="inlineStr"/>
      <c r="N173" s="17" t="inlineStr"/>
      <c r="O173" s="20">
        <f>IF(F173="","",IF(F173&lt;'04_VOLATILITY_REGIMES'!$C$5,"Low",IF(F173&lt;'04_VOLATILITY_REGIMES'!$C$6,"Normal",IF(F173&lt;'04_VOLATILITY_REGIMES'!$C$7,"High","Extreme"))))</f>
        <v/>
      </c>
      <c r="P173" s="20">
        <f>O174</f>
        <v/>
      </c>
      <c r="Q173" s="21">
        <f>YEAR(A173)</f>
        <v/>
      </c>
    </row>
    <row r="174">
      <c r="A174" s="14" t="n">
        <v>41533</v>
      </c>
      <c r="B174" s="15">
        <f>'01_RAW_Spot'!B174</f>
        <v/>
      </c>
      <c r="C174" s="16">
        <f>'01_RAW_IV'!B174</f>
        <v/>
      </c>
      <c r="D174" s="15">
        <f>LN(B174/B173)</f>
        <v/>
      </c>
      <c r="E174" s="16">
        <f>STDEV(D154:D174)*SQRT(252)</f>
        <v/>
      </c>
      <c r="F174" s="16">
        <f>STDEV(D112:D174)*SQRT(252)</f>
        <v/>
      </c>
      <c r="G174" s="16">
        <f>IF(OR(C174="",F174=""),"",C174-F174)</f>
        <v/>
      </c>
      <c r="H174" s="17">
        <f>IF(OR(C174="",F174="",F174=0),"",C174/F174)</f>
        <v/>
      </c>
      <c r="I174" s="18">
        <f>IF('01_RAW_FwdRV'!B174="","",'01_RAW_FwdRV'!B174)</f>
        <v/>
      </c>
      <c r="J174" s="18">
        <f>IF(ROW()&lt;=3286,STDEV(D175:D195)*SQRT(252),"")</f>
        <v/>
      </c>
      <c r="K174" s="18">
        <f>IF(ROW()&lt;=3244,LN(B237/B174),"")</f>
        <v/>
      </c>
      <c r="L174" s="19" t="inlineStr"/>
      <c r="M174" s="19" t="inlineStr"/>
      <c r="N174" s="17" t="inlineStr"/>
      <c r="O174" s="20">
        <f>IF(F174="","",IF(F174&lt;'04_VOLATILITY_REGIMES'!$C$5,"Low",IF(F174&lt;'04_VOLATILITY_REGIMES'!$C$6,"Normal",IF(F174&lt;'04_VOLATILITY_REGIMES'!$C$7,"High","Extreme"))))</f>
        <v/>
      </c>
      <c r="P174" s="20">
        <f>O175</f>
        <v/>
      </c>
      <c r="Q174" s="21">
        <f>YEAR(A174)</f>
        <v/>
      </c>
    </row>
    <row r="175">
      <c r="A175" s="14" t="n">
        <v>41534</v>
      </c>
      <c r="B175" s="15">
        <f>'01_RAW_Spot'!B175</f>
        <v/>
      </c>
      <c r="C175" s="16">
        <f>'01_RAW_IV'!B175</f>
        <v/>
      </c>
      <c r="D175" s="15">
        <f>LN(B175/B174)</f>
        <v/>
      </c>
      <c r="E175" s="16">
        <f>STDEV(D155:D175)*SQRT(252)</f>
        <v/>
      </c>
      <c r="F175" s="16">
        <f>STDEV(D113:D175)*SQRT(252)</f>
        <v/>
      </c>
      <c r="G175" s="16">
        <f>IF(OR(C175="",F175=""),"",C175-F175)</f>
        <v/>
      </c>
      <c r="H175" s="17">
        <f>IF(OR(C175="",F175="",F175=0),"",C175/F175)</f>
        <v/>
      </c>
      <c r="I175" s="18">
        <f>IF('01_RAW_FwdRV'!B175="","",'01_RAW_FwdRV'!B175)</f>
        <v/>
      </c>
      <c r="J175" s="18">
        <f>IF(ROW()&lt;=3286,STDEV(D176:D196)*SQRT(252),"")</f>
        <v/>
      </c>
      <c r="K175" s="18">
        <f>IF(ROW()&lt;=3244,LN(B238/B175),"")</f>
        <v/>
      </c>
      <c r="L175" s="19" t="inlineStr"/>
      <c r="M175" s="19" t="inlineStr"/>
      <c r="N175" s="17" t="inlineStr"/>
      <c r="O175" s="20">
        <f>IF(F175="","",IF(F175&lt;'04_VOLATILITY_REGIMES'!$C$5,"Low",IF(F175&lt;'04_VOLATILITY_REGIMES'!$C$6,"Normal",IF(F175&lt;'04_VOLATILITY_REGIMES'!$C$7,"High","Extreme"))))</f>
        <v/>
      </c>
      <c r="P175" s="20">
        <f>O176</f>
        <v/>
      </c>
      <c r="Q175" s="21">
        <f>YEAR(A175)</f>
        <v/>
      </c>
    </row>
    <row r="176">
      <c r="A176" s="14" t="n">
        <v>41535</v>
      </c>
      <c r="B176" s="15">
        <f>'01_RAW_Spot'!B176</f>
        <v/>
      </c>
      <c r="C176" s="16">
        <f>'01_RAW_IV'!B176</f>
        <v/>
      </c>
      <c r="D176" s="15">
        <f>LN(B176/B175)</f>
        <v/>
      </c>
      <c r="E176" s="16">
        <f>STDEV(D156:D176)*SQRT(252)</f>
        <v/>
      </c>
      <c r="F176" s="16">
        <f>STDEV(D114:D176)*SQRT(252)</f>
        <v/>
      </c>
      <c r="G176" s="16">
        <f>IF(OR(C176="",F176=""),"",C176-F176)</f>
        <v/>
      </c>
      <c r="H176" s="17">
        <f>IF(OR(C176="",F176="",F176=0),"",C176/F176)</f>
        <v/>
      </c>
      <c r="I176" s="18">
        <f>IF('01_RAW_FwdRV'!B176="","",'01_RAW_FwdRV'!B176)</f>
        <v/>
      </c>
      <c r="J176" s="18">
        <f>IF(ROW()&lt;=3286,STDEV(D177:D197)*SQRT(252),"")</f>
        <v/>
      </c>
      <c r="K176" s="18">
        <f>IF(ROW()&lt;=3244,LN(B239/B176),"")</f>
        <v/>
      </c>
      <c r="L176" s="19" t="inlineStr"/>
      <c r="M176" s="19" t="inlineStr"/>
      <c r="N176" s="17" t="inlineStr"/>
      <c r="O176" s="20">
        <f>IF(F176="","",IF(F176&lt;'04_VOLATILITY_REGIMES'!$C$5,"Low",IF(F176&lt;'04_VOLATILITY_REGIMES'!$C$6,"Normal",IF(F176&lt;'04_VOLATILITY_REGIMES'!$C$7,"High","Extreme"))))</f>
        <v/>
      </c>
      <c r="P176" s="20">
        <f>O177</f>
        <v/>
      </c>
      <c r="Q176" s="21">
        <f>YEAR(A176)</f>
        <v/>
      </c>
    </row>
    <row r="177">
      <c r="A177" s="14" t="n">
        <v>41536</v>
      </c>
      <c r="B177" s="15">
        <f>'01_RAW_Spot'!B177</f>
        <v/>
      </c>
      <c r="C177" s="16">
        <f>'01_RAW_IV'!B177</f>
        <v/>
      </c>
      <c r="D177" s="15">
        <f>LN(B177/B176)</f>
        <v/>
      </c>
      <c r="E177" s="16">
        <f>STDEV(D157:D177)*SQRT(252)</f>
        <v/>
      </c>
      <c r="F177" s="16">
        <f>STDEV(D115:D177)*SQRT(252)</f>
        <v/>
      </c>
      <c r="G177" s="16">
        <f>IF(OR(C177="",F177=""),"",C177-F177)</f>
        <v/>
      </c>
      <c r="H177" s="17">
        <f>IF(OR(C177="",F177="",F177=0),"",C177/F177)</f>
        <v/>
      </c>
      <c r="I177" s="18">
        <f>IF('01_RAW_FwdRV'!B177="","",'01_RAW_FwdRV'!B177)</f>
        <v/>
      </c>
      <c r="J177" s="18">
        <f>IF(ROW()&lt;=3286,STDEV(D178:D198)*SQRT(252),"")</f>
        <v/>
      </c>
      <c r="K177" s="18">
        <f>IF(ROW()&lt;=3244,LN(B240/B177),"")</f>
        <v/>
      </c>
      <c r="L177" s="19" t="inlineStr"/>
      <c r="M177" s="19" t="inlineStr"/>
      <c r="N177" s="17" t="inlineStr"/>
      <c r="O177" s="20">
        <f>IF(F177="","",IF(F177&lt;'04_VOLATILITY_REGIMES'!$C$5,"Low",IF(F177&lt;'04_VOLATILITY_REGIMES'!$C$6,"Normal",IF(F177&lt;'04_VOLATILITY_REGIMES'!$C$7,"High","Extreme"))))</f>
        <v/>
      </c>
      <c r="P177" s="20">
        <f>O178</f>
        <v/>
      </c>
      <c r="Q177" s="21">
        <f>YEAR(A177)</f>
        <v/>
      </c>
    </row>
    <row r="178">
      <c r="A178" s="14" t="n">
        <v>41537</v>
      </c>
      <c r="B178" s="15">
        <f>'01_RAW_Spot'!B178</f>
        <v/>
      </c>
      <c r="C178" s="16">
        <f>'01_RAW_IV'!B178</f>
        <v/>
      </c>
      <c r="D178" s="15">
        <f>LN(B178/B177)</f>
        <v/>
      </c>
      <c r="E178" s="16">
        <f>STDEV(D158:D178)*SQRT(252)</f>
        <v/>
      </c>
      <c r="F178" s="16">
        <f>STDEV(D116:D178)*SQRT(252)</f>
        <v/>
      </c>
      <c r="G178" s="16">
        <f>IF(OR(C178="",F178=""),"",C178-F178)</f>
        <v/>
      </c>
      <c r="H178" s="17">
        <f>IF(OR(C178="",F178="",F178=0),"",C178/F178)</f>
        <v/>
      </c>
      <c r="I178" s="18">
        <f>IF('01_RAW_FwdRV'!B178="","",'01_RAW_FwdRV'!B178)</f>
        <v/>
      </c>
      <c r="J178" s="18">
        <f>IF(ROW()&lt;=3286,STDEV(D179:D199)*SQRT(252),"")</f>
        <v/>
      </c>
      <c r="K178" s="18">
        <f>IF(ROW()&lt;=3244,LN(B241/B178),"")</f>
        <v/>
      </c>
      <c r="L178" s="19" t="inlineStr"/>
      <c r="M178" s="19" t="inlineStr"/>
      <c r="N178" s="17" t="inlineStr"/>
      <c r="O178" s="20">
        <f>IF(F178="","",IF(F178&lt;'04_VOLATILITY_REGIMES'!$C$5,"Low",IF(F178&lt;'04_VOLATILITY_REGIMES'!$C$6,"Normal",IF(F178&lt;'04_VOLATILITY_REGIMES'!$C$7,"High","Extreme"))))</f>
        <v/>
      </c>
      <c r="P178" s="20">
        <f>O179</f>
        <v/>
      </c>
      <c r="Q178" s="21">
        <f>YEAR(A178)</f>
        <v/>
      </c>
    </row>
    <row r="179">
      <c r="A179" s="14" t="n">
        <v>41540</v>
      </c>
      <c r="B179" s="15">
        <f>'01_RAW_Spot'!B179</f>
        <v/>
      </c>
      <c r="C179" s="16">
        <f>'01_RAW_IV'!B179</f>
        <v/>
      </c>
      <c r="D179" s="15">
        <f>LN(B179/B178)</f>
        <v/>
      </c>
      <c r="E179" s="16">
        <f>STDEV(D159:D179)*SQRT(252)</f>
        <v/>
      </c>
      <c r="F179" s="16">
        <f>STDEV(D117:D179)*SQRT(252)</f>
        <v/>
      </c>
      <c r="G179" s="16">
        <f>IF(OR(C179="",F179=""),"",C179-F179)</f>
        <v/>
      </c>
      <c r="H179" s="17">
        <f>IF(OR(C179="",F179="",F179=0),"",C179/F179)</f>
        <v/>
      </c>
      <c r="I179" s="18">
        <f>IF('01_RAW_FwdRV'!B179="","",'01_RAW_FwdRV'!B179)</f>
        <v/>
      </c>
      <c r="J179" s="18">
        <f>IF(ROW()&lt;=3286,STDEV(D180:D200)*SQRT(252),"")</f>
        <v/>
      </c>
      <c r="K179" s="18">
        <f>IF(ROW()&lt;=3244,LN(B242/B179),"")</f>
        <v/>
      </c>
      <c r="L179" s="19" t="inlineStr"/>
      <c r="M179" s="19" t="inlineStr"/>
      <c r="N179" s="17" t="inlineStr"/>
      <c r="O179" s="20">
        <f>IF(F179="","",IF(F179&lt;'04_VOLATILITY_REGIMES'!$C$5,"Low",IF(F179&lt;'04_VOLATILITY_REGIMES'!$C$6,"Normal",IF(F179&lt;'04_VOLATILITY_REGIMES'!$C$7,"High","Extreme"))))</f>
        <v/>
      </c>
      <c r="P179" s="20">
        <f>O180</f>
        <v/>
      </c>
      <c r="Q179" s="21">
        <f>YEAR(A179)</f>
        <v/>
      </c>
    </row>
    <row r="180">
      <c r="A180" s="14" t="n">
        <v>41541</v>
      </c>
      <c r="B180" s="15">
        <f>'01_RAW_Spot'!B180</f>
        <v/>
      </c>
      <c r="C180" s="16">
        <f>'01_RAW_IV'!B180</f>
        <v/>
      </c>
      <c r="D180" s="15">
        <f>LN(B180/B179)</f>
        <v/>
      </c>
      <c r="E180" s="16">
        <f>STDEV(D160:D180)*SQRT(252)</f>
        <v/>
      </c>
      <c r="F180" s="16">
        <f>STDEV(D118:D180)*SQRT(252)</f>
        <v/>
      </c>
      <c r="G180" s="16">
        <f>IF(OR(C180="",F180=""),"",C180-F180)</f>
        <v/>
      </c>
      <c r="H180" s="17">
        <f>IF(OR(C180="",F180="",F180=0),"",C180/F180)</f>
        <v/>
      </c>
      <c r="I180" s="18">
        <f>IF('01_RAW_FwdRV'!B180="","",'01_RAW_FwdRV'!B180)</f>
        <v/>
      </c>
      <c r="J180" s="18">
        <f>IF(ROW()&lt;=3286,STDEV(D181:D201)*SQRT(252),"")</f>
        <v/>
      </c>
      <c r="K180" s="18">
        <f>IF(ROW()&lt;=3244,LN(B243/B180),"")</f>
        <v/>
      </c>
      <c r="L180" s="19" t="inlineStr"/>
      <c r="M180" s="19" t="inlineStr"/>
      <c r="N180" s="17" t="inlineStr"/>
      <c r="O180" s="20">
        <f>IF(F180="","",IF(F180&lt;'04_VOLATILITY_REGIMES'!$C$5,"Low",IF(F180&lt;'04_VOLATILITY_REGIMES'!$C$6,"Normal",IF(F180&lt;'04_VOLATILITY_REGIMES'!$C$7,"High","Extreme"))))</f>
        <v/>
      </c>
      <c r="P180" s="20">
        <f>O181</f>
        <v/>
      </c>
      <c r="Q180" s="21">
        <f>YEAR(A180)</f>
        <v/>
      </c>
    </row>
    <row r="181">
      <c r="A181" s="14" t="n">
        <v>41542</v>
      </c>
      <c r="B181" s="15">
        <f>'01_RAW_Spot'!B181</f>
        <v/>
      </c>
      <c r="C181" s="16">
        <f>'01_RAW_IV'!B181</f>
        <v/>
      </c>
      <c r="D181" s="15">
        <f>LN(B181/B180)</f>
        <v/>
      </c>
      <c r="E181" s="16">
        <f>STDEV(D161:D181)*SQRT(252)</f>
        <v/>
      </c>
      <c r="F181" s="16">
        <f>STDEV(D119:D181)*SQRT(252)</f>
        <v/>
      </c>
      <c r="G181" s="16">
        <f>IF(OR(C181="",F181=""),"",C181-F181)</f>
        <v/>
      </c>
      <c r="H181" s="17">
        <f>IF(OR(C181="",F181="",F181=0),"",C181/F181)</f>
        <v/>
      </c>
      <c r="I181" s="18">
        <f>IF('01_RAW_FwdRV'!B181="","",'01_RAW_FwdRV'!B181)</f>
        <v/>
      </c>
      <c r="J181" s="18">
        <f>IF(ROW()&lt;=3286,STDEV(D182:D202)*SQRT(252),"")</f>
        <v/>
      </c>
      <c r="K181" s="18">
        <f>IF(ROW()&lt;=3244,LN(B244/B181),"")</f>
        <v/>
      </c>
      <c r="L181" s="19" t="inlineStr"/>
      <c r="M181" s="19" t="inlineStr"/>
      <c r="N181" s="17" t="inlineStr"/>
      <c r="O181" s="20">
        <f>IF(F181="","",IF(F181&lt;'04_VOLATILITY_REGIMES'!$C$5,"Low",IF(F181&lt;'04_VOLATILITY_REGIMES'!$C$6,"Normal",IF(F181&lt;'04_VOLATILITY_REGIMES'!$C$7,"High","Extreme"))))</f>
        <v/>
      </c>
      <c r="P181" s="20">
        <f>O182</f>
        <v/>
      </c>
      <c r="Q181" s="21">
        <f>YEAR(A181)</f>
        <v/>
      </c>
    </row>
    <row r="182">
      <c r="A182" s="14" t="n">
        <v>41543</v>
      </c>
      <c r="B182" s="15">
        <f>'01_RAW_Spot'!B182</f>
        <v/>
      </c>
      <c r="C182" s="16">
        <f>'01_RAW_IV'!B182</f>
        <v/>
      </c>
      <c r="D182" s="15">
        <f>LN(B182/B181)</f>
        <v/>
      </c>
      <c r="E182" s="16">
        <f>STDEV(D162:D182)*SQRT(252)</f>
        <v/>
      </c>
      <c r="F182" s="16">
        <f>STDEV(D120:D182)*SQRT(252)</f>
        <v/>
      </c>
      <c r="G182" s="16">
        <f>IF(OR(C182="",F182=""),"",C182-F182)</f>
        <v/>
      </c>
      <c r="H182" s="17">
        <f>IF(OR(C182="",F182="",F182=0),"",C182/F182)</f>
        <v/>
      </c>
      <c r="I182" s="18">
        <f>IF('01_RAW_FwdRV'!B182="","",'01_RAW_FwdRV'!B182)</f>
        <v/>
      </c>
      <c r="J182" s="18">
        <f>IF(ROW()&lt;=3286,STDEV(D183:D203)*SQRT(252),"")</f>
        <v/>
      </c>
      <c r="K182" s="18">
        <f>IF(ROW()&lt;=3244,LN(B245/B182),"")</f>
        <v/>
      </c>
      <c r="L182" s="19" t="inlineStr"/>
      <c r="M182" s="19" t="inlineStr"/>
      <c r="N182" s="17" t="inlineStr"/>
      <c r="O182" s="20">
        <f>IF(F182="","",IF(F182&lt;'04_VOLATILITY_REGIMES'!$C$5,"Low",IF(F182&lt;'04_VOLATILITY_REGIMES'!$C$6,"Normal",IF(F182&lt;'04_VOLATILITY_REGIMES'!$C$7,"High","Extreme"))))</f>
        <v/>
      </c>
      <c r="P182" s="20">
        <f>O183</f>
        <v/>
      </c>
      <c r="Q182" s="21">
        <f>YEAR(A182)</f>
        <v/>
      </c>
    </row>
    <row r="183">
      <c r="A183" s="14" t="n">
        <v>41544</v>
      </c>
      <c r="B183" s="15">
        <f>'01_RAW_Spot'!B183</f>
        <v/>
      </c>
      <c r="C183" s="16">
        <f>'01_RAW_IV'!B183</f>
        <v/>
      </c>
      <c r="D183" s="15">
        <f>LN(B183/B182)</f>
        <v/>
      </c>
      <c r="E183" s="16">
        <f>STDEV(D163:D183)*SQRT(252)</f>
        <v/>
      </c>
      <c r="F183" s="16">
        <f>STDEV(D121:D183)*SQRT(252)</f>
        <v/>
      </c>
      <c r="G183" s="16">
        <f>IF(OR(C183="",F183=""),"",C183-F183)</f>
        <v/>
      </c>
      <c r="H183" s="17">
        <f>IF(OR(C183="",F183="",F183=0),"",C183/F183)</f>
        <v/>
      </c>
      <c r="I183" s="18">
        <f>IF('01_RAW_FwdRV'!B183="","",'01_RAW_FwdRV'!B183)</f>
        <v/>
      </c>
      <c r="J183" s="18">
        <f>IF(ROW()&lt;=3286,STDEV(D184:D204)*SQRT(252),"")</f>
        <v/>
      </c>
      <c r="K183" s="18">
        <f>IF(ROW()&lt;=3244,LN(B246/B183),"")</f>
        <v/>
      </c>
      <c r="L183" s="19" t="inlineStr"/>
      <c r="M183" s="19" t="inlineStr"/>
      <c r="N183" s="17" t="inlineStr"/>
      <c r="O183" s="20">
        <f>IF(F183="","",IF(F183&lt;'04_VOLATILITY_REGIMES'!$C$5,"Low",IF(F183&lt;'04_VOLATILITY_REGIMES'!$C$6,"Normal",IF(F183&lt;'04_VOLATILITY_REGIMES'!$C$7,"High","Extreme"))))</f>
        <v/>
      </c>
      <c r="P183" s="20">
        <f>O184</f>
        <v/>
      </c>
      <c r="Q183" s="21">
        <f>YEAR(A183)</f>
        <v/>
      </c>
    </row>
    <row r="184">
      <c r="A184" s="14" t="n">
        <v>41547</v>
      </c>
      <c r="B184" s="15">
        <f>'01_RAW_Spot'!B184</f>
        <v/>
      </c>
      <c r="C184" s="16">
        <f>'01_RAW_IV'!B184</f>
        <v/>
      </c>
      <c r="D184" s="15">
        <f>LN(B184/B183)</f>
        <v/>
      </c>
      <c r="E184" s="16">
        <f>STDEV(D164:D184)*SQRT(252)</f>
        <v/>
      </c>
      <c r="F184" s="16">
        <f>STDEV(D122:D184)*SQRT(252)</f>
        <v/>
      </c>
      <c r="G184" s="16">
        <f>IF(OR(C184="",F184=""),"",C184-F184)</f>
        <v/>
      </c>
      <c r="H184" s="17">
        <f>IF(OR(C184="",F184="",F184=0),"",C184/F184)</f>
        <v/>
      </c>
      <c r="I184" s="18">
        <f>IF('01_RAW_FwdRV'!B184="","",'01_RAW_FwdRV'!B184)</f>
        <v/>
      </c>
      <c r="J184" s="18">
        <f>IF(ROW()&lt;=3286,STDEV(D185:D205)*SQRT(252),"")</f>
        <v/>
      </c>
      <c r="K184" s="18">
        <f>IF(ROW()&lt;=3244,LN(B247/B184),"")</f>
        <v/>
      </c>
      <c r="L184" s="19" t="inlineStr"/>
      <c r="M184" s="19" t="inlineStr"/>
      <c r="N184" s="17" t="inlineStr"/>
      <c r="O184" s="20">
        <f>IF(F184="","",IF(F184&lt;'04_VOLATILITY_REGIMES'!$C$5,"Low",IF(F184&lt;'04_VOLATILITY_REGIMES'!$C$6,"Normal",IF(F184&lt;'04_VOLATILITY_REGIMES'!$C$7,"High","Extreme"))))</f>
        <v/>
      </c>
      <c r="P184" s="20">
        <f>O185</f>
        <v/>
      </c>
      <c r="Q184" s="21">
        <f>YEAR(A184)</f>
        <v/>
      </c>
    </row>
    <row r="185">
      <c r="A185" s="14" t="n">
        <v>41548</v>
      </c>
      <c r="B185" s="15">
        <f>'01_RAW_Spot'!B185</f>
        <v/>
      </c>
      <c r="C185" s="16">
        <f>'01_RAW_IV'!B185</f>
        <v/>
      </c>
      <c r="D185" s="15">
        <f>LN(B185/B184)</f>
        <v/>
      </c>
      <c r="E185" s="16">
        <f>STDEV(D165:D185)*SQRT(252)</f>
        <v/>
      </c>
      <c r="F185" s="16">
        <f>STDEV(D123:D185)*SQRT(252)</f>
        <v/>
      </c>
      <c r="G185" s="16">
        <f>IF(OR(C185="",F185=""),"",C185-F185)</f>
        <v/>
      </c>
      <c r="H185" s="17">
        <f>IF(OR(C185="",F185="",F185=0),"",C185/F185)</f>
        <v/>
      </c>
      <c r="I185" s="18">
        <f>IF('01_RAW_FwdRV'!B185="","",'01_RAW_FwdRV'!B185)</f>
        <v/>
      </c>
      <c r="J185" s="18">
        <f>IF(ROW()&lt;=3286,STDEV(D186:D206)*SQRT(252),"")</f>
        <v/>
      </c>
      <c r="K185" s="18">
        <f>IF(ROW()&lt;=3244,LN(B248/B185),"")</f>
        <v/>
      </c>
      <c r="L185" s="19" t="inlineStr"/>
      <c r="M185" s="19" t="inlineStr"/>
      <c r="N185" s="17" t="inlineStr"/>
      <c r="O185" s="20">
        <f>IF(F185="","",IF(F185&lt;'04_VOLATILITY_REGIMES'!$C$5,"Low",IF(F185&lt;'04_VOLATILITY_REGIMES'!$C$6,"Normal",IF(F185&lt;'04_VOLATILITY_REGIMES'!$C$7,"High","Extreme"))))</f>
        <v/>
      </c>
      <c r="P185" s="20">
        <f>O186</f>
        <v/>
      </c>
      <c r="Q185" s="21">
        <f>YEAR(A185)</f>
        <v/>
      </c>
    </row>
    <row r="186">
      <c r="A186" s="14" t="n">
        <v>41550</v>
      </c>
      <c r="B186" s="15">
        <f>'01_RAW_Spot'!B186</f>
        <v/>
      </c>
      <c r="C186" s="16">
        <f>'01_RAW_IV'!B186</f>
        <v/>
      </c>
      <c r="D186" s="15">
        <f>LN(B186/B185)</f>
        <v/>
      </c>
      <c r="E186" s="16">
        <f>STDEV(D166:D186)*SQRT(252)</f>
        <v/>
      </c>
      <c r="F186" s="16">
        <f>STDEV(D124:D186)*SQRT(252)</f>
        <v/>
      </c>
      <c r="G186" s="16">
        <f>IF(OR(C186="",F186=""),"",C186-F186)</f>
        <v/>
      </c>
      <c r="H186" s="17">
        <f>IF(OR(C186="",F186="",F186=0),"",C186/F186)</f>
        <v/>
      </c>
      <c r="I186" s="18">
        <f>IF('01_RAW_FwdRV'!B186="","",'01_RAW_FwdRV'!B186)</f>
        <v/>
      </c>
      <c r="J186" s="18">
        <f>IF(ROW()&lt;=3286,STDEV(D187:D207)*SQRT(252),"")</f>
        <v/>
      </c>
      <c r="K186" s="18">
        <f>IF(ROW()&lt;=3244,LN(B249/B186),"")</f>
        <v/>
      </c>
      <c r="L186" s="19" t="inlineStr"/>
      <c r="M186" s="19" t="inlineStr"/>
      <c r="N186" s="17" t="inlineStr"/>
      <c r="O186" s="20">
        <f>IF(F186="","",IF(F186&lt;'04_VOLATILITY_REGIMES'!$C$5,"Low",IF(F186&lt;'04_VOLATILITY_REGIMES'!$C$6,"Normal",IF(F186&lt;'04_VOLATILITY_REGIMES'!$C$7,"High","Extreme"))))</f>
        <v/>
      </c>
      <c r="P186" s="20">
        <f>O187</f>
        <v/>
      </c>
      <c r="Q186" s="21">
        <f>YEAR(A186)</f>
        <v/>
      </c>
    </row>
    <row r="187">
      <c r="A187" s="14" t="n">
        <v>41551</v>
      </c>
      <c r="B187" s="15">
        <f>'01_RAW_Spot'!B187</f>
        <v/>
      </c>
      <c r="C187" s="16">
        <f>'01_RAW_IV'!B187</f>
        <v/>
      </c>
      <c r="D187" s="15">
        <f>LN(B187/B186)</f>
        <v/>
      </c>
      <c r="E187" s="16">
        <f>STDEV(D167:D187)*SQRT(252)</f>
        <v/>
      </c>
      <c r="F187" s="16">
        <f>STDEV(D125:D187)*SQRT(252)</f>
        <v/>
      </c>
      <c r="G187" s="16">
        <f>IF(OR(C187="",F187=""),"",C187-F187)</f>
        <v/>
      </c>
      <c r="H187" s="17">
        <f>IF(OR(C187="",F187="",F187=0),"",C187/F187)</f>
        <v/>
      </c>
      <c r="I187" s="18">
        <f>IF('01_RAW_FwdRV'!B187="","",'01_RAW_FwdRV'!B187)</f>
        <v/>
      </c>
      <c r="J187" s="18">
        <f>IF(ROW()&lt;=3286,STDEV(D188:D208)*SQRT(252),"")</f>
        <v/>
      </c>
      <c r="K187" s="18">
        <f>IF(ROW()&lt;=3244,LN(B250/B187),"")</f>
        <v/>
      </c>
      <c r="L187" s="19" t="inlineStr"/>
      <c r="M187" s="19" t="inlineStr"/>
      <c r="N187" s="17" t="inlineStr"/>
      <c r="O187" s="20">
        <f>IF(F187="","",IF(F187&lt;'04_VOLATILITY_REGIMES'!$C$5,"Low",IF(F187&lt;'04_VOLATILITY_REGIMES'!$C$6,"Normal",IF(F187&lt;'04_VOLATILITY_REGIMES'!$C$7,"High","Extreme"))))</f>
        <v/>
      </c>
      <c r="P187" s="20">
        <f>O188</f>
        <v/>
      </c>
      <c r="Q187" s="21">
        <f>YEAR(A187)</f>
        <v/>
      </c>
    </row>
    <row r="188">
      <c r="A188" s="14" t="n">
        <v>41554</v>
      </c>
      <c r="B188" s="15">
        <f>'01_RAW_Spot'!B188</f>
        <v/>
      </c>
      <c r="C188" s="16">
        <f>'01_RAW_IV'!B188</f>
        <v/>
      </c>
      <c r="D188" s="15">
        <f>LN(B188/B187)</f>
        <v/>
      </c>
      <c r="E188" s="16">
        <f>STDEV(D168:D188)*SQRT(252)</f>
        <v/>
      </c>
      <c r="F188" s="16">
        <f>STDEV(D126:D188)*SQRT(252)</f>
        <v/>
      </c>
      <c r="G188" s="16">
        <f>IF(OR(C188="",F188=""),"",C188-F188)</f>
        <v/>
      </c>
      <c r="H188" s="17">
        <f>IF(OR(C188="",F188="",F188=0),"",C188/F188)</f>
        <v/>
      </c>
      <c r="I188" s="18">
        <f>IF('01_RAW_FwdRV'!B188="","",'01_RAW_FwdRV'!B188)</f>
        <v/>
      </c>
      <c r="J188" s="18">
        <f>IF(ROW()&lt;=3286,STDEV(D189:D209)*SQRT(252),"")</f>
        <v/>
      </c>
      <c r="K188" s="18">
        <f>IF(ROW()&lt;=3244,LN(B251/B188),"")</f>
        <v/>
      </c>
      <c r="L188" s="19" t="inlineStr"/>
      <c r="M188" s="19" t="inlineStr"/>
      <c r="N188" s="17" t="inlineStr"/>
      <c r="O188" s="20">
        <f>IF(F188="","",IF(F188&lt;'04_VOLATILITY_REGIMES'!$C$5,"Low",IF(F188&lt;'04_VOLATILITY_REGIMES'!$C$6,"Normal",IF(F188&lt;'04_VOLATILITY_REGIMES'!$C$7,"High","Extreme"))))</f>
        <v/>
      </c>
      <c r="P188" s="20">
        <f>O189</f>
        <v/>
      </c>
      <c r="Q188" s="21">
        <f>YEAR(A188)</f>
        <v/>
      </c>
    </row>
    <row r="189">
      <c r="A189" s="14" t="n">
        <v>41555</v>
      </c>
      <c r="B189" s="15">
        <f>'01_RAW_Spot'!B189</f>
        <v/>
      </c>
      <c r="C189" s="16">
        <f>'01_RAW_IV'!B189</f>
        <v/>
      </c>
      <c r="D189" s="15">
        <f>LN(B189/B188)</f>
        <v/>
      </c>
      <c r="E189" s="16">
        <f>STDEV(D169:D189)*SQRT(252)</f>
        <v/>
      </c>
      <c r="F189" s="16">
        <f>STDEV(D127:D189)*SQRT(252)</f>
        <v/>
      </c>
      <c r="G189" s="16">
        <f>IF(OR(C189="",F189=""),"",C189-F189)</f>
        <v/>
      </c>
      <c r="H189" s="17">
        <f>IF(OR(C189="",F189="",F189=0),"",C189/F189)</f>
        <v/>
      </c>
      <c r="I189" s="18">
        <f>IF('01_RAW_FwdRV'!B189="","",'01_RAW_FwdRV'!B189)</f>
        <v/>
      </c>
      <c r="J189" s="18">
        <f>IF(ROW()&lt;=3286,STDEV(D190:D210)*SQRT(252),"")</f>
        <v/>
      </c>
      <c r="K189" s="18">
        <f>IF(ROW()&lt;=3244,LN(B252/B189),"")</f>
        <v/>
      </c>
      <c r="L189" s="19" t="inlineStr"/>
      <c r="M189" s="19" t="inlineStr"/>
      <c r="N189" s="17" t="inlineStr"/>
      <c r="O189" s="20">
        <f>IF(F189="","",IF(F189&lt;'04_VOLATILITY_REGIMES'!$C$5,"Low",IF(F189&lt;'04_VOLATILITY_REGIMES'!$C$6,"Normal",IF(F189&lt;'04_VOLATILITY_REGIMES'!$C$7,"High","Extreme"))))</f>
        <v/>
      </c>
      <c r="P189" s="20">
        <f>O190</f>
        <v/>
      </c>
      <c r="Q189" s="21">
        <f>YEAR(A189)</f>
        <v/>
      </c>
    </row>
    <row r="190">
      <c r="A190" s="14" t="n">
        <v>41556</v>
      </c>
      <c r="B190" s="15">
        <f>'01_RAW_Spot'!B190</f>
        <v/>
      </c>
      <c r="C190" s="16">
        <f>'01_RAW_IV'!B190</f>
        <v/>
      </c>
      <c r="D190" s="15">
        <f>LN(B190/B189)</f>
        <v/>
      </c>
      <c r="E190" s="16">
        <f>STDEV(D170:D190)*SQRT(252)</f>
        <v/>
      </c>
      <c r="F190" s="16">
        <f>STDEV(D128:D190)*SQRT(252)</f>
        <v/>
      </c>
      <c r="G190" s="16">
        <f>IF(OR(C190="",F190=""),"",C190-F190)</f>
        <v/>
      </c>
      <c r="H190" s="17">
        <f>IF(OR(C190="",F190="",F190=0),"",C190/F190)</f>
        <v/>
      </c>
      <c r="I190" s="18">
        <f>IF('01_RAW_FwdRV'!B190="","",'01_RAW_FwdRV'!B190)</f>
        <v/>
      </c>
      <c r="J190" s="18">
        <f>IF(ROW()&lt;=3286,STDEV(D191:D211)*SQRT(252),"")</f>
        <v/>
      </c>
      <c r="K190" s="18">
        <f>IF(ROW()&lt;=3244,LN(B253/B190),"")</f>
        <v/>
      </c>
      <c r="L190" s="19" t="inlineStr"/>
      <c r="M190" s="19" t="inlineStr"/>
      <c r="N190" s="17" t="inlineStr"/>
      <c r="O190" s="20">
        <f>IF(F190="","",IF(F190&lt;'04_VOLATILITY_REGIMES'!$C$5,"Low",IF(F190&lt;'04_VOLATILITY_REGIMES'!$C$6,"Normal",IF(F190&lt;'04_VOLATILITY_REGIMES'!$C$7,"High","Extreme"))))</f>
        <v/>
      </c>
      <c r="P190" s="20">
        <f>O191</f>
        <v/>
      </c>
      <c r="Q190" s="21">
        <f>YEAR(A190)</f>
        <v/>
      </c>
    </row>
    <row r="191">
      <c r="A191" s="14" t="n">
        <v>41557</v>
      </c>
      <c r="B191" s="15">
        <f>'01_RAW_Spot'!B191</f>
        <v/>
      </c>
      <c r="C191" s="16">
        <f>'01_RAW_IV'!B191</f>
        <v/>
      </c>
      <c r="D191" s="15">
        <f>LN(B191/B190)</f>
        <v/>
      </c>
      <c r="E191" s="16">
        <f>STDEV(D171:D191)*SQRT(252)</f>
        <v/>
      </c>
      <c r="F191" s="16">
        <f>STDEV(D129:D191)*SQRT(252)</f>
        <v/>
      </c>
      <c r="G191" s="16">
        <f>IF(OR(C191="",F191=""),"",C191-F191)</f>
        <v/>
      </c>
      <c r="H191" s="17">
        <f>IF(OR(C191="",F191="",F191=0),"",C191/F191)</f>
        <v/>
      </c>
      <c r="I191" s="18">
        <f>IF('01_RAW_FwdRV'!B191="","",'01_RAW_FwdRV'!B191)</f>
        <v/>
      </c>
      <c r="J191" s="18">
        <f>IF(ROW()&lt;=3286,STDEV(D192:D212)*SQRT(252),"")</f>
        <v/>
      </c>
      <c r="K191" s="18">
        <f>IF(ROW()&lt;=3244,LN(B254/B191),"")</f>
        <v/>
      </c>
      <c r="L191" s="19" t="inlineStr"/>
      <c r="M191" s="19" t="inlineStr"/>
      <c r="N191" s="17" t="inlineStr"/>
      <c r="O191" s="20">
        <f>IF(F191="","",IF(F191&lt;'04_VOLATILITY_REGIMES'!$C$5,"Low",IF(F191&lt;'04_VOLATILITY_REGIMES'!$C$6,"Normal",IF(F191&lt;'04_VOLATILITY_REGIMES'!$C$7,"High","Extreme"))))</f>
        <v/>
      </c>
      <c r="P191" s="20">
        <f>O192</f>
        <v/>
      </c>
      <c r="Q191" s="21">
        <f>YEAR(A191)</f>
        <v/>
      </c>
    </row>
    <row r="192">
      <c r="A192" s="14" t="n">
        <v>41558</v>
      </c>
      <c r="B192" s="15">
        <f>'01_RAW_Spot'!B192</f>
        <v/>
      </c>
      <c r="C192" s="16">
        <f>'01_RAW_IV'!B192</f>
        <v/>
      </c>
      <c r="D192" s="15">
        <f>LN(B192/B191)</f>
        <v/>
      </c>
      <c r="E192" s="16">
        <f>STDEV(D172:D192)*SQRT(252)</f>
        <v/>
      </c>
      <c r="F192" s="16">
        <f>STDEV(D130:D192)*SQRT(252)</f>
        <v/>
      </c>
      <c r="G192" s="16">
        <f>IF(OR(C192="",F192=""),"",C192-F192)</f>
        <v/>
      </c>
      <c r="H192" s="17">
        <f>IF(OR(C192="",F192="",F192=0),"",C192/F192)</f>
        <v/>
      </c>
      <c r="I192" s="18">
        <f>IF('01_RAW_FwdRV'!B192="","",'01_RAW_FwdRV'!B192)</f>
        <v/>
      </c>
      <c r="J192" s="18">
        <f>IF(ROW()&lt;=3286,STDEV(D193:D213)*SQRT(252),"")</f>
        <v/>
      </c>
      <c r="K192" s="18">
        <f>IF(ROW()&lt;=3244,LN(B255/B192),"")</f>
        <v/>
      </c>
      <c r="L192" s="19" t="inlineStr"/>
      <c r="M192" s="19" t="inlineStr"/>
      <c r="N192" s="17" t="inlineStr"/>
      <c r="O192" s="20">
        <f>IF(F192="","",IF(F192&lt;'04_VOLATILITY_REGIMES'!$C$5,"Low",IF(F192&lt;'04_VOLATILITY_REGIMES'!$C$6,"Normal",IF(F192&lt;'04_VOLATILITY_REGIMES'!$C$7,"High","Extreme"))))</f>
        <v/>
      </c>
      <c r="P192" s="20">
        <f>O193</f>
        <v/>
      </c>
      <c r="Q192" s="21">
        <f>YEAR(A192)</f>
        <v/>
      </c>
    </row>
    <row r="193">
      <c r="A193" s="14" t="n">
        <v>41561</v>
      </c>
      <c r="B193" s="15">
        <f>'01_RAW_Spot'!B193</f>
        <v/>
      </c>
      <c r="C193" s="16">
        <f>'01_RAW_IV'!B193</f>
        <v/>
      </c>
      <c r="D193" s="15">
        <f>LN(B193/B192)</f>
        <v/>
      </c>
      <c r="E193" s="16">
        <f>STDEV(D173:D193)*SQRT(252)</f>
        <v/>
      </c>
      <c r="F193" s="16">
        <f>STDEV(D131:D193)*SQRT(252)</f>
        <v/>
      </c>
      <c r="G193" s="16">
        <f>IF(OR(C193="",F193=""),"",C193-F193)</f>
        <v/>
      </c>
      <c r="H193" s="17">
        <f>IF(OR(C193="",F193="",F193=0),"",C193/F193)</f>
        <v/>
      </c>
      <c r="I193" s="18">
        <f>IF('01_RAW_FwdRV'!B193="","",'01_RAW_FwdRV'!B193)</f>
        <v/>
      </c>
      <c r="J193" s="18">
        <f>IF(ROW()&lt;=3286,STDEV(D194:D214)*SQRT(252),"")</f>
        <v/>
      </c>
      <c r="K193" s="18">
        <f>IF(ROW()&lt;=3244,LN(B256/B193),"")</f>
        <v/>
      </c>
      <c r="L193" s="19" t="inlineStr"/>
      <c r="M193" s="19" t="inlineStr"/>
      <c r="N193" s="17" t="inlineStr"/>
      <c r="O193" s="20">
        <f>IF(F193="","",IF(F193&lt;'04_VOLATILITY_REGIMES'!$C$5,"Low",IF(F193&lt;'04_VOLATILITY_REGIMES'!$C$6,"Normal",IF(F193&lt;'04_VOLATILITY_REGIMES'!$C$7,"High","Extreme"))))</f>
        <v/>
      </c>
      <c r="P193" s="20">
        <f>O194</f>
        <v/>
      </c>
      <c r="Q193" s="21">
        <f>YEAR(A193)</f>
        <v/>
      </c>
    </row>
    <row r="194">
      <c r="A194" s="14" t="n">
        <v>41562</v>
      </c>
      <c r="B194" s="15">
        <f>'01_RAW_Spot'!B194</f>
        <v/>
      </c>
      <c r="C194" s="16">
        <f>'01_RAW_IV'!B194</f>
        <v/>
      </c>
      <c r="D194" s="15">
        <f>LN(B194/B193)</f>
        <v/>
      </c>
      <c r="E194" s="16">
        <f>STDEV(D174:D194)*SQRT(252)</f>
        <v/>
      </c>
      <c r="F194" s="16">
        <f>STDEV(D132:D194)*SQRT(252)</f>
        <v/>
      </c>
      <c r="G194" s="16">
        <f>IF(OR(C194="",F194=""),"",C194-F194)</f>
        <v/>
      </c>
      <c r="H194" s="17">
        <f>IF(OR(C194="",F194="",F194=0),"",C194/F194)</f>
        <v/>
      </c>
      <c r="I194" s="18">
        <f>IF('01_RAW_FwdRV'!B194="","",'01_RAW_FwdRV'!B194)</f>
        <v/>
      </c>
      <c r="J194" s="18">
        <f>IF(ROW()&lt;=3286,STDEV(D195:D215)*SQRT(252),"")</f>
        <v/>
      </c>
      <c r="K194" s="18">
        <f>IF(ROW()&lt;=3244,LN(B257/B194),"")</f>
        <v/>
      </c>
      <c r="L194" s="19" t="inlineStr"/>
      <c r="M194" s="19" t="inlineStr"/>
      <c r="N194" s="17" t="inlineStr"/>
      <c r="O194" s="20">
        <f>IF(F194="","",IF(F194&lt;'04_VOLATILITY_REGIMES'!$C$5,"Low",IF(F194&lt;'04_VOLATILITY_REGIMES'!$C$6,"Normal",IF(F194&lt;'04_VOLATILITY_REGIMES'!$C$7,"High","Extreme"))))</f>
        <v/>
      </c>
      <c r="P194" s="20">
        <f>O195</f>
        <v/>
      </c>
      <c r="Q194" s="21">
        <f>YEAR(A194)</f>
        <v/>
      </c>
    </row>
    <row r="195">
      <c r="A195" s="14" t="n">
        <v>41564</v>
      </c>
      <c r="B195" s="15">
        <f>'01_RAW_Spot'!B195</f>
        <v/>
      </c>
      <c r="C195" s="16">
        <f>'01_RAW_IV'!B195</f>
        <v/>
      </c>
      <c r="D195" s="15">
        <f>LN(B195/B194)</f>
        <v/>
      </c>
      <c r="E195" s="16">
        <f>STDEV(D175:D195)*SQRT(252)</f>
        <v/>
      </c>
      <c r="F195" s="16">
        <f>STDEV(D133:D195)*SQRT(252)</f>
        <v/>
      </c>
      <c r="G195" s="16">
        <f>IF(OR(C195="",F195=""),"",C195-F195)</f>
        <v/>
      </c>
      <c r="H195" s="17">
        <f>IF(OR(C195="",F195="",F195=0),"",C195/F195)</f>
        <v/>
      </c>
      <c r="I195" s="18">
        <f>IF('01_RAW_FwdRV'!B195="","",'01_RAW_FwdRV'!B195)</f>
        <v/>
      </c>
      <c r="J195" s="18">
        <f>IF(ROW()&lt;=3286,STDEV(D196:D216)*SQRT(252),"")</f>
        <v/>
      </c>
      <c r="K195" s="18">
        <f>IF(ROW()&lt;=3244,LN(B258/B195),"")</f>
        <v/>
      </c>
      <c r="L195" s="19" t="inlineStr"/>
      <c r="M195" s="19" t="inlineStr"/>
      <c r="N195" s="17" t="inlineStr"/>
      <c r="O195" s="20">
        <f>IF(F195="","",IF(F195&lt;'04_VOLATILITY_REGIMES'!$C$5,"Low",IF(F195&lt;'04_VOLATILITY_REGIMES'!$C$6,"Normal",IF(F195&lt;'04_VOLATILITY_REGIMES'!$C$7,"High","Extreme"))))</f>
        <v/>
      </c>
      <c r="P195" s="20">
        <f>O196</f>
        <v/>
      </c>
      <c r="Q195" s="21">
        <f>YEAR(A195)</f>
        <v/>
      </c>
    </row>
    <row r="196">
      <c r="A196" s="14" t="n">
        <v>41565</v>
      </c>
      <c r="B196" s="15">
        <f>'01_RAW_Spot'!B196</f>
        <v/>
      </c>
      <c r="C196" s="16">
        <f>'01_RAW_IV'!B196</f>
        <v/>
      </c>
      <c r="D196" s="15">
        <f>LN(B196/B195)</f>
        <v/>
      </c>
      <c r="E196" s="16">
        <f>STDEV(D176:D196)*SQRT(252)</f>
        <v/>
      </c>
      <c r="F196" s="16">
        <f>STDEV(D134:D196)*SQRT(252)</f>
        <v/>
      </c>
      <c r="G196" s="16">
        <f>IF(OR(C196="",F196=""),"",C196-F196)</f>
        <v/>
      </c>
      <c r="H196" s="17">
        <f>IF(OR(C196="",F196="",F196=0),"",C196/F196)</f>
        <v/>
      </c>
      <c r="I196" s="18">
        <f>IF('01_RAW_FwdRV'!B196="","",'01_RAW_FwdRV'!B196)</f>
        <v/>
      </c>
      <c r="J196" s="18">
        <f>IF(ROW()&lt;=3286,STDEV(D197:D217)*SQRT(252),"")</f>
        <v/>
      </c>
      <c r="K196" s="18">
        <f>IF(ROW()&lt;=3244,LN(B259/B196),"")</f>
        <v/>
      </c>
      <c r="L196" s="19" t="inlineStr"/>
      <c r="M196" s="19" t="inlineStr"/>
      <c r="N196" s="17" t="inlineStr"/>
      <c r="O196" s="20">
        <f>IF(F196="","",IF(F196&lt;'04_VOLATILITY_REGIMES'!$C$5,"Low",IF(F196&lt;'04_VOLATILITY_REGIMES'!$C$6,"Normal",IF(F196&lt;'04_VOLATILITY_REGIMES'!$C$7,"High","Extreme"))))</f>
        <v/>
      </c>
      <c r="P196" s="20">
        <f>O197</f>
        <v/>
      </c>
      <c r="Q196" s="21">
        <f>YEAR(A196)</f>
        <v/>
      </c>
    </row>
    <row r="197">
      <c r="A197" s="14" t="n">
        <v>41568</v>
      </c>
      <c r="B197" s="15">
        <f>'01_RAW_Spot'!B197</f>
        <v/>
      </c>
      <c r="C197" s="16">
        <f>'01_RAW_IV'!B197</f>
        <v/>
      </c>
      <c r="D197" s="15">
        <f>LN(B197/B196)</f>
        <v/>
      </c>
      <c r="E197" s="16">
        <f>STDEV(D177:D197)*SQRT(252)</f>
        <v/>
      </c>
      <c r="F197" s="16">
        <f>STDEV(D135:D197)*SQRT(252)</f>
        <v/>
      </c>
      <c r="G197" s="16">
        <f>IF(OR(C197="",F197=""),"",C197-F197)</f>
        <v/>
      </c>
      <c r="H197" s="17">
        <f>IF(OR(C197="",F197="",F197=0),"",C197/F197)</f>
        <v/>
      </c>
      <c r="I197" s="18">
        <f>IF('01_RAW_FwdRV'!B197="","",'01_RAW_FwdRV'!B197)</f>
        <v/>
      </c>
      <c r="J197" s="18">
        <f>IF(ROW()&lt;=3286,STDEV(D198:D218)*SQRT(252),"")</f>
        <v/>
      </c>
      <c r="K197" s="18">
        <f>IF(ROW()&lt;=3244,LN(B260/B197),"")</f>
        <v/>
      </c>
      <c r="L197" s="19" t="inlineStr"/>
      <c r="M197" s="19" t="inlineStr"/>
      <c r="N197" s="17" t="inlineStr"/>
      <c r="O197" s="20">
        <f>IF(F197="","",IF(F197&lt;'04_VOLATILITY_REGIMES'!$C$5,"Low",IF(F197&lt;'04_VOLATILITY_REGIMES'!$C$6,"Normal",IF(F197&lt;'04_VOLATILITY_REGIMES'!$C$7,"High","Extreme"))))</f>
        <v/>
      </c>
      <c r="P197" s="20">
        <f>O198</f>
        <v/>
      </c>
      <c r="Q197" s="21">
        <f>YEAR(A197)</f>
        <v/>
      </c>
    </row>
    <row r="198">
      <c r="A198" s="14" t="n">
        <v>41569</v>
      </c>
      <c r="B198" s="15">
        <f>'01_RAW_Spot'!B198</f>
        <v/>
      </c>
      <c r="C198" s="16">
        <f>'01_RAW_IV'!B198</f>
        <v/>
      </c>
      <c r="D198" s="15">
        <f>LN(B198/B197)</f>
        <v/>
      </c>
      <c r="E198" s="16">
        <f>STDEV(D178:D198)*SQRT(252)</f>
        <v/>
      </c>
      <c r="F198" s="16">
        <f>STDEV(D136:D198)*SQRT(252)</f>
        <v/>
      </c>
      <c r="G198" s="16">
        <f>IF(OR(C198="",F198=""),"",C198-F198)</f>
        <v/>
      </c>
      <c r="H198" s="17">
        <f>IF(OR(C198="",F198="",F198=0),"",C198/F198)</f>
        <v/>
      </c>
      <c r="I198" s="18">
        <f>IF('01_RAW_FwdRV'!B198="","",'01_RAW_FwdRV'!B198)</f>
        <v/>
      </c>
      <c r="J198" s="18">
        <f>IF(ROW()&lt;=3286,STDEV(D199:D219)*SQRT(252),"")</f>
        <v/>
      </c>
      <c r="K198" s="18">
        <f>IF(ROW()&lt;=3244,LN(B261/B198),"")</f>
        <v/>
      </c>
      <c r="L198" s="19" t="inlineStr"/>
      <c r="M198" s="19" t="inlineStr"/>
      <c r="N198" s="17" t="inlineStr"/>
      <c r="O198" s="20">
        <f>IF(F198="","",IF(F198&lt;'04_VOLATILITY_REGIMES'!$C$5,"Low",IF(F198&lt;'04_VOLATILITY_REGIMES'!$C$6,"Normal",IF(F198&lt;'04_VOLATILITY_REGIMES'!$C$7,"High","Extreme"))))</f>
        <v/>
      </c>
      <c r="P198" s="20">
        <f>O199</f>
        <v/>
      </c>
      <c r="Q198" s="21">
        <f>YEAR(A198)</f>
        <v/>
      </c>
    </row>
    <row r="199">
      <c r="A199" s="14" t="n">
        <v>41570</v>
      </c>
      <c r="B199" s="15">
        <f>'01_RAW_Spot'!B199</f>
        <v/>
      </c>
      <c r="C199" s="16">
        <f>'01_RAW_IV'!B199</f>
        <v/>
      </c>
      <c r="D199" s="15">
        <f>LN(B199/B198)</f>
        <v/>
      </c>
      <c r="E199" s="16">
        <f>STDEV(D179:D199)*SQRT(252)</f>
        <v/>
      </c>
      <c r="F199" s="16">
        <f>STDEV(D137:D199)*SQRT(252)</f>
        <v/>
      </c>
      <c r="G199" s="16">
        <f>IF(OR(C199="",F199=""),"",C199-F199)</f>
        <v/>
      </c>
      <c r="H199" s="17">
        <f>IF(OR(C199="",F199="",F199=0),"",C199/F199)</f>
        <v/>
      </c>
      <c r="I199" s="18">
        <f>IF('01_RAW_FwdRV'!B199="","",'01_RAW_FwdRV'!B199)</f>
        <v/>
      </c>
      <c r="J199" s="18">
        <f>IF(ROW()&lt;=3286,STDEV(D200:D220)*SQRT(252),"")</f>
        <v/>
      </c>
      <c r="K199" s="18">
        <f>IF(ROW()&lt;=3244,LN(B262/B199),"")</f>
        <v/>
      </c>
      <c r="L199" s="19" t="inlineStr"/>
      <c r="M199" s="19" t="inlineStr"/>
      <c r="N199" s="17" t="inlineStr"/>
      <c r="O199" s="20">
        <f>IF(F199="","",IF(F199&lt;'04_VOLATILITY_REGIMES'!$C$5,"Low",IF(F199&lt;'04_VOLATILITY_REGIMES'!$C$6,"Normal",IF(F199&lt;'04_VOLATILITY_REGIMES'!$C$7,"High","Extreme"))))</f>
        <v/>
      </c>
      <c r="P199" s="20">
        <f>O200</f>
        <v/>
      </c>
      <c r="Q199" s="21">
        <f>YEAR(A199)</f>
        <v/>
      </c>
    </row>
    <row r="200">
      <c r="A200" s="14" t="n">
        <v>41571</v>
      </c>
      <c r="B200" s="15">
        <f>'01_RAW_Spot'!B200</f>
        <v/>
      </c>
      <c r="C200" s="16">
        <f>'01_RAW_IV'!B200</f>
        <v/>
      </c>
      <c r="D200" s="15">
        <f>LN(B200/B199)</f>
        <v/>
      </c>
      <c r="E200" s="16">
        <f>STDEV(D180:D200)*SQRT(252)</f>
        <v/>
      </c>
      <c r="F200" s="16">
        <f>STDEV(D138:D200)*SQRT(252)</f>
        <v/>
      </c>
      <c r="G200" s="16">
        <f>IF(OR(C200="",F200=""),"",C200-F200)</f>
        <v/>
      </c>
      <c r="H200" s="17">
        <f>IF(OR(C200="",F200="",F200=0),"",C200/F200)</f>
        <v/>
      </c>
      <c r="I200" s="18">
        <f>IF('01_RAW_FwdRV'!B200="","",'01_RAW_FwdRV'!B200)</f>
        <v/>
      </c>
      <c r="J200" s="18">
        <f>IF(ROW()&lt;=3286,STDEV(D201:D221)*SQRT(252),"")</f>
        <v/>
      </c>
      <c r="K200" s="18">
        <f>IF(ROW()&lt;=3244,LN(B263/B200),"")</f>
        <v/>
      </c>
      <c r="L200" s="19" t="inlineStr"/>
      <c r="M200" s="19" t="inlineStr"/>
      <c r="N200" s="17" t="inlineStr"/>
      <c r="O200" s="20">
        <f>IF(F200="","",IF(F200&lt;'04_VOLATILITY_REGIMES'!$C$5,"Low",IF(F200&lt;'04_VOLATILITY_REGIMES'!$C$6,"Normal",IF(F200&lt;'04_VOLATILITY_REGIMES'!$C$7,"High","Extreme"))))</f>
        <v/>
      </c>
      <c r="P200" s="20">
        <f>O201</f>
        <v/>
      </c>
      <c r="Q200" s="21">
        <f>YEAR(A200)</f>
        <v/>
      </c>
    </row>
    <row r="201">
      <c r="A201" s="14" t="n">
        <v>41572</v>
      </c>
      <c r="B201" s="15">
        <f>'01_RAW_Spot'!B201</f>
        <v/>
      </c>
      <c r="C201" s="16">
        <f>'01_RAW_IV'!B201</f>
        <v/>
      </c>
      <c r="D201" s="15">
        <f>LN(B201/B200)</f>
        <v/>
      </c>
      <c r="E201" s="16">
        <f>STDEV(D181:D201)*SQRT(252)</f>
        <v/>
      </c>
      <c r="F201" s="16">
        <f>STDEV(D139:D201)*SQRT(252)</f>
        <v/>
      </c>
      <c r="G201" s="16">
        <f>IF(OR(C201="",F201=""),"",C201-F201)</f>
        <v/>
      </c>
      <c r="H201" s="17">
        <f>IF(OR(C201="",F201="",F201=0),"",C201/F201)</f>
        <v/>
      </c>
      <c r="I201" s="18">
        <f>IF('01_RAW_FwdRV'!B201="","",'01_RAW_FwdRV'!B201)</f>
        <v/>
      </c>
      <c r="J201" s="18">
        <f>IF(ROW()&lt;=3286,STDEV(D202:D222)*SQRT(252),"")</f>
        <v/>
      </c>
      <c r="K201" s="18">
        <f>IF(ROW()&lt;=3244,LN(B264/B201),"")</f>
        <v/>
      </c>
      <c r="L201" s="19" t="inlineStr"/>
      <c r="M201" s="19" t="inlineStr"/>
      <c r="N201" s="17" t="inlineStr"/>
      <c r="O201" s="20">
        <f>IF(F201="","",IF(F201&lt;'04_VOLATILITY_REGIMES'!$C$5,"Low",IF(F201&lt;'04_VOLATILITY_REGIMES'!$C$6,"Normal",IF(F201&lt;'04_VOLATILITY_REGIMES'!$C$7,"High","Extreme"))))</f>
        <v/>
      </c>
      <c r="P201" s="20">
        <f>O202</f>
        <v/>
      </c>
      <c r="Q201" s="21">
        <f>YEAR(A201)</f>
        <v/>
      </c>
    </row>
    <row r="202">
      <c r="A202" s="14" t="n">
        <v>41575</v>
      </c>
      <c r="B202" s="15">
        <f>'01_RAW_Spot'!B202</f>
        <v/>
      </c>
      <c r="C202" s="16">
        <f>'01_RAW_IV'!B202</f>
        <v/>
      </c>
      <c r="D202" s="15">
        <f>LN(B202/B201)</f>
        <v/>
      </c>
      <c r="E202" s="16">
        <f>STDEV(D182:D202)*SQRT(252)</f>
        <v/>
      </c>
      <c r="F202" s="16">
        <f>STDEV(D140:D202)*SQRT(252)</f>
        <v/>
      </c>
      <c r="G202" s="16">
        <f>IF(OR(C202="",F202=""),"",C202-F202)</f>
        <v/>
      </c>
      <c r="H202" s="17">
        <f>IF(OR(C202="",F202="",F202=0),"",C202/F202)</f>
        <v/>
      </c>
      <c r="I202" s="18">
        <f>IF('01_RAW_FwdRV'!B202="","",'01_RAW_FwdRV'!B202)</f>
        <v/>
      </c>
      <c r="J202" s="18">
        <f>IF(ROW()&lt;=3286,STDEV(D203:D223)*SQRT(252),"")</f>
        <v/>
      </c>
      <c r="K202" s="18">
        <f>IF(ROW()&lt;=3244,LN(B265/B202),"")</f>
        <v/>
      </c>
      <c r="L202" s="19" t="inlineStr"/>
      <c r="M202" s="19" t="inlineStr"/>
      <c r="N202" s="17" t="inlineStr"/>
      <c r="O202" s="20">
        <f>IF(F202="","",IF(F202&lt;'04_VOLATILITY_REGIMES'!$C$5,"Low",IF(F202&lt;'04_VOLATILITY_REGIMES'!$C$6,"Normal",IF(F202&lt;'04_VOLATILITY_REGIMES'!$C$7,"High","Extreme"))))</f>
        <v/>
      </c>
      <c r="P202" s="20">
        <f>O203</f>
        <v/>
      </c>
      <c r="Q202" s="21">
        <f>YEAR(A202)</f>
        <v/>
      </c>
    </row>
    <row r="203">
      <c r="A203" s="14" t="n">
        <v>41576</v>
      </c>
      <c r="B203" s="15">
        <f>'01_RAW_Spot'!B203</f>
        <v/>
      </c>
      <c r="C203" s="16">
        <f>'01_RAW_IV'!B203</f>
        <v/>
      </c>
      <c r="D203" s="15">
        <f>LN(B203/B202)</f>
        <v/>
      </c>
      <c r="E203" s="16">
        <f>STDEV(D183:D203)*SQRT(252)</f>
        <v/>
      </c>
      <c r="F203" s="16">
        <f>STDEV(D141:D203)*SQRT(252)</f>
        <v/>
      </c>
      <c r="G203" s="16">
        <f>IF(OR(C203="",F203=""),"",C203-F203)</f>
        <v/>
      </c>
      <c r="H203" s="17">
        <f>IF(OR(C203="",F203="",F203=0),"",C203/F203)</f>
        <v/>
      </c>
      <c r="I203" s="18">
        <f>IF('01_RAW_FwdRV'!B203="","",'01_RAW_FwdRV'!B203)</f>
        <v/>
      </c>
      <c r="J203" s="18">
        <f>IF(ROW()&lt;=3286,STDEV(D204:D224)*SQRT(252),"")</f>
        <v/>
      </c>
      <c r="K203" s="18">
        <f>IF(ROW()&lt;=3244,LN(B266/B203),"")</f>
        <v/>
      </c>
      <c r="L203" s="19" t="inlineStr"/>
      <c r="M203" s="19" t="inlineStr"/>
      <c r="N203" s="17" t="inlineStr"/>
      <c r="O203" s="20">
        <f>IF(F203="","",IF(F203&lt;'04_VOLATILITY_REGIMES'!$C$5,"Low",IF(F203&lt;'04_VOLATILITY_REGIMES'!$C$6,"Normal",IF(F203&lt;'04_VOLATILITY_REGIMES'!$C$7,"High","Extreme"))))</f>
        <v/>
      </c>
      <c r="P203" s="20">
        <f>O204</f>
        <v/>
      </c>
      <c r="Q203" s="21">
        <f>YEAR(A203)</f>
        <v/>
      </c>
    </row>
    <row r="204">
      <c r="A204" s="14" t="n">
        <v>41577</v>
      </c>
      <c r="B204" s="15">
        <f>'01_RAW_Spot'!B204</f>
        <v/>
      </c>
      <c r="C204" s="16">
        <f>'01_RAW_IV'!B204</f>
        <v/>
      </c>
      <c r="D204" s="15">
        <f>LN(B204/B203)</f>
        <v/>
      </c>
      <c r="E204" s="16">
        <f>STDEV(D184:D204)*SQRT(252)</f>
        <v/>
      </c>
      <c r="F204" s="16">
        <f>STDEV(D142:D204)*SQRT(252)</f>
        <v/>
      </c>
      <c r="G204" s="16">
        <f>IF(OR(C204="",F204=""),"",C204-F204)</f>
        <v/>
      </c>
      <c r="H204" s="17">
        <f>IF(OR(C204="",F204="",F204=0),"",C204/F204)</f>
        <v/>
      </c>
      <c r="I204" s="18">
        <f>IF('01_RAW_FwdRV'!B204="","",'01_RAW_FwdRV'!B204)</f>
        <v/>
      </c>
      <c r="J204" s="18">
        <f>IF(ROW()&lt;=3286,STDEV(D205:D225)*SQRT(252),"")</f>
        <v/>
      </c>
      <c r="K204" s="18">
        <f>IF(ROW()&lt;=3244,LN(B267/B204),"")</f>
        <v/>
      </c>
      <c r="L204" s="19" t="inlineStr"/>
      <c r="M204" s="19" t="inlineStr"/>
      <c r="N204" s="17" t="inlineStr"/>
      <c r="O204" s="20">
        <f>IF(F204="","",IF(F204&lt;'04_VOLATILITY_REGIMES'!$C$5,"Low",IF(F204&lt;'04_VOLATILITY_REGIMES'!$C$6,"Normal",IF(F204&lt;'04_VOLATILITY_REGIMES'!$C$7,"High","Extreme"))))</f>
        <v/>
      </c>
      <c r="P204" s="20">
        <f>O205</f>
        <v/>
      </c>
      <c r="Q204" s="21">
        <f>YEAR(A204)</f>
        <v/>
      </c>
    </row>
    <row r="205">
      <c r="A205" s="14" t="n">
        <v>41578</v>
      </c>
      <c r="B205" s="15">
        <f>'01_RAW_Spot'!B205</f>
        <v/>
      </c>
      <c r="C205" s="16">
        <f>'01_RAW_IV'!B205</f>
        <v/>
      </c>
      <c r="D205" s="15">
        <f>LN(B205/B204)</f>
        <v/>
      </c>
      <c r="E205" s="16">
        <f>STDEV(D185:D205)*SQRT(252)</f>
        <v/>
      </c>
      <c r="F205" s="16">
        <f>STDEV(D143:D205)*SQRT(252)</f>
        <v/>
      </c>
      <c r="G205" s="16">
        <f>IF(OR(C205="",F205=""),"",C205-F205)</f>
        <v/>
      </c>
      <c r="H205" s="17">
        <f>IF(OR(C205="",F205="",F205=0),"",C205/F205)</f>
        <v/>
      </c>
      <c r="I205" s="18">
        <f>IF('01_RAW_FwdRV'!B205="","",'01_RAW_FwdRV'!B205)</f>
        <v/>
      </c>
      <c r="J205" s="18">
        <f>IF(ROW()&lt;=3286,STDEV(D206:D226)*SQRT(252),"")</f>
        <v/>
      </c>
      <c r="K205" s="18">
        <f>IF(ROW()&lt;=3244,LN(B268/B205),"")</f>
        <v/>
      </c>
      <c r="L205" s="19" t="inlineStr"/>
      <c r="M205" s="19" t="inlineStr"/>
      <c r="N205" s="17" t="inlineStr"/>
      <c r="O205" s="20">
        <f>IF(F205="","",IF(F205&lt;'04_VOLATILITY_REGIMES'!$C$5,"Low",IF(F205&lt;'04_VOLATILITY_REGIMES'!$C$6,"Normal",IF(F205&lt;'04_VOLATILITY_REGIMES'!$C$7,"High","Extreme"))))</f>
        <v/>
      </c>
      <c r="P205" s="20">
        <f>O206</f>
        <v/>
      </c>
      <c r="Q205" s="21">
        <f>YEAR(A205)</f>
        <v/>
      </c>
    </row>
    <row r="206">
      <c r="A206" s="14" t="n">
        <v>41579</v>
      </c>
      <c r="B206" s="15">
        <f>'01_RAW_Spot'!B206</f>
        <v/>
      </c>
      <c r="C206" s="16">
        <f>'01_RAW_IV'!B206</f>
        <v/>
      </c>
      <c r="D206" s="15">
        <f>LN(B206/B205)</f>
        <v/>
      </c>
      <c r="E206" s="16">
        <f>STDEV(D186:D206)*SQRT(252)</f>
        <v/>
      </c>
      <c r="F206" s="16">
        <f>STDEV(D144:D206)*SQRT(252)</f>
        <v/>
      </c>
      <c r="G206" s="16">
        <f>IF(OR(C206="",F206=""),"",C206-F206)</f>
        <v/>
      </c>
      <c r="H206" s="17">
        <f>IF(OR(C206="",F206="",F206=0),"",C206/F206)</f>
        <v/>
      </c>
      <c r="I206" s="18">
        <f>IF('01_RAW_FwdRV'!B206="","",'01_RAW_FwdRV'!B206)</f>
        <v/>
      </c>
      <c r="J206" s="18">
        <f>IF(ROW()&lt;=3286,STDEV(D207:D227)*SQRT(252),"")</f>
        <v/>
      </c>
      <c r="K206" s="18">
        <f>IF(ROW()&lt;=3244,LN(B269/B206),"")</f>
        <v/>
      </c>
      <c r="L206" s="19" t="inlineStr"/>
      <c r="M206" s="19" t="inlineStr"/>
      <c r="N206" s="17" t="inlineStr"/>
      <c r="O206" s="20">
        <f>IF(F206="","",IF(F206&lt;'04_VOLATILITY_REGIMES'!$C$5,"Low",IF(F206&lt;'04_VOLATILITY_REGIMES'!$C$6,"Normal",IF(F206&lt;'04_VOLATILITY_REGIMES'!$C$7,"High","Extreme"))))</f>
        <v/>
      </c>
      <c r="P206" s="20">
        <f>O207</f>
        <v/>
      </c>
      <c r="Q206" s="21">
        <f>YEAR(A206)</f>
        <v/>
      </c>
    </row>
    <row r="207">
      <c r="A207" s="14" t="n">
        <v>41583</v>
      </c>
      <c r="B207" s="15">
        <f>'01_RAW_Spot'!B207</f>
        <v/>
      </c>
      <c r="C207" s="16">
        <f>'01_RAW_IV'!B207</f>
        <v/>
      </c>
      <c r="D207" s="15">
        <f>LN(B207/B206)</f>
        <v/>
      </c>
      <c r="E207" s="16">
        <f>STDEV(D187:D207)*SQRT(252)</f>
        <v/>
      </c>
      <c r="F207" s="16">
        <f>STDEV(D145:D207)*SQRT(252)</f>
        <v/>
      </c>
      <c r="G207" s="16">
        <f>IF(OR(C207="",F207=""),"",C207-F207)</f>
        <v/>
      </c>
      <c r="H207" s="17">
        <f>IF(OR(C207="",F207="",F207=0),"",C207/F207)</f>
        <v/>
      </c>
      <c r="I207" s="18">
        <f>IF('01_RAW_FwdRV'!B207="","",'01_RAW_FwdRV'!B207)</f>
        <v/>
      </c>
      <c r="J207" s="18">
        <f>IF(ROW()&lt;=3286,STDEV(D208:D228)*SQRT(252),"")</f>
        <v/>
      </c>
      <c r="K207" s="18">
        <f>IF(ROW()&lt;=3244,LN(B270/B207),"")</f>
        <v/>
      </c>
      <c r="L207" s="19" t="inlineStr"/>
      <c r="M207" s="19" t="inlineStr"/>
      <c r="N207" s="17" t="inlineStr"/>
      <c r="O207" s="20">
        <f>IF(F207="","",IF(F207&lt;'04_VOLATILITY_REGIMES'!$C$5,"Low",IF(F207&lt;'04_VOLATILITY_REGIMES'!$C$6,"Normal",IF(F207&lt;'04_VOLATILITY_REGIMES'!$C$7,"High","Extreme"))))</f>
        <v/>
      </c>
      <c r="P207" s="20">
        <f>O208</f>
        <v/>
      </c>
      <c r="Q207" s="21">
        <f>YEAR(A207)</f>
        <v/>
      </c>
    </row>
    <row r="208">
      <c r="A208" s="14" t="n">
        <v>41584</v>
      </c>
      <c r="B208" s="15">
        <f>'01_RAW_Spot'!B208</f>
        <v/>
      </c>
      <c r="C208" s="16">
        <f>'01_RAW_IV'!B208</f>
        <v/>
      </c>
      <c r="D208" s="15">
        <f>LN(B208/B207)</f>
        <v/>
      </c>
      <c r="E208" s="16">
        <f>STDEV(D188:D208)*SQRT(252)</f>
        <v/>
      </c>
      <c r="F208" s="16">
        <f>STDEV(D146:D208)*SQRT(252)</f>
        <v/>
      </c>
      <c r="G208" s="16">
        <f>IF(OR(C208="",F208=""),"",C208-F208)</f>
        <v/>
      </c>
      <c r="H208" s="17">
        <f>IF(OR(C208="",F208="",F208=0),"",C208/F208)</f>
        <v/>
      </c>
      <c r="I208" s="18">
        <f>IF('01_RAW_FwdRV'!B208="","",'01_RAW_FwdRV'!B208)</f>
        <v/>
      </c>
      <c r="J208" s="18">
        <f>IF(ROW()&lt;=3286,STDEV(D209:D229)*SQRT(252),"")</f>
        <v/>
      </c>
      <c r="K208" s="18">
        <f>IF(ROW()&lt;=3244,LN(B271/B208),"")</f>
        <v/>
      </c>
      <c r="L208" s="19" t="inlineStr"/>
      <c r="M208" s="19" t="inlineStr"/>
      <c r="N208" s="17" t="inlineStr"/>
      <c r="O208" s="20">
        <f>IF(F208="","",IF(F208&lt;'04_VOLATILITY_REGIMES'!$C$5,"Low",IF(F208&lt;'04_VOLATILITY_REGIMES'!$C$6,"Normal",IF(F208&lt;'04_VOLATILITY_REGIMES'!$C$7,"High","Extreme"))))</f>
        <v/>
      </c>
      <c r="P208" s="20">
        <f>O209</f>
        <v/>
      </c>
      <c r="Q208" s="21">
        <f>YEAR(A208)</f>
        <v/>
      </c>
    </row>
    <row r="209">
      <c r="A209" s="14" t="n">
        <v>41585</v>
      </c>
      <c r="B209" s="15">
        <f>'01_RAW_Spot'!B209</f>
        <v/>
      </c>
      <c r="C209" s="16">
        <f>'01_RAW_IV'!B209</f>
        <v/>
      </c>
      <c r="D209" s="15">
        <f>LN(B209/B208)</f>
        <v/>
      </c>
      <c r="E209" s="16">
        <f>STDEV(D189:D209)*SQRT(252)</f>
        <v/>
      </c>
      <c r="F209" s="16">
        <f>STDEV(D147:D209)*SQRT(252)</f>
        <v/>
      </c>
      <c r="G209" s="16">
        <f>IF(OR(C209="",F209=""),"",C209-F209)</f>
        <v/>
      </c>
      <c r="H209" s="17">
        <f>IF(OR(C209="",F209="",F209=0),"",C209/F209)</f>
        <v/>
      </c>
      <c r="I209" s="18">
        <f>IF('01_RAW_FwdRV'!B209="","",'01_RAW_FwdRV'!B209)</f>
        <v/>
      </c>
      <c r="J209" s="18">
        <f>IF(ROW()&lt;=3286,STDEV(D210:D230)*SQRT(252),"")</f>
        <v/>
      </c>
      <c r="K209" s="18">
        <f>IF(ROW()&lt;=3244,LN(B272/B209),"")</f>
        <v/>
      </c>
      <c r="L209" s="19" t="inlineStr"/>
      <c r="M209" s="19" t="inlineStr"/>
      <c r="N209" s="17" t="inlineStr"/>
      <c r="O209" s="20">
        <f>IF(F209="","",IF(F209&lt;'04_VOLATILITY_REGIMES'!$C$5,"Low",IF(F209&lt;'04_VOLATILITY_REGIMES'!$C$6,"Normal",IF(F209&lt;'04_VOLATILITY_REGIMES'!$C$7,"High","Extreme"))))</f>
        <v/>
      </c>
      <c r="P209" s="20">
        <f>O210</f>
        <v/>
      </c>
      <c r="Q209" s="21">
        <f>YEAR(A209)</f>
        <v/>
      </c>
    </row>
    <row r="210">
      <c r="A210" s="14" t="n">
        <v>41586</v>
      </c>
      <c r="B210" s="15">
        <f>'01_RAW_Spot'!B210</f>
        <v/>
      </c>
      <c r="C210" s="16">
        <f>'01_RAW_IV'!B210</f>
        <v/>
      </c>
      <c r="D210" s="15">
        <f>LN(B210/B209)</f>
        <v/>
      </c>
      <c r="E210" s="16">
        <f>STDEV(D190:D210)*SQRT(252)</f>
        <v/>
      </c>
      <c r="F210" s="16">
        <f>STDEV(D148:D210)*SQRT(252)</f>
        <v/>
      </c>
      <c r="G210" s="16">
        <f>IF(OR(C210="",F210=""),"",C210-F210)</f>
        <v/>
      </c>
      <c r="H210" s="17">
        <f>IF(OR(C210="",F210="",F210=0),"",C210/F210)</f>
        <v/>
      </c>
      <c r="I210" s="18">
        <f>IF('01_RAW_FwdRV'!B210="","",'01_RAW_FwdRV'!B210)</f>
        <v/>
      </c>
      <c r="J210" s="18">
        <f>IF(ROW()&lt;=3286,STDEV(D211:D231)*SQRT(252),"")</f>
        <v/>
      </c>
      <c r="K210" s="18">
        <f>IF(ROW()&lt;=3244,LN(B273/B210),"")</f>
        <v/>
      </c>
      <c r="L210" s="19" t="inlineStr"/>
      <c r="M210" s="19" t="inlineStr"/>
      <c r="N210" s="17" t="inlineStr"/>
      <c r="O210" s="20">
        <f>IF(F210="","",IF(F210&lt;'04_VOLATILITY_REGIMES'!$C$5,"Low",IF(F210&lt;'04_VOLATILITY_REGIMES'!$C$6,"Normal",IF(F210&lt;'04_VOLATILITY_REGIMES'!$C$7,"High","Extreme"))))</f>
        <v/>
      </c>
      <c r="P210" s="20">
        <f>O211</f>
        <v/>
      </c>
      <c r="Q210" s="21">
        <f>YEAR(A210)</f>
        <v/>
      </c>
    </row>
    <row r="211">
      <c r="A211" s="14" t="n">
        <v>41589</v>
      </c>
      <c r="B211" s="15">
        <f>'01_RAW_Spot'!B211</f>
        <v/>
      </c>
      <c r="C211" s="16">
        <f>'01_RAW_IV'!B211</f>
        <v/>
      </c>
      <c r="D211" s="15">
        <f>LN(B211/B210)</f>
        <v/>
      </c>
      <c r="E211" s="16">
        <f>STDEV(D191:D211)*SQRT(252)</f>
        <v/>
      </c>
      <c r="F211" s="16">
        <f>STDEV(D149:D211)*SQRT(252)</f>
        <v/>
      </c>
      <c r="G211" s="16">
        <f>IF(OR(C211="",F211=""),"",C211-F211)</f>
        <v/>
      </c>
      <c r="H211" s="17">
        <f>IF(OR(C211="",F211="",F211=0),"",C211/F211)</f>
        <v/>
      </c>
      <c r="I211" s="18">
        <f>IF('01_RAW_FwdRV'!B211="","",'01_RAW_FwdRV'!B211)</f>
        <v/>
      </c>
      <c r="J211" s="18">
        <f>IF(ROW()&lt;=3286,STDEV(D212:D232)*SQRT(252),"")</f>
        <v/>
      </c>
      <c r="K211" s="18">
        <f>IF(ROW()&lt;=3244,LN(B274/B211),"")</f>
        <v/>
      </c>
      <c r="L211" s="19" t="inlineStr"/>
      <c r="M211" s="19" t="inlineStr"/>
      <c r="N211" s="17" t="inlineStr"/>
      <c r="O211" s="20">
        <f>IF(F211="","",IF(F211&lt;'04_VOLATILITY_REGIMES'!$C$5,"Low",IF(F211&lt;'04_VOLATILITY_REGIMES'!$C$6,"Normal",IF(F211&lt;'04_VOLATILITY_REGIMES'!$C$7,"High","Extreme"))))</f>
        <v/>
      </c>
      <c r="P211" s="20">
        <f>O212</f>
        <v/>
      </c>
      <c r="Q211" s="21">
        <f>YEAR(A211)</f>
        <v/>
      </c>
    </row>
    <row r="212">
      <c r="A212" s="14" t="n">
        <v>41590</v>
      </c>
      <c r="B212" s="15">
        <f>'01_RAW_Spot'!B212</f>
        <v/>
      </c>
      <c r="C212" s="16">
        <f>'01_RAW_IV'!B212</f>
        <v/>
      </c>
      <c r="D212" s="15">
        <f>LN(B212/B211)</f>
        <v/>
      </c>
      <c r="E212" s="16">
        <f>STDEV(D192:D212)*SQRT(252)</f>
        <v/>
      </c>
      <c r="F212" s="16">
        <f>STDEV(D150:D212)*SQRT(252)</f>
        <v/>
      </c>
      <c r="G212" s="16">
        <f>IF(OR(C212="",F212=""),"",C212-F212)</f>
        <v/>
      </c>
      <c r="H212" s="17">
        <f>IF(OR(C212="",F212="",F212=0),"",C212/F212)</f>
        <v/>
      </c>
      <c r="I212" s="18">
        <f>IF('01_RAW_FwdRV'!B212="","",'01_RAW_FwdRV'!B212)</f>
        <v/>
      </c>
      <c r="J212" s="18">
        <f>IF(ROW()&lt;=3286,STDEV(D213:D233)*SQRT(252),"")</f>
        <v/>
      </c>
      <c r="K212" s="18">
        <f>IF(ROW()&lt;=3244,LN(B275/B212),"")</f>
        <v/>
      </c>
      <c r="L212" s="19" t="inlineStr"/>
      <c r="M212" s="19" t="inlineStr"/>
      <c r="N212" s="17" t="inlineStr"/>
      <c r="O212" s="20">
        <f>IF(F212="","",IF(F212&lt;'04_VOLATILITY_REGIMES'!$C$5,"Low",IF(F212&lt;'04_VOLATILITY_REGIMES'!$C$6,"Normal",IF(F212&lt;'04_VOLATILITY_REGIMES'!$C$7,"High","Extreme"))))</f>
        <v/>
      </c>
      <c r="P212" s="20">
        <f>O213</f>
        <v/>
      </c>
      <c r="Q212" s="21">
        <f>YEAR(A212)</f>
        <v/>
      </c>
    </row>
    <row r="213">
      <c r="A213" s="14" t="n">
        <v>41591</v>
      </c>
      <c r="B213" s="15">
        <f>'01_RAW_Spot'!B213</f>
        <v/>
      </c>
      <c r="C213" s="16">
        <f>'01_RAW_IV'!B213</f>
        <v/>
      </c>
      <c r="D213" s="15">
        <f>LN(B213/B212)</f>
        <v/>
      </c>
      <c r="E213" s="16">
        <f>STDEV(D193:D213)*SQRT(252)</f>
        <v/>
      </c>
      <c r="F213" s="16">
        <f>STDEV(D151:D213)*SQRT(252)</f>
        <v/>
      </c>
      <c r="G213" s="16">
        <f>IF(OR(C213="",F213=""),"",C213-F213)</f>
        <v/>
      </c>
      <c r="H213" s="17">
        <f>IF(OR(C213="",F213="",F213=0),"",C213/F213)</f>
        <v/>
      </c>
      <c r="I213" s="18">
        <f>IF('01_RAW_FwdRV'!B213="","",'01_RAW_FwdRV'!B213)</f>
        <v/>
      </c>
      <c r="J213" s="18">
        <f>IF(ROW()&lt;=3286,STDEV(D214:D234)*SQRT(252),"")</f>
        <v/>
      </c>
      <c r="K213" s="18">
        <f>IF(ROW()&lt;=3244,LN(B276/B213),"")</f>
        <v/>
      </c>
      <c r="L213" s="19" t="inlineStr"/>
      <c r="M213" s="19" t="inlineStr"/>
      <c r="N213" s="17" t="inlineStr"/>
      <c r="O213" s="20">
        <f>IF(F213="","",IF(F213&lt;'04_VOLATILITY_REGIMES'!$C$5,"Low",IF(F213&lt;'04_VOLATILITY_REGIMES'!$C$6,"Normal",IF(F213&lt;'04_VOLATILITY_REGIMES'!$C$7,"High","Extreme"))))</f>
        <v/>
      </c>
      <c r="P213" s="20">
        <f>O214</f>
        <v/>
      </c>
      <c r="Q213" s="21">
        <f>YEAR(A213)</f>
        <v/>
      </c>
    </row>
    <row r="214">
      <c r="A214" s="14" t="n">
        <v>41592</v>
      </c>
      <c r="B214" s="15">
        <f>'01_RAW_Spot'!B214</f>
        <v/>
      </c>
      <c r="C214" s="16">
        <f>'01_RAW_IV'!B214</f>
        <v/>
      </c>
      <c r="D214" s="15">
        <f>LN(B214/B213)</f>
        <v/>
      </c>
      <c r="E214" s="16">
        <f>STDEV(D194:D214)*SQRT(252)</f>
        <v/>
      </c>
      <c r="F214" s="16">
        <f>STDEV(D152:D214)*SQRT(252)</f>
        <v/>
      </c>
      <c r="G214" s="16">
        <f>IF(OR(C214="",F214=""),"",C214-F214)</f>
        <v/>
      </c>
      <c r="H214" s="17">
        <f>IF(OR(C214="",F214="",F214=0),"",C214/F214)</f>
        <v/>
      </c>
      <c r="I214" s="18">
        <f>IF('01_RAW_FwdRV'!B214="","",'01_RAW_FwdRV'!B214)</f>
        <v/>
      </c>
      <c r="J214" s="18">
        <f>IF(ROW()&lt;=3286,STDEV(D215:D235)*SQRT(252),"")</f>
        <v/>
      </c>
      <c r="K214" s="18">
        <f>IF(ROW()&lt;=3244,LN(B277/B214),"")</f>
        <v/>
      </c>
      <c r="L214" s="19" t="inlineStr"/>
      <c r="M214" s="19" t="inlineStr"/>
      <c r="N214" s="17" t="inlineStr"/>
      <c r="O214" s="20">
        <f>IF(F214="","",IF(F214&lt;'04_VOLATILITY_REGIMES'!$C$5,"Low",IF(F214&lt;'04_VOLATILITY_REGIMES'!$C$6,"Normal",IF(F214&lt;'04_VOLATILITY_REGIMES'!$C$7,"High","Extreme"))))</f>
        <v/>
      </c>
      <c r="P214" s="20">
        <f>O215</f>
        <v/>
      </c>
      <c r="Q214" s="21">
        <f>YEAR(A214)</f>
        <v/>
      </c>
    </row>
    <row r="215">
      <c r="A215" s="14" t="n">
        <v>41596</v>
      </c>
      <c r="B215" s="15">
        <f>'01_RAW_Spot'!B215</f>
        <v/>
      </c>
      <c r="C215" s="16">
        <f>'01_RAW_IV'!B215</f>
        <v/>
      </c>
      <c r="D215" s="15">
        <f>LN(B215/B214)</f>
        <v/>
      </c>
      <c r="E215" s="16">
        <f>STDEV(D195:D215)*SQRT(252)</f>
        <v/>
      </c>
      <c r="F215" s="16">
        <f>STDEV(D153:D215)*SQRT(252)</f>
        <v/>
      </c>
      <c r="G215" s="16">
        <f>IF(OR(C215="",F215=""),"",C215-F215)</f>
        <v/>
      </c>
      <c r="H215" s="17">
        <f>IF(OR(C215="",F215="",F215=0),"",C215/F215)</f>
        <v/>
      </c>
      <c r="I215" s="18">
        <f>IF('01_RAW_FwdRV'!B215="","",'01_RAW_FwdRV'!B215)</f>
        <v/>
      </c>
      <c r="J215" s="18">
        <f>IF(ROW()&lt;=3286,STDEV(D216:D236)*SQRT(252),"")</f>
        <v/>
      </c>
      <c r="K215" s="18">
        <f>IF(ROW()&lt;=3244,LN(B278/B215),"")</f>
        <v/>
      </c>
      <c r="L215" s="19" t="inlineStr"/>
      <c r="M215" s="19" t="inlineStr"/>
      <c r="N215" s="17" t="inlineStr"/>
      <c r="O215" s="20">
        <f>IF(F215="","",IF(F215&lt;'04_VOLATILITY_REGIMES'!$C$5,"Low",IF(F215&lt;'04_VOLATILITY_REGIMES'!$C$6,"Normal",IF(F215&lt;'04_VOLATILITY_REGIMES'!$C$7,"High","Extreme"))))</f>
        <v/>
      </c>
      <c r="P215" s="20">
        <f>O216</f>
        <v/>
      </c>
      <c r="Q215" s="21">
        <f>YEAR(A215)</f>
        <v/>
      </c>
    </row>
    <row r="216">
      <c r="A216" s="14" t="n">
        <v>41597</v>
      </c>
      <c r="B216" s="15">
        <f>'01_RAW_Spot'!B216</f>
        <v/>
      </c>
      <c r="C216" s="16">
        <f>'01_RAW_IV'!B216</f>
        <v/>
      </c>
      <c r="D216" s="15">
        <f>LN(B216/B215)</f>
        <v/>
      </c>
      <c r="E216" s="16">
        <f>STDEV(D196:D216)*SQRT(252)</f>
        <v/>
      </c>
      <c r="F216" s="16">
        <f>STDEV(D154:D216)*SQRT(252)</f>
        <v/>
      </c>
      <c r="G216" s="16">
        <f>IF(OR(C216="",F216=""),"",C216-F216)</f>
        <v/>
      </c>
      <c r="H216" s="17">
        <f>IF(OR(C216="",F216="",F216=0),"",C216/F216)</f>
        <v/>
      </c>
      <c r="I216" s="18">
        <f>IF('01_RAW_FwdRV'!B216="","",'01_RAW_FwdRV'!B216)</f>
        <v/>
      </c>
      <c r="J216" s="18">
        <f>IF(ROW()&lt;=3286,STDEV(D217:D237)*SQRT(252),"")</f>
        <v/>
      </c>
      <c r="K216" s="18">
        <f>IF(ROW()&lt;=3244,LN(B279/B216),"")</f>
        <v/>
      </c>
      <c r="L216" s="19" t="inlineStr"/>
      <c r="M216" s="19" t="inlineStr"/>
      <c r="N216" s="17" t="inlineStr"/>
      <c r="O216" s="20">
        <f>IF(F216="","",IF(F216&lt;'04_VOLATILITY_REGIMES'!$C$5,"Low",IF(F216&lt;'04_VOLATILITY_REGIMES'!$C$6,"Normal",IF(F216&lt;'04_VOLATILITY_REGIMES'!$C$7,"High","Extreme"))))</f>
        <v/>
      </c>
      <c r="P216" s="20">
        <f>O217</f>
        <v/>
      </c>
      <c r="Q216" s="21">
        <f>YEAR(A216)</f>
        <v/>
      </c>
    </row>
    <row r="217">
      <c r="A217" s="14" t="n">
        <v>41598</v>
      </c>
      <c r="B217" s="15">
        <f>'01_RAW_Spot'!B217</f>
        <v/>
      </c>
      <c r="C217" s="16">
        <f>'01_RAW_IV'!B217</f>
        <v/>
      </c>
      <c r="D217" s="15">
        <f>LN(B217/B216)</f>
        <v/>
      </c>
      <c r="E217" s="16">
        <f>STDEV(D197:D217)*SQRT(252)</f>
        <v/>
      </c>
      <c r="F217" s="16">
        <f>STDEV(D155:D217)*SQRT(252)</f>
        <v/>
      </c>
      <c r="G217" s="16">
        <f>IF(OR(C217="",F217=""),"",C217-F217)</f>
        <v/>
      </c>
      <c r="H217" s="17">
        <f>IF(OR(C217="",F217="",F217=0),"",C217/F217)</f>
        <v/>
      </c>
      <c r="I217" s="18">
        <f>IF('01_RAW_FwdRV'!B217="","",'01_RAW_FwdRV'!B217)</f>
        <v/>
      </c>
      <c r="J217" s="18">
        <f>IF(ROW()&lt;=3286,STDEV(D218:D238)*SQRT(252),"")</f>
        <v/>
      </c>
      <c r="K217" s="18">
        <f>IF(ROW()&lt;=3244,LN(B280/B217),"")</f>
        <v/>
      </c>
      <c r="L217" s="19" t="inlineStr"/>
      <c r="M217" s="19" t="inlineStr"/>
      <c r="N217" s="17" t="inlineStr"/>
      <c r="O217" s="20">
        <f>IF(F217="","",IF(F217&lt;'04_VOLATILITY_REGIMES'!$C$5,"Low",IF(F217&lt;'04_VOLATILITY_REGIMES'!$C$6,"Normal",IF(F217&lt;'04_VOLATILITY_REGIMES'!$C$7,"High","Extreme"))))</f>
        <v/>
      </c>
      <c r="P217" s="20">
        <f>O218</f>
        <v/>
      </c>
      <c r="Q217" s="21">
        <f>YEAR(A217)</f>
        <v/>
      </c>
    </row>
    <row r="218">
      <c r="A218" s="14" t="n">
        <v>41599</v>
      </c>
      <c r="B218" s="15">
        <f>'01_RAW_Spot'!B218</f>
        <v/>
      </c>
      <c r="C218" s="16">
        <f>'01_RAW_IV'!B218</f>
        <v/>
      </c>
      <c r="D218" s="15">
        <f>LN(B218/B217)</f>
        <v/>
      </c>
      <c r="E218" s="16">
        <f>STDEV(D198:D218)*SQRT(252)</f>
        <v/>
      </c>
      <c r="F218" s="16">
        <f>STDEV(D156:D218)*SQRT(252)</f>
        <v/>
      </c>
      <c r="G218" s="16">
        <f>IF(OR(C218="",F218=""),"",C218-F218)</f>
        <v/>
      </c>
      <c r="H218" s="17">
        <f>IF(OR(C218="",F218="",F218=0),"",C218/F218)</f>
        <v/>
      </c>
      <c r="I218" s="18">
        <f>IF('01_RAW_FwdRV'!B218="","",'01_RAW_FwdRV'!B218)</f>
        <v/>
      </c>
      <c r="J218" s="18">
        <f>IF(ROW()&lt;=3286,STDEV(D219:D239)*SQRT(252),"")</f>
        <v/>
      </c>
      <c r="K218" s="18">
        <f>IF(ROW()&lt;=3244,LN(B281/B218),"")</f>
        <v/>
      </c>
      <c r="L218" s="19" t="inlineStr"/>
      <c r="M218" s="19" t="inlineStr"/>
      <c r="N218" s="17" t="inlineStr"/>
      <c r="O218" s="20">
        <f>IF(F218="","",IF(F218&lt;'04_VOLATILITY_REGIMES'!$C$5,"Low",IF(F218&lt;'04_VOLATILITY_REGIMES'!$C$6,"Normal",IF(F218&lt;'04_VOLATILITY_REGIMES'!$C$7,"High","Extreme"))))</f>
        <v/>
      </c>
      <c r="P218" s="20">
        <f>O219</f>
        <v/>
      </c>
      <c r="Q218" s="21">
        <f>YEAR(A218)</f>
        <v/>
      </c>
    </row>
    <row r="219">
      <c r="A219" s="14" t="n">
        <v>41600</v>
      </c>
      <c r="B219" s="15">
        <f>'01_RAW_Spot'!B219</f>
        <v/>
      </c>
      <c r="C219" s="16">
        <f>'01_RAW_IV'!B219</f>
        <v/>
      </c>
      <c r="D219" s="15">
        <f>LN(B219/B218)</f>
        <v/>
      </c>
      <c r="E219" s="16">
        <f>STDEV(D199:D219)*SQRT(252)</f>
        <v/>
      </c>
      <c r="F219" s="16">
        <f>STDEV(D157:D219)*SQRT(252)</f>
        <v/>
      </c>
      <c r="G219" s="16">
        <f>IF(OR(C219="",F219=""),"",C219-F219)</f>
        <v/>
      </c>
      <c r="H219" s="17">
        <f>IF(OR(C219="",F219="",F219=0),"",C219/F219)</f>
        <v/>
      </c>
      <c r="I219" s="18">
        <f>IF('01_RAW_FwdRV'!B219="","",'01_RAW_FwdRV'!B219)</f>
        <v/>
      </c>
      <c r="J219" s="18">
        <f>IF(ROW()&lt;=3286,STDEV(D220:D240)*SQRT(252),"")</f>
        <v/>
      </c>
      <c r="K219" s="18">
        <f>IF(ROW()&lt;=3244,LN(B282/B219),"")</f>
        <v/>
      </c>
      <c r="L219" s="19" t="inlineStr"/>
      <c r="M219" s="19" t="inlineStr"/>
      <c r="N219" s="17" t="inlineStr"/>
      <c r="O219" s="20">
        <f>IF(F219="","",IF(F219&lt;'04_VOLATILITY_REGIMES'!$C$5,"Low",IF(F219&lt;'04_VOLATILITY_REGIMES'!$C$6,"Normal",IF(F219&lt;'04_VOLATILITY_REGIMES'!$C$7,"High","Extreme"))))</f>
        <v/>
      </c>
      <c r="P219" s="20">
        <f>O220</f>
        <v/>
      </c>
      <c r="Q219" s="21">
        <f>YEAR(A219)</f>
        <v/>
      </c>
    </row>
    <row r="220">
      <c r="A220" s="14" t="n">
        <v>41603</v>
      </c>
      <c r="B220" s="15">
        <f>'01_RAW_Spot'!B220</f>
        <v/>
      </c>
      <c r="C220" s="16">
        <f>'01_RAW_IV'!B220</f>
        <v/>
      </c>
      <c r="D220" s="15">
        <f>LN(B220/B219)</f>
        <v/>
      </c>
      <c r="E220" s="16">
        <f>STDEV(D200:D220)*SQRT(252)</f>
        <v/>
      </c>
      <c r="F220" s="16">
        <f>STDEV(D158:D220)*SQRT(252)</f>
        <v/>
      </c>
      <c r="G220" s="16">
        <f>IF(OR(C220="",F220=""),"",C220-F220)</f>
        <v/>
      </c>
      <c r="H220" s="17">
        <f>IF(OR(C220="",F220="",F220=0),"",C220/F220)</f>
        <v/>
      </c>
      <c r="I220" s="18">
        <f>IF('01_RAW_FwdRV'!B220="","",'01_RAW_FwdRV'!B220)</f>
        <v/>
      </c>
      <c r="J220" s="18">
        <f>IF(ROW()&lt;=3286,STDEV(D221:D241)*SQRT(252),"")</f>
        <v/>
      </c>
      <c r="K220" s="18">
        <f>IF(ROW()&lt;=3244,LN(B283/B220),"")</f>
        <v/>
      </c>
      <c r="L220" s="19" t="inlineStr"/>
      <c r="M220" s="19" t="inlineStr"/>
      <c r="N220" s="17" t="inlineStr"/>
      <c r="O220" s="20">
        <f>IF(F220="","",IF(F220&lt;'04_VOLATILITY_REGIMES'!$C$5,"Low",IF(F220&lt;'04_VOLATILITY_REGIMES'!$C$6,"Normal",IF(F220&lt;'04_VOLATILITY_REGIMES'!$C$7,"High","Extreme"))))</f>
        <v/>
      </c>
      <c r="P220" s="20">
        <f>O221</f>
        <v/>
      </c>
      <c r="Q220" s="21">
        <f>YEAR(A220)</f>
        <v/>
      </c>
    </row>
    <row r="221">
      <c r="A221" s="14" t="n">
        <v>41604</v>
      </c>
      <c r="B221" s="15">
        <f>'01_RAW_Spot'!B221</f>
        <v/>
      </c>
      <c r="C221" s="16">
        <f>'01_RAW_IV'!B221</f>
        <v/>
      </c>
      <c r="D221" s="15">
        <f>LN(B221/B220)</f>
        <v/>
      </c>
      <c r="E221" s="16">
        <f>STDEV(D201:D221)*SQRT(252)</f>
        <v/>
      </c>
      <c r="F221" s="16">
        <f>STDEV(D159:D221)*SQRT(252)</f>
        <v/>
      </c>
      <c r="G221" s="16">
        <f>IF(OR(C221="",F221=""),"",C221-F221)</f>
        <v/>
      </c>
      <c r="H221" s="17">
        <f>IF(OR(C221="",F221="",F221=0),"",C221/F221)</f>
        <v/>
      </c>
      <c r="I221" s="18">
        <f>IF('01_RAW_FwdRV'!B221="","",'01_RAW_FwdRV'!B221)</f>
        <v/>
      </c>
      <c r="J221" s="18">
        <f>IF(ROW()&lt;=3286,STDEV(D222:D242)*SQRT(252),"")</f>
        <v/>
      </c>
      <c r="K221" s="18">
        <f>IF(ROW()&lt;=3244,LN(B284/B221),"")</f>
        <v/>
      </c>
      <c r="L221" s="19" t="inlineStr"/>
      <c r="M221" s="19" t="inlineStr"/>
      <c r="N221" s="17" t="inlineStr"/>
      <c r="O221" s="20">
        <f>IF(F221="","",IF(F221&lt;'04_VOLATILITY_REGIMES'!$C$5,"Low",IF(F221&lt;'04_VOLATILITY_REGIMES'!$C$6,"Normal",IF(F221&lt;'04_VOLATILITY_REGIMES'!$C$7,"High","Extreme"))))</f>
        <v/>
      </c>
      <c r="P221" s="20">
        <f>O222</f>
        <v/>
      </c>
      <c r="Q221" s="21">
        <f>YEAR(A221)</f>
        <v/>
      </c>
    </row>
    <row r="222">
      <c r="A222" s="14" t="n">
        <v>41605</v>
      </c>
      <c r="B222" s="15">
        <f>'01_RAW_Spot'!B222</f>
        <v/>
      </c>
      <c r="C222" s="16">
        <f>'01_RAW_IV'!B222</f>
        <v/>
      </c>
      <c r="D222" s="15">
        <f>LN(B222/B221)</f>
        <v/>
      </c>
      <c r="E222" s="16">
        <f>STDEV(D202:D222)*SQRT(252)</f>
        <v/>
      </c>
      <c r="F222" s="16">
        <f>STDEV(D160:D222)*SQRT(252)</f>
        <v/>
      </c>
      <c r="G222" s="16">
        <f>IF(OR(C222="",F222=""),"",C222-F222)</f>
        <v/>
      </c>
      <c r="H222" s="17">
        <f>IF(OR(C222="",F222="",F222=0),"",C222/F222)</f>
        <v/>
      </c>
      <c r="I222" s="18">
        <f>IF('01_RAW_FwdRV'!B222="","",'01_RAW_FwdRV'!B222)</f>
        <v/>
      </c>
      <c r="J222" s="18">
        <f>IF(ROW()&lt;=3286,STDEV(D223:D243)*SQRT(252),"")</f>
        <v/>
      </c>
      <c r="K222" s="18">
        <f>IF(ROW()&lt;=3244,LN(B285/B222),"")</f>
        <v/>
      </c>
      <c r="L222" s="19" t="inlineStr"/>
      <c r="M222" s="19" t="inlineStr"/>
      <c r="N222" s="17" t="inlineStr"/>
      <c r="O222" s="20">
        <f>IF(F222="","",IF(F222&lt;'04_VOLATILITY_REGIMES'!$C$5,"Low",IF(F222&lt;'04_VOLATILITY_REGIMES'!$C$6,"Normal",IF(F222&lt;'04_VOLATILITY_REGIMES'!$C$7,"High","Extreme"))))</f>
        <v/>
      </c>
      <c r="P222" s="20">
        <f>O223</f>
        <v/>
      </c>
      <c r="Q222" s="21">
        <f>YEAR(A222)</f>
        <v/>
      </c>
    </row>
    <row r="223">
      <c r="A223" s="14" t="n">
        <v>41606</v>
      </c>
      <c r="B223" s="15">
        <f>'01_RAW_Spot'!B223</f>
        <v/>
      </c>
      <c r="C223" s="16">
        <f>'01_RAW_IV'!B223</f>
        <v/>
      </c>
      <c r="D223" s="15">
        <f>LN(B223/B222)</f>
        <v/>
      </c>
      <c r="E223" s="16">
        <f>STDEV(D203:D223)*SQRT(252)</f>
        <v/>
      </c>
      <c r="F223" s="16">
        <f>STDEV(D161:D223)*SQRT(252)</f>
        <v/>
      </c>
      <c r="G223" s="16">
        <f>IF(OR(C223="",F223=""),"",C223-F223)</f>
        <v/>
      </c>
      <c r="H223" s="17">
        <f>IF(OR(C223="",F223="",F223=0),"",C223/F223)</f>
        <v/>
      </c>
      <c r="I223" s="18">
        <f>IF('01_RAW_FwdRV'!B223="","",'01_RAW_FwdRV'!B223)</f>
        <v/>
      </c>
      <c r="J223" s="18">
        <f>IF(ROW()&lt;=3286,STDEV(D224:D244)*SQRT(252),"")</f>
        <v/>
      </c>
      <c r="K223" s="18">
        <f>IF(ROW()&lt;=3244,LN(B286/B223),"")</f>
        <v/>
      </c>
      <c r="L223" s="19" t="inlineStr"/>
      <c r="M223" s="19" t="inlineStr"/>
      <c r="N223" s="17" t="inlineStr"/>
      <c r="O223" s="20">
        <f>IF(F223="","",IF(F223&lt;'04_VOLATILITY_REGIMES'!$C$5,"Low",IF(F223&lt;'04_VOLATILITY_REGIMES'!$C$6,"Normal",IF(F223&lt;'04_VOLATILITY_REGIMES'!$C$7,"High","Extreme"))))</f>
        <v/>
      </c>
      <c r="P223" s="20">
        <f>O224</f>
        <v/>
      </c>
      <c r="Q223" s="21">
        <f>YEAR(A223)</f>
        <v/>
      </c>
    </row>
    <row r="224">
      <c r="A224" s="14" t="n">
        <v>41607</v>
      </c>
      <c r="B224" s="15">
        <f>'01_RAW_Spot'!B224</f>
        <v/>
      </c>
      <c r="C224" s="16">
        <f>'01_RAW_IV'!B224</f>
        <v/>
      </c>
      <c r="D224" s="15">
        <f>LN(B224/B223)</f>
        <v/>
      </c>
      <c r="E224" s="16">
        <f>STDEV(D204:D224)*SQRT(252)</f>
        <v/>
      </c>
      <c r="F224" s="16">
        <f>STDEV(D162:D224)*SQRT(252)</f>
        <v/>
      </c>
      <c r="G224" s="16">
        <f>IF(OR(C224="",F224=""),"",C224-F224)</f>
        <v/>
      </c>
      <c r="H224" s="17">
        <f>IF(OR(C224="",F224="",F224=0),"",C224/F224)</f>
        <v/>
      </c>
      <c r="I224" s="18">
        <f>IF('01_RAW_FwdRV'!B224="","",'01_RAW_FwdRV'!B224)</f>
        <v/>
      </c>
      <c r="J224" s="18">
        <f>IF(ROW()&lt;=3286,STDEV(D225:D245)*SQRT(252),"")</f>
        <v/>
      </c>
      <c r="K224" s="18">
        <f>IF(ROW()&lt;=3244,LN(B287/B224),"")</f>
        <v/>
      </c>
      <c r="L224" s="19" t="inlineStr"/>
      <c r="M224" s="19" t="inlineStr"/>
      <c r="N224" s="17" t="inlineStr"/>
      <c r="O224" s="20">
        <f>IF(F224="","",IF(F224&lt;'04_VOLATILITY_REGIMES'!$C$5,"Low",IF(F224&lt;'04_VOLATILITY_REGIMES'!$C$6,"Normal",IF(F224&lt;'04_VOLATILITY_REGIMES'!$C$7,"High","Extreme"))))</f>
        <v/>
      </c>
      <c r="P224" s="20">
        <f>O225</f>
        <v/>
      </c>
      <c r="Q224" s="21">
        <f>YEAR(A224)</f>
        <v/>
      </c>
    </row>
    <row r="225">
      <c r="A225" s="14" t="n">
        <v>41610</v>
      </c>
      <c r="B225" s="15">
        <f>'01_RAW_Spot'!B225</f>
        <v/>
      </c>
      <c r="C225" s="16">
        <f>'01_RAW_IV'!B225</f>
        <v/>
      </c>
      <c r="D225" s="15">
        <f>LN(B225/B224)</f>
        <v/>
      </c>
      <c r="E225" s="16">
        <f>STDEV(D205:D225)*SQRT(252)</f>
        <v/>
      </c>
      <c r="F225" s="16">
        <f>STDEV(D163:D225)*SQRT(252)</f>
        <v/>
      </c>
      <c r="G225" s="16">
        <f>IF(OR(C225="",F225=""),"",C225-F225)</f>
        <v/>
      </c>
      <c r="H225" s="17">
        <f>IF(OR(C225="",F225="",F225=0),"",C225/F225)</f>
        <v/>
      </c>
      <c r="I225" s="18">
        <f>IF('01_RAW_FwdRV'!B225="","",'01_RAW_FwdRV'!B225)</f>
        <v/>
      </c>
      <c r="J225" s="18">
        <f>IF(ROW()&lt;=3286,STDEV(D226:D246)*SQRT(252),"")</f>
        <v/>
      </c>
      <c r="K225" s="18">
        <f>IF(ROW()&lt;=3244,LN(B288/B225),"")</f>
        <v/>
      </c>
      <c r="L225" s="19" t="inlineStr"/>
      <c r="M225" s="19" t="inlineStr"/>
      <c r="N225" s="17" t="inlineStr"/>
      <c r="O225" s="20">
        <f>IF(F225="","",IF(F225&lt;'04_VOLATILITY_REGIMES'!$C$5,"Low",IF(F225&lt;'04_VOLATILITY_REGIMES'!$C$6,"Normal",IF(F225&lt;'04_VOLATILITY_REGIMES'!$C$7,"High","Extreme"))))</f>
        <v/>
      </c>
      <c r="P225" s="20">
        <f>O226</f>
        <v/>
      </c>
      <c r="Q225" s="21">
        <f>YEAR(A225)</f>
        <v/>
      </c>
    </row>
    <row r="226">
      <c r="A226" s="14" t="n">
        <v>41611</v>
      </c>
      <c r="B226" s="15">
        <f>'01_RAW_Spot'!B226</f>
        <v/>
      </c>
      <c r="C226" s="16">
        <f>'01_RAW_IV'!B226</f>
        <v/>
      </c>
      <c r="D226" s="15">
        <f>LN(B226/B225)</f>
        <v/>
      </c>
      <c r="E226" s="16">
        <f>STDEV(D206:D226)*SQRT(252)</f>
        <v/>
      </c>
      <c r="F226" s="16">
        <f>STDEV(D164:D226)*SQRT(252)</f>
        <v/>
      </c>
      <c r="G226" s="16">
        <f>IF(OR(C226="",F226=""),"",C226-F226)</f>
        <v/>
      </c>
      <c r="H226" s="17">
        <f>IF(OR(C226="",F226="",F226=0),"",C226/F226)</f>
        <v/>
      </c>
      <c r="I226" s="18">
        <f>IF('01_RAW_FwdRV'!B226="","",'01_RAW_FwdRV'!B226)</f>
        <v/>
      </c>
      <c r="J226" s="18">
        <f>IF(ROW()&lt;=3286,STDEV(D227:D247)*SQRT(252),"")</f>
        <v/>
      </c>
      <c r="K226" s="18">
        <f>IF(ROW()&lt;=3244,LN(B289/B226),"")</f>
        <v/>
      </c>
      <c r="L226" s="19" t="inlineStr"/>
      <c r="M226" s="19" t="inlineStr"/>
      <c r="N226" s="17" t="inlineStr"/>
      <c r="O226" s="20">
        <f>IF(F226="","",IF(F226&lt;'04_VOLATILITY_REGIMES'!$C$5,"Low",IF(F226&lt;'04_VOLATILITY_REGIMES'!$C$6,"Normal",IF(F226&lt;'04_VOLATILITY_REGIMES'!$C$7,"High","Extreme"))))</f>
        <v/>
      </c>
      <c r="P226" s="20">
        <f>O227</f>
        <v/>
      </c>
      <c r="Q226" s="21">
        <f>YEAR(A226)</f>
        <v/>
      </c>
    </row>
    <row r="227">
      <c r="A227" s="14" t="n">
        <v>41612</v>
      </c>
      <c r="B227" s="15">
        <f>'01_RAW_Spot'!B227</f>
        <v/>
      </c>
      <c r="C227" s="16">
        <f>'01_RAW_IV'!B227</f>
        <v/>
      </c>
      <c r="D227" s="15">
        <f>LN(B227/B226)</f>
        <v/>
      </c>
      <c r="E227" s="16">
        <f>STDEV(D207:D227)*SQRT(252)</f>
        <v/>
      </c>
      <c r="F227" s="16">
        <f>STDEV(D165:D227)*SQRT(252)</f>
        <v/>
      </c>
      <c r="G227" s="16">
        <f>IF(OR(C227="",F227=""),"",C227-F227)</f>
        <v/>
      </c>
      <c r="H227" s="17">
        <f>IF(OR(C227="",F227="",F227=0),"",C227/F227)</f>
        <v/>
      </c>
      <c r="I227" s="18">
        <f>IF('01_RAW_FwdRV'!B227="","",'01_RAW_FwdRV'!B227)</f>
        <v/>
      </c>
      <c r="J227" s="18">
        <f>IF(ROW()&lt;=3286,STDEV(D228:D248)*SQRT(252),"")</f>
        <v/>
      </c>
      <c r="K227" s="18">
        <f>IF(ROW()&lt;=3244,LN(B290/B227),"")</f>
        <v/>
      </c>
      <c r="L227" s="19" t="inlineStr"/>
      <c r="M227" s="19" t="inlineStr"/>
      <c r="N227" s="17" t="inlineStr"/>
      <c r="O227" s="20">
        <f>IF(F227="","",IF(F227&lt;'04_VOLATILITY_REGIMES'!$C$5,"Low",IF(F227&lt;'04_VOLATILITY_REGIMES'!$C$6,"Normal",IF(F227&lt;'04_VOLATILITY_REGIMES'!$C$7,"High","Extreme"))))</f>
        <v/>
      </c>
      <c r="P227" s="20">
        <f>O228</f>
        <v/>
      </c>
      <c r="Q227" s="21">
        <f>YEAR(A227)</f>
        <v/>
      </c>
    </row>
    <row r="228">
      <c r="A228" s="14" t="n">
        <v>41613</v>
      </c>
      <c r="B228" s="15">
        <f>'01_RAW_Spot'!B228</f>
        <v/>
      </c>
      <c r="C228" s="16">
        <f>'01_RAW_IV'!B228</f>
        <v/>
      </c>
      <c r="D228" s="15">
        <f>LN(B228/B227)</f>
        <v/>
      </c>
      <c r="E228" s="16">
        <f>STDEV(D208:D228)*SQRT(252)</f>
        <v/>
      </c>
      <c r="F228" s="16">
        <f>STDEV(D166:D228)*SQRT(252)</f>
        <v/>
      </c>
      <c r="G228" s="16">
        <f>IF(OR(C228="",F228=""),"",C228-F228)</f>
        <v/>
      </c>
      <c r="H228" s="17">
        <f>IF(OR(C228="",F228="",F228=0),"",C228/F228)</f>
        <v/>
      </c>
      <c r="I228" s="18">
        <f>IF('01_RAW_FwdRV'!B228="","",'01_RAW_FwdRV'!B228)</f>
        <v/>
      </c>
      <c r="J228" s="18">
        <f>IF(ROW()&lt;=3286,STDEV(D229:D249)*SQRT(252),"")</f>
        <v/>
      </c>
      <c r="K228" s="18">
        <f>IF(ROW()&lt;=3244,LN(B291/B228),"")</f>
        <v/>
      </c>
      <c r="L228" s="19" t="inlineStr"/>
      <c r="M228" s="19" t="inlineStr"/>
      <c r="N228" s="17" t="inlineStr"/>
      <c r="O228" s="20">
        <f>IF(F228="","",IF(F228&lt;'04_VOLATILITY_REGIMES'!$C$5,"Low",IF(F228&lt;'04_VOLATILITY_REGIMES'!$C$6,"Normal",IF(F228&lt;'04_VOLATILITY_REGIMES'!$C$7,"High","Extreme"))))</f>
        <v/>
      </c>
      <c r="P228" s="20">
        <f>O229</f>
        <v/>
      </c>
      <c r="Q228" s="21">
        <f>YEAR(A228)</f>
        <v/>
      </c>
    </row>
    <row r="229">
      <c r="A229" s="14" t="n">
        <v>41614</v>
      </c>
      <c r="B229" s="15">
        <f>'01_RAW_Spot'!B229</f>
        <v/>
      </c>
      <c r="C229" s="16">
        <f>'01_RAW_IV'!B229</f>
        <v/>
      </c>
      <c r="D229" s="15">
        <f>LN(B229/B228)</f>
        <v/>
      </c>
      <c r="E229" s="16">
        <f>STDEV(D209:D229)*SQRT(252)</f>
        <v/>
      </c>
      <c r="F229" s="16">
        <f>STDEV(D167:D229)*SQRT(252)</f>
        <v/>
      </c>
      <c r="G229" s="16">
        <f>IF(OR(C229="",F229=""),"",C229-F229)</f>
        <v/>
      </c>
      <c r="H229" s="17">
        <f>IF(OR(C229="",F229="",F229=0),"",C229/F229)</f>
        <v/>
      </c>
      <c r="I229" s="18">
        <f>IF('01_RAW_FwdRV'!B229="","",'01_RAW_FwdRV'!B229)</f>
        <v/>
      </c>
      <c r="J229" s="18">
        <f>IF(ROW()&lt;=3286,STDEV(D230:D250)*SQRT(252),"")</f>
        <v/>
      </c>
      <c r="K229" s="18">
        <f>IF(ROW()&lt;=3244,LN(B292/B229),"")</f>
        <v/>
      </c>
      <c r="L229" s="19" t="inlineStr"/>
      <c r="M229" s="19" t="inlineStr"/>
      <c r="N229" s="17" t="inlineStr"/>
      <c r="O229" s="20">
        <f>IF(F229="","",IF(F229&lt;'04_VOLATILITY_REGIMES'!$C$5,"Low",IF(F229&lt;'04_VOLATILITY_REGIMES'!$C$6,"Normal",IF(F229&lt;'04_VOLATILITY_REGIMES'!$C$7,"High","Extreme"))))</f>
        <v/>
      </c>
      <c r="P229" s="20">
        <f>O230</f>
        <v/>
      </c>
      <c r="Q229" s="21">
        <f>YEAR(A229)</f>
        <v/>
      </c>
    </row>
    <row r="230">
      <c r="A230" s="14" t="n">
        <v>41617</v>
      </c>
      <c r="B230" s="15">
        <f>'01_RAW_Spot'!B230</f>
        <v/>
      </c>
      <c r="C230" s="16">
        <f>'01_RAW_IV'!B230</f>
        <v/>
      </c>
      <c r="D230" s="15">
        <f>LN(B230/B229)</f>
        <v/>
      </c>
      <c r="E230" s="16">
        <f>STDEV(D210:D230)*SQRT(252)</f>
        <v/>
      </c>
      <c r="F230" s="16">
        <f>STDEV(D168:D230)*SQRT(252)</f>
        <v/>
      </c>
      <c r="G230" s="16">
        <f>IF(OR(C230="",F230=""),"",C230-F230)</f>
        <v/>
      </c>
      <c r="H230" s="17">
        <f>IF(OR(C230="",F230="",F230=0),"",C230/F230)</f>
        <v/>
      </c>
      <c r="I230" s="18">
        <f>IF('01_RAW_FwdRV'!B230="","",'01_RAW_FwdRV'!B230)</f>
        <v/>
      </c>
      <c r="J230" s="18">
        <f>IF(ROW()&lt;=3286,STDEV(D231:D251)*SQRT(252),"")</f>
        <v/>
      </c>
      <c r="K230" s="18">
        <f>IF(ROW()&lt;=3244,LN(B293/B230),"")</f>
        <v/>
      </c>
      <c r="L230" s="19" t="inlineStr"/>
      <c r="M230" s="19" t="inlineStr"/>
      <c r="N230" s="17" t="inlineStr"/>
      <c r="O230" s="20">
        <f>IF(F230="","",IF(F230&lt;'04_VOLATILITY_REGIMES'!$C$5,"Low",IF(F230&lt;'04_VOLATILITY_REGIMES'!$C$6,"Normal",IF(F230&lt;'04_VOLATILITY_REGIMES'!$C$7,"High","Extreme"))))</f>
        <v/>
      </c>
      <c r="P230" s="20">
        <f>O231</f>
        <v/>
      </c>
      <c r="Q230" s="21">
        <f>YEAR(A230)</f>
        <v/>
      </c>
    </row>
    <row r="231">
      <c r="A231" s="14" t="n">
        <v>41618</v>
      </c>
      <c r="B231" s="15">
        <f>'01_RAW_Spot'!B231</f>
        <v/>
      </c>
      <c r="C231" s="16">
        <f>'01_RAW_IV'!B231</f>
        <v/>
      </c>
      <c r="D231" s="15">
        <f>LN(B231/B230)</f>
        <v/>
      </c>
      <c r="E231" s="16">
        <f>STDEV(D211:D231)*SQRT(252)</f>
        <v/>
      </c>
      <c r="F231" s="16">
        <f>STDEV(D169:D231)*SQRT(252)</f>
        <v/>
      </c>
      <c r="G231" s="16">
        <f>IF(OR(C231="",F231=""),"",C231-F231)</f>
        <v/>
      </c>
      <c r="H231" s="17">
        <f>IF(OR(C231="",F231="",F231=0),"",C231/F231)</f>
        <v/>
      </c>
      <c r="I231" s="18">
        <f>IF('01_RAW_FwdRV'!B231="","",'01_RAW_FwdRV'!B231)</f>
        <v/>
      </c>
      <c r="J231" s="18">
        <f>IF(ROW()&lt;=3286,STDEV(D232:D252)*SQRT(252),"")</f>
        <v/>
      </c>
      <c r="K231" s="18">
        <f>IF(ROW()&lt;=3244,LN(B294/B231),"")</f>
        <v/>
      </c>
      <c r="L231" s="19" t="inlineStr"/>
      <c r="M231" s="19" t="inlineStr"/>
      <c r="N231" s="17" t="inlineStr"/>
      <c r="O231" s="20">
        <f>IF(F231="","",IF(F231&lt;'04_VOLATILITY_REGIMES'!$C$5,"Low",IF(F231&lt;'04_VOLATILITY_REGIMES'!$C$6,"Normal",IF(F231&lt;'04_VOLATILITY_REGIMES'!$C$7,"High","Extreme"))))</f>
        <v/>
      </c>
      <c r="P231" s="20">
        <f>O232</f>
        <v/>
      </c>
      <c r="Q231" s="21">
        <f>YEAR(A231)</f>
        <v/>
      </c>
    </row>
    <row r="232">
      <c r="A232" s="14" t="n">
        <v>41619</v>
      </c>
      <c r="B232" s="15">
        <f>'01_RAW_Spot'!B232</f>
        <v/>
      </c>
      <c r="C232" s="16">
        <f>'01_RAW_IV'!B232</f>
        <v/>
      </c>
      <c r="D232" s="15">
        <f>LN(B232/B231)</f>
        <v/>
      </c>
      <c r="E232" s="16">
        <f>STDEV(D212:D232)*SQRT(252)</f>
        <v/>
      </c>
      <c r="F232" s="16">
        <f>STDEV(D170:D232)*SQRT(252)</f>
        <v/>
      </c>
      <c r="G232" s="16">
        <f>IF(OR(C232="",F232=""),"",C232-F232)</f>
        <v/>
      </c>
      <c r="H232" s="17">
        <f>IF(OR(C232="",F232="",F232=0),"",C232/F232)</f>
        <v/>
      </c>
      <c r="I232" s="18">
        <f>IF('01_RAW_FwdRV'!B232="","",'01_RAW_FwdRV'!B232)</f>
        <v/>
      </c>
      <c r="J232" s="18">
        <f>IF(ROW()&lt;=3286,STDEV(D233:D253)*SQRT(252),"")</f>
        <v/>
      </c>
      <c r="K232" s="18">
        <f>IF(ROW()&lt;=3244,LN(B295/B232),"")</f>
        <v/>
      </c>
      <c r="L232" s="19" t="inlineStr"/>
      <c r="M232" s="19" t="inlineStr"/>
      <c r="N232" s="17" t="inlineStr"/>
      <c r="O232" s="20">
        <f>IF(F232="","",IF(F232&lt;'04_VOLATILITY_REGIMES'!$C$5,"Low",IF(F232&lt;'04_VOLATILITY_REGIMES'!$C$6,"Normal",IF(F232&lt;'04_VOLATILITY_REGIMES'!$C$7,"High","Extreme"))))</f>
        <v/>
      </c>
      <c r="P232" s="20">
        <f>O233</f>
        <v/>
      </c>
      <c r="Q232" s="21">
        <f>YEAR(A232)</f>
        <v/>
      </c>
    </row>
    <row r="233">
      <c r="A233" s="14" t="n">
        <v>41620</v>
      </c>
      <c r="B233" s="15">
        <f>'01_RAW_Spot'!B233</f>
        <v/>
      </c>
      <c r="C233" s="16">
        <f>'01_RAW_IV'!B233</f>
        <v/>
      </c>
      <c r="D233" s="15">
        <f>LN(B233/B232)</f>
        <v/>
      </c>
      <c r="E233" s="16">
        <f>STDEV(D213:D233)*SQRT(252)</f>
        <v/>
      </c>
      <c r="F233" s="16">
        <f>STDEV(D171:D233)*SQRT(252)</f>
        <v/>
      </c>
      <c r="G233" s="16">
        <f>IF(OR(C233="",F233=""),"",C233-F233)</f>
        <v/>
      </c>
      <c r="H233" s="17">
        <f>IF(OR(C233="",F233="",F233=0),"",C233/F233)</f>
        <v/>
      </c>
      <c r="I233" s="18">
        <f>IF('01_RAW_FwdRV'!B233="","",'01_RAW_FwdRV'!B233)</f>
        <v/>
      </c>
      <c r="J233" s="18">
        <f>IF(ROW()&lt;=3286,STDEV(D234:D254)*SQRT(252),"")</f>
        <v/>
      </c>
      <c r="K233" s="18">
        <f>IF(ROW()&lt;=3244,LN(B296/B233),"")</f>
        <v/>
      </c>
      <c r="L233" s="19" t="inlineStr"/>
      <c r="M233" s="19" t="inlineStr"/>
      <c r="N233" s="17" t="inlineStr"/>
      <c r="O233" s="20">
        <f>IF(F233="","",IF(F233&lt;'04_VOLATILITY_REGIMES'!$C$5,"Low",IF(F233&lt;'04_VOLATILITY_REGIMES'!$C$6,"Normal",IF(F233&lt;'04_VOLATILITY_REGIMES'!$C$7,"High","Extreme"))))</f>
        <v/>
      </c>
      <c r="P233" s="20">
        <f>O234</f>
        <v/>
      </c>
      <c r="Q233" s="21">
        <f>YEAR(A233)</f>
        <v/>
      </c>
    </row>
    <row r="234">
      <c r="A234" s="14" t="n">
        <v>41621</v>
      </c>
      <c r="B234" s="15">
        <f>'01_RAW_Spot'!B234</f>
        <v/>
      </c>
      <c r="C234" s="16">
        <f>'01_RAW_IV'!B234</f>
        <v/>
      </c>
      <c r="D234" s="15">
        <f>LN(B234/B233)</f>
        <v/>
      </c>
      <c r="E234" s="16">
        <f>STDEV(D214:D234)*SQRT(252)</f>
        <v/>
      </c>
      <c r="F234" s="16">
        <f>STDEV(D172:D234)*SQRT(252)</f>
        <v/>
      </c>
      <c r="G234" s="16">
        <f>IF(OR(C234="",F234=""),"",C234-F234)</f>
        <v/>
      </c>
      <c r="H234" s="17">
        <f>IF(OR(C234="",F234="",F234=0),"",C234/F234)</f>
        <v/>
      </c>
      <c r="I234" s="18">
        <f>IF('01_RAW_FwdRV'!B234="","",'01_RAW_FwdRV'!B234)</f>
        <v/>
      </c>
      <c r="J234" s="18">
        <f>IF(ROW()&lt;=3286,STDEV(D235:D255)*SQRT(252),"")</f>
        <v/>
      </c>
      <c r="K234" s="18">
        <f>IF(ROW()&lt;=3244,LN(B297/B234),"")</f>
        <v/>
      </c>
      <c r="L234" s="19" t="inlineStr"/>
      <c r="M234" s="19" t="inlineStr"/>
      <c r="N234" s="17" t="inlineStr"/>
      <c r="O234" s="20">
        <f>IF(F234="","",IF(F234&lt;'04_VOLATILITY_REGIMES'!$C$5,"Low",IF(F234&lt;'04_VOLATILITY_REGIMES'!$C$6,"Normal",IF(F234&lt;'04_VOLATILITY_REGIMES'!$C$7,"High","Extreme"))))</f>
        <v/>
      </c>
      <c r="P234" s="20">
        <f>O235</f>
        <v/>
      </c>
      <c r="Q234" s="21">
        <f>YEAR(A234)</f>
        <v/>
      </c>
    </row>
    <row r="235">
      <c r="A235" s="14" t="n">
        <v>41624</v>
      </c>
      <c r="B235" s="15">
        <f>'01_RAW_Spot'!B235</f>
        <v/>
      </c>
      <c r="C235" s="16">
        <f>'01_RAW_IV'!B235</f>
        <v/>
      </c>
      <c r="D235" s="15">
        <f>LN(B235/B234)</f>
        <v/>
      </c>
      <c r="E235" s="16">
        <f>STDEV(D215:D235)*SQRT(252)</f>
        <v/>
      </c>
      <c r="F235" s="16">
        <f>STDEV(D173:D235)*SQRT(252)</f>
        <v/>
      </c>
      <c r="G235" s="16">
        <f>IF(OR(C235="",F235=""),"",C235-F235)</f>
        <v/>
      </c>
      <c r="H235" s="17">
        <f>IF(OR(C235="",F235="",F235=0),"",C235/F235)</f>
        <v/>
      </c>
      <c r="I235" s="18">
        <f>IF('01_RAW_FwdRV'!B235="","",'01_RAW_FwdRV'!B235)</f>
        <v/>
      </c>
      <c r="J235" s="18">
        <f>IF(ROW()&lt;=3286,STDEV(D236:D256)*SQRT(252),"")</f>
        <v/>
      </c>
      <c r="K235" s="18">
        <f>IF(ROW()&lt;=3244,LN(B298/B235),"")</f>
        <v/>
      </c>
      <c r="L235" s="19" t="inlineStr"/>
      <c r="M235" s="19" t="inlineStr"/>
      <c r="N235" s="17" t="inlineStr"/>
      <c r="O235" s="20">
        <f>IF(F235="","",IF(F235&lt;'04_VOLATILITY_REGIMES'!$C$5,"Low",IF(F235&lt;'04_VOLATILITY_REGIMES'!$C$6,"Normal",IF(F235&lt;'04_VOLATILITY_REGIMES'!$C$7,"High","Extreme"))))</f>
        <v/>
      </c>
      <c r="P235" s="20">
        <f>O236</f>
        <v/>
      </c>
      <c r="Q235" s="21">
        <f>YEAR(A235)</f>
        <v/>
      </c>
    </row>
    <row r="236">
      <c r="A236" s="14" t="n">
        <v>41625</v>
      </c>
      <c r="B236" s="15">
        <f>'01_RAW_Spot'!B236</f>
        <v/>
      </c>
      <c r="C236" s="16">
        <f>'01_RAW_IV'!B236</f>
        <v/>
      </c>
      <c r="D236" s="15">
        <f>LN(B236/B235)</f>
        <v/>
      </c>
      <c r="E236" s="16">
        <f>STDEV(D216:D236)*SQRT(252)</f>
        <v/>
      </c>
      <c r="F236" s="16">
        <f>STDEV(D174:D236)*SQRT(252)</f>
        <v/>
      </c>
      <c r="G236" s="16">
        <f>IF(OR(C236="",F236=""),"",C236-F236)</f>
        <v/>
      </c>
      <c r="H236" s="17">
        <f>IF(OR(C236="",F236="",F236=0),"",C236/F236)</f>
        <v/>
      </c>
      <c r="I236" s="18">
        <f>IF('01_RAW_FwdRV'!B236="","",'01_RAW_FwdRV'!B236)</f>
        <v/>
      </c>
      <c r="J236" s="18">
        <f>IF(ROW()&lt;=3286,STDEV(D237:D257)*SQRT(252),"")</f>
        <v/>
      </c>
      <c r="K236" s="18">
        <f>IF(ROW()&lt;=3244,LN(B299/B236),"")</f>
        <v/>
      </c>
      <c r="L236" s="19" t="inlineStr"/>
      <c r="M236" s="19" t="inlineStr"/>
      <c r="N236" s="17" t="inlineStr"/>
      <c r="O236" s="20">
        <f>IF(F236="","",IF(F236&lt;'04_VOLATILITY_REGIMES'!$C$5,"Low",IF(F236&lt;'04_VOLATILITY_REGIMES'!$C$6,"Normal",IF(F236&lt;'04_VOLATILITY_REGIMES'!$C$7,"High","Extreme"))))</f>
        <v/>
      </c>
      <c r="P236" s="20">
        <f>O237</f>
        <v/>
      </c>
      <c r="Q236" s="21">
        <f>YEAR(A236)</f>
        <v/>
      </c>
    </row>
    <row r="237">
      <c r="A237" s="14" t="n">
        <v>41626</v>
      </c>
      <c r="B237" s="15">
        <f>'01_RAW_Spot'!B237</f>
        <v/>
      </c>
      <c r="C237" s="16">
        <f>'01_RAW_IV'!B237</f>
        <v/>
      </c>
      <c r="D237" s="15">
        <f>LN(B237/B236)</f>
        <v/>
      </c>
      <c r="E237" s="16">
        <f>STDEV(D217:D237)*SQRT(252)</f>
        <v/>
      </c>
      <c r="F237" s="16">
        <f>STDEV(D175:D237)*SQRT(252)</f>
        <v/>
      </c>
      <c r="G237" s="16">
        <f>IF(OR(C237="",F237=""),"",C237-F237)</f>
        <v/>
      </c>
      <c r="H237" s="17">
        <f>IF(OR(C237="",F237="",F237=0),"",C237/F237)</f>
        <v/>
      </c>
      <c r="I237" s="18">
        <f>IF('01_RAW_FwdRV'!B237="","",'01_RAW_FwdRV'!B237)</f>
        <v/>
      </c>
      <c r="J237" s="18">
        <f>IF(ROW()&lt;=3286,STDEV(D238:D258)*SQRT(252),"")</f>
        <v/>
      </c>
      <c r="K237" s="18">
        <f>IF(ROW()&lt;=3244,LN(B300/B237),"")</f>
        <v/>
      </c>
      <c r="L237" s="19" t="inlineStr"/>
      <c r="M237" s="19" t="inlineStr"/>
      <c r="N237" s="17" t="inlineStr"/>
      <c r="O237" s="20">
        <f>IF(F237="","",IF(F237&lt;'04_VOLATILITY_REGIMES'!$C$5,"Low",IF(F237&lt;'04_VOLATILITY_REGIMES'!$C$6,"Normal",IF(F237&lt;'04_VOLATILITY_REGIMES'!$C$7,"High","Extreme"))))</f>
        <v/>
      </c>
      <c r="P237" s="20">
        <f>O238</f>
        <v/>
      </c>
      <c r="Q237" s="21">
        <f>YEAR(A237)</f>
        <v/>
      </c>
    </row>
    <row r="238">
      <c r="A238" s="14" t="n">
        <v>41627</v>
      </c>
      <c r="B238" s="15">
        <f>'01_RAW_Spot'!B238</f>
        <v/>
      </c>
      <c r="C238" s="16">
        <f>'01_RAW_IV'!B238</f>
        <v/>
      </c>
      <c r="D238" s="15">
        <f>LN(B238/B237)</f>
        <v/>
      </c>
      <c r="E238" s="16">
        <f>STDEV(D218:D238)*SQRT(252)</f>
        <v/>
      </c>
      <c r="F238" s="16">
        <f>STDEV(D176:D238)*SQRT(252)</f>
        <v/>
      </c>
      <c r="G238" s="16">
        <f>IF(OR(C238="",F238=""),"",C238-F238)</f>
        <v/>
      </c>
      <c r="H238" s="17">
        <f>IF(OR(C238="",F238="",F238=0),"",C238/F238)</f>
        <v/>
      </c>
      <c r="I238" s="18">
        <f>IF('01_RAW_FwdRV'!B238="","",'01_RAW_FwdRV'!B238)</f>
        <v/>
      </c>
      <c r="J238" s="18">
        <f>IF(ROW()&lt;=3286,STDEV(D239:D259)*SQRT(252),"")</f>
        <v/>
      </c>
      <c r="K238" s="18">
        <f>IF(ROW()&lt;=3244,LN(B301/B238),"")</f>
        <v/>
      </c>
      <c r="L238" s="19" t="inlineStr"/>
      <c r="M238" s="19" t="inlineStr"/>
      <c r="N238" s="17" t="inlineStr"/>
      <c r="O238" s="20">
        <f>IF(F238="","",IF(F238&lt;'04_VOLATILITY_REGIMES'!$C$5,"Low",IF(F238&lt;'04_VOLATILITY_REGIMES'!$C$6,"Normal",IF(F238&lt;'04_VOLATILITY_REGIMES'!$C$7,"High","Extreme"))))</f>
        <v/>
      </c>
      <c r="P238" s="20">
        <f>O239</f>
        <v/>
      </c>
      <c r="Q238" s="21">
        <f>YEAR(A238)</f>
        <v/>
      </c>
    </row>
    <row r="239">
      <c r="A239" s="14" t="n">
        <v>41628</v>
      </c>
      <c r="B239" s="15">
        <f>'01_RAW_Spot'!B239</f>
        <v/>
      </c>
      <c r="C239" s="16">
        <f>'01_RAW_IV'!B239</f>
        <v/>
      </c>
      <c r="D239" s="15">
        <f>LN(B239/B238)</f>
        <v/>
      </c>
      <c r="E239" s="16">
        <f>STDEV(D219:D239)*SQRT(252)</f>
        <v/>
      </c>
      <c r="F239" s="16">
        <f>STDEV(D177:D239)*SQRT(252)</f>
        <v/>
      </c>
      <c r="G239" s="16">
        <f>IF(OR(C239="",F239=""),"",C239-F239)</f>
        <v/>
      </c>
      <c r="H239" s="17">
        <f>IF(OR(C239="",F239="",F239=0),"",C239/F239)</f>
        <v/>
      </c>
      <c r="I239" s="18">
        <f>IF('01_RAW_FwdRV'!B239="","",'01_RAW_FwdRV'!B239)</f>
        <v/>
      </c>
      <c r="J239" s="18">
        <f>IF(ROW()&lt;=3286,STDEV(D240:D260)*SQRT(252),"")</f>
        <v/>
      </c>
      <c r="K239" s="18">
        <f>IF(ROW()&lt;=3244,LN(B302/B239),"")</f>
        <v/>
      </c>
      <c r="L239" s="19" t="inlineStr"/>
      <c r="M239" s="19" t="inlineStr"/>
      <c r="N239" s="17" t="inlineStr"/>
      <c r="O239" s="20">
        <f>IF(F239="","",IF(F239&lt;'04_VOLATILITY_REGIMES'!$C$5,"Low",IF(F239&lt;'04_VOLATILITY_REGIMES'!$C$6,"Normal",IF(F239&lt;'04_VOLATILITY_REGIMES'!$C$7,"High","Extreme"))))</f>
        <v/>
      </c>
      <c r="P239" s="20">
        <f>O240</f>
        <v/>
      </c>
      <c r="Q239" s="21">
        <f>YEAR(A239)</f>
        <v/>
      </c>
    </row>
    <row r="240">
      <c r="A240" s="14" t="n">
        <v>41631</v>
      </c>
      <c r="B240" s="15">
        <f>'01_RAW_Spot'!B240</f>
        <v/>
      </c>
      <c r="C240" s="16">
        <f>'01_RAW_IV'!B240</f>
        <v/>
      </c>
      <c r="D240" s="15">
        <f>LN(B240/B239)</f>
        <v/>
      </c>
      <c r="E240" s="16">
        <f>STDEV(D220:D240)*SQRT(252)</f>
        <v/>
      </c>
      <c r="F240" s="16">
        <f>STDEV(D178:D240)*SQRT(252)</f>
        <v/>
      </c>
      <c r="G240" s="16">
        <f>IF(OR(C240="",F240=""),"",C240-F240)</f>
        <v/>
      </c>
      <c r="H240" s="17">
        <f>IF(OR(C240="",F240="",F240=0),"",C240/F240)</f>
        <v/>
      </c>
      <c r="I240" s="18">
        <f>IF('01_RAW_FwdRV'!B240="","",'01_RAW_FwdRV'!B240)</f>
        <v/>
      </c>
      <c r="J240" s="18">
        <f>IF(ROW()&lt;=3286,STDEV(D241:D261)*SQRT(252),"")</f>
        <v/>
      </c>
      <c r="K240" s="18">
        <f>IF(ROW()&lt;=3244,LN(B303/B240),"")</f>
        <v/>
      </c>
      <c r="L240" s="19" t="inlineStr"/>
      <c r="M240" s="19" t="inlineStr"/>
      <c r="N240" s="17" t="inlineStr"/>
      <c r="O240" s="20">
        <f>IF(F240="","",IF(F240&lt;'04_VOLATILITY_REGIMES'!$C$5,"Low",IF(F240&lt;'04_VOLATILITY_REGIMES'!$C$6,"Normal",IF(F240&lt;'04_VOLATILITY_REGIMES'!$C$7,"High","Extreme"))))</f>
        <v/>
      </c>
      <c r="P240" s="20">
        <f>O241</f>
        <v/>
      </c>
      <c r="Q240" s="21">
        <f>YEAR(A240)</f>
        <v/>
      </c>
    </row>
    <row r="241">
      <c r="A241" s="14" t="n">
        <v>41632</v>
      </c>
      <c r="B241" s="15">
        <f>'01_RAW_Spot'!B241</f>
        <v/>
      </c>
      <c r="C241" s="16">
        <f>'01_RAW_IV'!B241</f>
        <v/>
      </c>
      <c r="D241" s="15">
        <f>LN(B241/B240)</f>
        <v/>
      </c>
      <c r="E241" s="16">
        <f>STDEV(D221:D241)*SQRT(252)</f>
        <v/>
      </c>
      <c r="F241" s="16">
        <f>STDEV(D179:D241)*SQRT(252)</f>
        <v/>
      </c>
      <c r="G241" s="16">
        <f>IF(OR(C241="",F241=""),"",C241-F241)</f>
        <v/>
      </c>
      <c r="H241" s="17">
        <f>IF(OR(C241="",F241="",F241=0),"",C241/F241)</f>
        <v/>
      </c>
      <c r="I241" s="18">
        <f>IF('01_RAW_FwdRV'!B241="","",'01_RAW_FwdRV'!B241)</f>
        <v/>
      </c>
      <c r="J241" s="18">
        <f>IF(ROW()&lt;=3286,STDEV(D242:D262)*SQRT(252),"")</f>
        <v/>
      </c>
      <c r="K241" s="18">
        <f>IF(ROW()&lt;=3244,LN(B304/B241),"")</f>
        <v/>
      </c>
      <c r="L241" s="19" t="inlineStr"/>
      <c r="M241" s="19" t="inlineStr"/>
      <c r="N241" s="17" t="inlineStr"/>
      <c r="O241" s="20">
        <f>IF(F241="","",IF(F241&lt;'04_VOLATILITY_REGIMES'!$C$5,"Low",IF(F241&lt;'04_VOLATILITY_REGIMES'!$C$6,"Normal",IF(F241&lt;'04_VOLATILITY_REGIMES'!$C$7,"High","Extreme"))))</f>
        <v/>
      </c>
      <c r="P241" s="20">
        <f>O242</f>
        <v/>
      </c>
      <c r="Q241" s="21">
        <f>YEAR(A241)</f>
        <v/>
      </c>
    </row>
    <row r="242">
      <c r="A242" s="14" t="n">
        <v>41634</v>
      </c>
      <c r="B242" s="15">
        <f>'01_RAW_Spot'!B242</f>
        <v/>
      </c>
      <c r="C242" s="16">
        <f>'01_RAW_IV'!B242</f>
        <v/>
      </c>
      <c r="D242" s="15">
        <f>LN(B242/B241)</f>
        <v/>
      </c>
      <c r="E242" s="16">
        <f>STDEV(D222:D242)*SQRT(252)</f>
        <v/>
      </c>
      <c r="F242" s="16">
        <f>STDEV(D180:D242)*SQRT(252)</f>
        <v/>
      </c>
      <c r="G242" s="16">
        <f>IF(OR(C242="",F242=""),"",C242-F242)</f>
        <v/>
      </c>
      <c r="H242" s="17">
        <f>IF(OR(C242="",F242="",F242=0),"",C242/F242)</f>
        <v/>
      </c>
      <c r="I242" s="18">
        <f>IF('01_RAW_FwdRV'!B242="","",'01_RAW_FwdRV'!B242)</f>
        <v/>
      </c>
      <c r="J242" s="18">
        <f>IF(ROW()&lt;=3286,STDEV(D243:D263)*SQRT(252),"")</f>
        <v/>
      </c>
      <c r="K242" s="18">
        <f>IF(ROW()&lt;=3244,LN(B305/B242),"")</f>
        <v/>
      </c>
      <c r="L242" s="19" t="inlineStr"/>
      <c r="M242" s="19" t="inlineStr"/>
      <c r="N242" s="17" t="inlineStr"/>
      <c r="O242" s="20">
        <f>IF(F242="","",IF(F242&lt;'04_VOLATILITY_REGIMES'!$C$5,"Low",IF(F242&lt;'04_VOLATILITY_REGIMES'!$C$6,"Normal",IF(F242&lt;'04_VOLATILITY_REGIMES'!$C$7,"High","Extreme"))))</f>
        <v/>
      </c>
      <c r="P242" s="20">
        <f>O243</f>
        <v/>
      </c>
      <c r="Q242" s="21">
        <f>YEAR(A242)</f>
        <v/>
      </c>
    </row>
    <row r="243">
      <c r="A243" s="14" t="n">
        <v>41635</v>
      </c>
      <c r="B243" s="15">
        <f>'01_RAW_Spot'!B243</f>
        <v/>
      </c>
      <c r="C243" s="16">
        <f>'01_RAW_IV'!B243</f>
        <v/>
      </c>
      <c r="D243" s="15">
        <f>LN(B243/B242)</f>
        <v/>
      </c>
      <c r="E243" s="16">
        <f>STDEV(D223:D243)*SQRT(252)</f>
        <v/>
      </c>
      <c r="F243" s="16">
        <f>STDEV(D181:D243)*SQRT(252)</f>
        <v/>
      </c>
      <c r="G243" s="16">
        <f>IF(OR(C243="",F243=""),"",C243-F243)</f>
        <v/>
      </c>
      <c r="H243" s="17">
        <f>IF(OR(C243="",F243="",F243=0),"",C243/F243)</f>
        <v/>
      </c>
      <c r="I243" s="18">
        <f>IF('01_RAW_FwdRV'!B243="","",'01_RAW_FwdRV'!B243)</f>
        <v/>
      </c>
      <c r="J243" s="18">
        <f>IF(ROW()&lt;=3286,STDEV(D244:D264)*SQRT(252),"")</f>
        <v/>
      </c>
      <c r="K243" s="18">
        <f>IF(ROW()&lt;=3244,LN(B306/B243),"")</f>
        <v/>
      </c>
      <c r="L243" s="19" t="inlineStr"/>
      <c r="M243" s="19" t="inlineStr"/>
      <c r="N243" s="17" t="inlineStr"/>
      <c r="O243" s="20">
        <f>IF(F243="","",IF(F243&lt;'04_VOLATILITY_REGIMES'!$C$5,"Low",IF(F243&lt;'04_VOLATILITY_REGIMES'!$C$6,"Normal",IF(F243&lt;'04_VOLATILITY_REGIMES'!$C$7,"High","Extreme"))))</f>
        <v/>
      </c>
      <c r="P243" s="20">
        <f>O244</f>
        <v/>
      </c>
      <c r="Q243" s="21">
        <f>YEAR(A243)</f>
        <v/>
      </c>
    </row>
    <row r="244">
      <c r="A244" s="14" t="n">
        <v>41638</v>
      </c>
      <c r="B244" s="15">
        <f>'01_RAW_Spot'!B244</f>
        <v/>
      </c>
      <c r="C244" s="16">
        <f>'01_RAW_IV'!B244</f>
        <v/>
      </c>
      <c r="D244" s="15">
        <f>LN(B244/B243)</f>
        <v/>
      </c>
      <c r="E244" s="16">
        <f>STDEV(D224:D244)*SQRT(252)</f>
        <v/>
      </c>
      <c r="F244" s="16">
        <f>STDEV(D182:D244)*SQRT(252)</f>
        <v/>
      </c>
      <c r="G244" s="16">
        <f>IF(OR(C244="",F244=""),"",C244-F244)</f>
        <v/>
      </c>
      <c r="H244" s="17">
        <f>IF(OR(C244="",F244="",F244=0),"",C244/F244)</f>
        <v/>
      </c>
      <c r="I244" s="18">
        <f>IF('01_RAW_FwdRV'!B244="","",'01_RAW_FwdRV'!B244)</f>
        <v/>
      </c>
      <c r="J244" s="18">
        <f>IF(ROW()&lt;=3286,STDEV(D245:D265)*SQRT(252),"")</f>
        <v/>
      </c>
      <c r="K244" s="18">
        <f>IF(ROW()&lt;=3244,LN(B307/B244),"")</f>
        <v/>
      </c>
      <c r="L244" s="19" t="inlineStr"/>
      <c r="M244" s="19" t="inlineStr"/>
      <c r="N244" s="17" t="inlineStr"/>
      <c r="O244" s="20">
        <f>IF(F244="","",IF(F244&lt;'04_VOLATILITY_REGIMES'!$C$5,"Low",IF(F244&lt;'04_VOLATILITY_REGIMES'!$C$6,"Normal",IF(F244&lt;'04_VOLATILITY_REGIMES'!$C$7,"High","Extreme"))))</f>
        <v/>
      </c>
      <c r="P244" s="20">
        <f>O245</f>
        <v/>
      </c>
      <c r="Q244" s="21">
        <f>YEAR(A244)</f>
        <v/>
      </c>
    </row>
    <row r="245">
      <c r="A245" s="14" t="n">
        <v>41639</v>
      </c>
      <c r="B245" s="15">
        <f>'01_RAW_Spot'!B245</f>
        <v/>
      </c>
      <c r="C245" s="16">
        <f>'01_RAW_IV'!B245</f>
        <v/>
      </c>
      <c r="D245" s="15">
        <f>LN(B245/B244)</f>
        <v/>
      </c>
      <c r="E245" s="16">
        <f>STDEV(D225:D245)*SQRT(252)</f>
        <v/>
      </c>
      <c r="F245" s="16">
        <f>STDEV(D183:D245)*SQRT(252)</f>
        <v/>
      </c>
      <c r="G245" s="16">
        <f>IF(OR(C245="",F245=""),"",C245-F245)</f>
        <v/>
      </c>
      <c r="H245" s="17">
        <f>IF(OR(C245="",F245="",F245=0),"",C245/F245)</f>
        <v/>
      </c>
      <c r="I245" s="18">
        <f>IF('01_RAW_FwdRV'!B245="","",'01_RAW_FwdRV'!B245)</f>
        <v/>
      </c>
      <c r="J245" s="18">
        <f>IF(ROW()&lt;=3286,STDEV(D246:D266)*SQRT(252),"")</f>
        <v/>
      </c>
      <c r="K245" s="18">
        <f>IF(ROW()&lt;=3244,LN(B308/B245),"")</f>
        <v/>
      </c>
      <c r="L245" s="19" t="inlineStr"/>
      <c r="M245" s="19" t="inlineStr"/>
      <c r="N245" s="17" t="inlineStr"/>
      <c r="O245" s="20">
        <f>IF(F245="","",IF(F245&lt;'04_VOLATILITY_REGIMES'!$C$5,"Low",IF(F245&lt;'04_VOLATILITY_REGIMES'!$C$6,"Normal",IF(F245&lt;'04_VOLATILITY_REGIMES'!$C$7,"High","Extreme"))))</f>
        <v/>
      </c>
      <c r="P245" s="20">
        <f>O246</f>
        <v/>
      </c>
      <c r="Q245" s="21">
        <f>YEAR(A245)</f>
        <v/>
      </c>
    </row>
    <row r="246">
      <c r="A246" s="14" t="n">
        <v>41640</v>
      </c>
      <c r="B246" s="15">
        <f>'01_RAW_Spot'!B246</f>
        <v/>
      </c>
      <c r="C246" s="16">
        <f>'01_RAW_IV'!B246</f>
        <v/>
      </c>
      <c r="D246" s="15">
        <f>LN(B246/B245)</f>
        <v/>
      </c>
      <c r="E246" s="16">
        <f>STDEV(D226:D246)*SQRT(252)</f>
        <v/>
      </c>
      <c r="F246" s="16">
        <f>STDEV(D184:D246)*SQRT(252)</f>
        <v/>
      </c>
      <c r="G246" s="16">
        <f>IF(OR(C246="",F246=""),"",C246-F246)</f>
        <v/>
      </c>
      <c r="H246" s="17">
        <f>IF(OR(C246="",F246="",F246=0),"",C246/F246)</f>
        <v/>
      </c>
      <c r="I246" s="18">
        <f>IF('01_RAW_FwdRV'!B246="","",'01_RAW_FwdRV'!B246)</f>
        <v/>
      </c>
      <c r="J246" s="18">
        <f>IF(ROW()&lt;=3286,STDEV(D247:D267)*SQRT(252),"")</f>
        <v/>
      </c>
      <c r="K246" s="18">
        <f>IF(ROW()&lt;=3244,LN(B309/B246),"")</f>
        <v/>
      </c>
      <c r="L246" s="19" t="inlineStr"/>
      <c r="M246" s="19" t="inlineStr"/>
      <c r="N246" s="17" t="inlineStr"/>
      <c r="O246" s="20">
        <f>IF(F246="","",IF(F246&lt;'04_VOLATILITY_REGIMES'!$C$5,"Low",IF(F246&lt;'04_VOLATILITY_REGIMES'!$C$6,"Normal",IF(F246&lt;'04_VOLATILITY_REGIMES'!$C$7,"High","Extreme"))))</f>
        <v/>
      </c>
      <c r="P246" s="20">
        <f>O247</f>
        <v/>
      </c>
      <c r="Q246" s="21">
        <f>YEAR(A246)</f>
        <v/>
      </c>
    </row>
    <row r="247">
      <c r="A247" s="14" t="n">
        <v>41641</v>
      </c>
      <c r="B247" s="15">
        <f>'01_RAW_Spot'!B247</f>
        <v/>
      </c>
      <c r="C247" s="16">
        <f>'01_RAW_IV'!B247</f>
        <v/>
      </c>
      <c r="D247" s="15">
        <f>LN(B247/B246)</f>
        <v/>
      </c>
      <c r="E247" s="16">
        <f>STDEV(D227:D247)*SQRT(252)</f>
        <v/>
      </c>
      <c r="F247" s="16">
        <f>STDEV(D185:D247)*SQRT(252)</f>
        <v/>
      </c>
      <c r="G247" s="16">
        <f>IF(OR(C247="",F247=""),"",C247-F247)</f>
        <v/>
      </c>
      <c r="H247" s="17">
        <f>IF(OR(C247="",F247="",F247=0),"",C247/F247)</f>
        <v/>
      </c>
      <c r="I247" s="18">
        <f>IF('01_RAW_FwdRV'!B247="","",'01_RAW_FwdRV'!B247)</f>
        <v/>
      </c>
      <c r="J247" s="18">
        <f>IF(ROW()&lt;=3286,STDEV(D248:D268)*SQRT(252),"")</f>
        <v/>
      </c>
      <c r="K247" s="18">
        <f>IF(ROW()&lt;=3244,LN(B310/B247),"")</f>
        <v/>
      </c>
      <c r="L247" s="19" t="inlineStr"/>
      <c r="M247" s="19" t="inlineStr"/>
      <c r="N247" s="17" t="inlineStr"/>
      <c r="O247" s="20">
        <f>IF(F247="","",IF(F247&lt;'04_VOLATILITY_REGIMES'!$C$5,"Low",IF(F247&lt;'04_VOLATILITY_REGIMES'!$C$6,"Normal",IF(F247&lt;'04_VOLATILITY_REGIMES'!$C$7,"High","Extreme"))))</f>
        <v/>
      </c>
      <c r="P247" s="20">
        <f>O248</f>
        <v/>
      </c>
      <c r="Q247" s="21">
        <f>YEAR(A247)</f>
        <v/>
      </c>
    </row>
    <row r="248">
      <c r="A248" s="14" t="n">
        <v>41642</v>
      </c>
      <c r="B248" s="15">
        <f>'01_RAW_Spot'!B248</f>
        <v/>
      </c>
      <c r="C248" s="16">
        <f>'01_RAW_IV'!B248</f>
        <v/>
      </c>
      <c r="D248" s="15">
        <f>LN(B248/B247)</f>
        <v/>
      </c>
      <c r="E248" s="16">
        <f>STDEV(D228:D248)*SQRT(252)</f>
        <v/>
      </c>
      <c r="F248" s="16">
        <f>STDEV(D186:D248)*SQRT(252)</f>
        <v/>
      </c>
      <c r="G248" s="16">
        <f>IF(OR(C248="",F248=""),"",C248-F248)</f>
        <v/>
      </c>
      <c r="H248" s="17">
        <f>IF(OR(C248="",F248="",F248=0),"",C248/F248)</f>
        <v/>
      </c>
      <c r="I248" s="18">
        <f>IF('01_RAW_FwdRV'!B248="","",'01_RAW_FwdRV'!B248)</f>
        <v/>
      </c>
      <c r="J248" s="18">
        <f>IF(ROW()&lt;=3286,STDEV(D249:D269)*SQRT(252),"")</f>
        <v/>
      </c>
      <c r="K248" s="18">
        <f>IF(ROW()&lt;=3244,LN(B311/B248),"")</f>
        <v/>
      </c>
      <c r="L248" s="19" t="inlineStr"/>
      <c r="M248" s="19" t="inlineStr"/>
      <c r="N248" s="17" t="inlineStr"/>
      <c r="O248" s="20">
        <f>IF(F248="","",IF(F248&lt;'04_VOLATILITY_REGIMES'!$C$5,"Low",IF(F248&lt;'04_VOLATILITY_REGIMES'!$C$6,"Normal",IF(F248&lt;'04_VOLATILITY_REGIMES'!$C$7,"High","Extreme"))))</f>
        <v/>
      </c>
      <c r="P248" s="20">
        <f>O249</f>
        <v/>
      </c>
      <c r="Q248" s="21">
        <f>YEAR(A248)</f>
        <v/>
      </c>
    </row>
    <row r="249">
      <c r="A249" s="14" t="n">
        <v>41645</v>
      </c>
      <c r="B249" s="15">
        <f>'01_RAW_Spot'!B249</f>
        <v/>
      </c>
      <c r="C249" s="16">
        <f>'01_RAW_IV'!B249</f>
        <v/>
      </c>
      <c r="D249" s="15">
        <f>LN(B249/B248)</f>
        <v/>
      </c>
      <c r="E249" s="16">
        <f>STDEV(D229:D249)*SQRT(252)</f>
        <v/>
      </c>
      <c r="F249" s="16">
        <f>STDEV(D187:D249)*SQRT(252)</f>
        <v/>
      </c>
      <c r="G249" s="16">
        <f>IF(OR(C249="",F249=""),"",C249-F249)</f>
        <v/>
      </c>
      <c r="H249" s="17">
        <f>IF(OR(C249="",F249="",F249=0),"",C249/F249)</f>
        <v/>
      </c>
      <c r="I249" s="18">
        <f>IF('01_RAW_FwdRV'!B249="","",'01_RAW_FwdRV'!B249)</f>
        <v/>
      </c>
      <c r="J249" s="18">
        <f>IF(ROW()&lt;=3286,STDEV(D250:D270)*SQRT(252),"")</f>
        <v/>
      </c>
      <c r="K249" s="18">
        <f>IF(ROW()&lt;=3244,LN(B312/B249),"")</f>
        <v/>
      </c>
      <c r="L249" s="19" t="inlineStr"/>
      <c r="M249" s="19" t="inlineStr"/>
      <c r="N249" s="17" t="inlineStr"/>
      <c r="O249" s="20">
        <f>IF(F249="","",IF(F249&lt;'04_VOLATILITY_REGIMES'!$C$5,"Low",IF(F249&lt;'04_VOLATILITY_REGIMES'!$C$6,"Normal",IF(F249&lt;'04_VOLATILITY_REGIMES'!$C$7,"High","Extreme"))))</f>
        <v/>
      </c>
      <c r="P249" s="20">
        <f>O250</f>
        <v/>
      </c>
      <c r="Q249" s="21">
        <f>YEAR(A249)</f>
        <v/>
      </c>
    </row>
    <row r="250">
      <c r="A250" s="14" t="n">
        <v>41646</v>
      </c>
      <c r="B250" s="15">
        <f>'01_RAW_Spot'!B250</f>
        <v/>
      </c>
      <c r="C250" s="16">
        <f>'01_RAW_IV'!B250</f>
        <v/>
      </c>
      <c r="D250" s="15">
        <f>LN(B250/B249)</f>
        <v/>
      </c>
      <c r="E250" s="16">
        <f>STDEV(D230:D250)*SQRT(252)</f>
        <v/>
      </c>
      <c r="F250" s="16">
        <f>STDEV(D188:D250)*SQRT(252)</f>
        <v/>
      </c>
      <c r="G250" s="16">
        <f>IF(OR(C250="",F250=""),"",C250-F250)</f>
        <v/>
      </c>
      <c r="H250" s="17">
        <f>IF(OR(C250="",F250="",F250=0),"",C250/F250)</f>
        <v/>
      </c>
      <c r="I250" s="18">
        <f>IF('01_RAW_FwdRV'!B250="","",'01_RAW_FwdRV'!B250)</f>
        <v/>
      </c>
      <c r="J250" s="18">
        <f>IF(ROW()&lt;=3286,STDEV(D251:D271)*SQRT(252),"")</f>
        <v/>
      </c>
      <c r="K250" s="18">
        <f>IF(ROW()&lt;=3244,LN(B313/B250),"")</f>
        <v/>
      </c>
      <c r="L250" s="19" t="inlineStr"/>
      <c r="M250" s="19" t="inlineStr"/>
      <c r="N250" s="17" t="inlineStr"/>
      <c r="O250" s="20">
        <f>IF(F250="","",IF(F250&lt;'04_VOLATILITY_REGIMES'!$C$5,"Low",IF(F250&lt;'04_VOLATILITY_REGIMES'!$C$6,"Normal",IF(F250&lt;'04_VOLATILITY_REGIMES'!$C$7,"High","Extreme"))))</f>
        <v/>
      </c>
      <c r="P250" s="20">
        <f>O251</f>
        <v/>
      </c>
      <c r="Q250" s="21">
        <f>YEAR(A250)</f>
        <v/>
      </c>
    </row>
    <row r="251">
      <c r="A251" s="14" t="n">
        <v>41647</v>
      </c>
      <c r="B251" s="15">
        <f>'01_RAW_Spot'!B251</f>
        <v/>
      </c>
      <c r="C251" s="16">
        <f>'01_RAW_IV'!B251</f>
        <v/>
      </c>
      <c r="D251" s="15">
        <f>LN(B251/B250)</f>
        <v/>
      </c>
      <c r="E251" s="16">
        <f>STDEV(D231:D251)*SQRT(252)</f>
        <v/>
      </c>
      <c r="F251" s="16">
        <f>STDEV(D189:D251)*SQRT(252)</f>
        <v/>
      </c>
      <c r="G251" s="16">
        <f>IF(OR(C251="",F251=""),"",C251-F251)</f>
        <v/>
      </c>
      <c r="H251" s="17">
        <f>IF(OR(C251="",F251="",F251=0),"",C251/F251)</f>
        <v/>
      </c>
      <c r="I251" s="18">
        <f>IF('01_RAW_FwdRV'!B251="","",'01_RAW_FwdRV'!B251)</f>
        <v/>
      </c>
      <c r="J251" s="18">
        <f>IF(ROW()&lt;=3286,STDEV(D252:D272)*SQRT(252),"")</f>
        <v/>
      </c>
      <c r="K251" s="18">
        <f>IF(ROW()&lt;=3244,LN(B314/B251),"")</f>
        <v/>
      </c>
      <c r="L251" s="19" t="inlineStr"/>
      <c r="M251" s="19" t="inlineStr"/>
      <c r="N251" s="17" t="inlineStr"/>
      <c r="O251" s="20">
        <f>IF(F251="","",IF(F251&lt;'04_VOLATILITY_REGIMES'!$C$5,"Low",IF(F251&lt;'04_VOLATILITY_REGIMES'!$C$6,"Normal",IF(F251&lt;'04_VOLATILITY_REGIMES'!$C$7,"High","Extreme"))))</f>
        <v/>
      </c>
      <c r="P251" s="20">
        <f>O252</f>
        <v/>
      </c>
      <c r="Q251" s="21">
        <f>YEAR(A251)</f>
        <v/>
      </c>
    </row>
    <row r="252">
      <c r="A252" s="14" t="n">
        <v>41648</v>
      </c>
      <c r="B252" s="15">
        <f>'01_RAW_Spot'!B252</f>
        <v/>
      </c>
      <c r="C252" s="16">
        <f>'01_RAW_IV'!B252</f>
        <v/>
      </c>
      <c r="D252" s="15">
        <f>LN(B252/B251)</f>
        <v/>
      </c>
      <c r="E252" s="16">
        <f>STDEV(D232:D252)*SQRT(252)</f>
        <v/>
      </c>
      <c r="F252" s="16">
        <f>STDEV(D190:D252)*SQRT(252)</f>
        <v/>
      </c>
      <c r="G252" s="16">
        <f>IF(OR(C252="",F252=""),"",C252-F252)</f>
        <v/>
      </c>
      <c r="H252" s="17">
        <f>IF(OR(C252="",F252="",F252=0),"",C252/F252)</f>
        <v/>
      </c>
      <c r="I252" s="18">
        <f>IF('01_RAW_FwdRV'!B252="","",'01_RAW_FwdRV'!B252)</f>
        <v/>
      </c>
      <c r="J252" s="18">
        <f>IF(ROW()&lt;=3286,STDEV(D253:D273)*SQRT(252),"")</f>
        <v/>
      </c>
      <c r="K252" s="18">
        <f>IF(ROW()&lt;=3244,LN(B315/B252),"")</f>
        <v/>
      </c>
      <c r="L252" s="19" t="inlineStr"/>
      <c r="M252" s="19" t="inlineStr"/>
      <c r="N252" s="17" t="inlineStr"/>
      <c r="O252" s="20">
        <f>IF(F252="","",IF(F252&lt;'04_VOLATILITY_REGIMES'!$C$5,"Low",IF(F252&lt;'04_VOLATILITY_REGIMES'!$C$6,"Normal",IF(F252&lt;'04_VOLATILITY_REGIMES'!$C$7,"High","Extreme"))))</f>
        <v/>
      </c>
      <c r="P252" s="20">
        <f>O253</f>
        <v/>
      </c>
      <c r="Q252" s="21">
        <f>YEAR(A252)</f>
        <v/>
      </c>
    </row>
    <row r="253">
      <c r="A253" s="14" t="n">
        <v>41649</v>
      </c>
      <c r="B253" s="15">
        <f>'01_RAW_Spot'!B253</f>
        <v/>
      </c>
      <c r="C253" s="16">
        <f>'01_RAW_IV'!B253</f>
        <v/>
      </c>
      <c r="D253" s="15">
        <f>LN(B253/B252)</f>
        <v/>
      </c>
      <c r="E253" s="16">
        <f>STDEV(D233:D253)*SQRT(252)</f>
        <v/>
      </c>
      <c r="F253" s="16">
        <f>STDEV(D191:D253)*SQRT(252)</f>
        <v/>
      </c>
      <c r="G253" s="16">
        <f>IF(OR(C253="",F253=""),"",C253-F253)</f>
        <v/>
      </c>
      <c r="H253" s="17">
        <f>IF(OR(C253="",F253="",F253=0),"",C253/F253)</f>
        <v/>
      </c>
      <c r="I253" s="18">
        <f>IF('01_RAW_FwdRV'!B253="","",'01_RAW_FwdRV'!B253)</f>
        <v/>
      </c>
      <c r="J253" s="18">
        <f>IF(ROW()&lt;=3286,STDEV(D254:D274)*SQRT(252),"")</f>
        <v/>
      </c>
      <c r="K253" s="18">
        <f>IF(ROW()&lt;=3244,LN(B316/B253),"")</f>
        <v/>
      </c>
      <c r="L253" s="19" t="n">
        <v>0.1984126984126984</v>
      </c>
      <c r="M253" s="19" t="inlineStr"/>
      <c r="N253" s="17" t="inlineStr"/>
      <c r="O253" s="20">
        <f>IF(F253="","",IF(F253&lt;'04_VOLATILITY_REGIMES'!$C$5,"Low",IF(F253&lt;'04_VOLATILITY_REGIMES'!$C$6,"Normal",IF(F253&lt;'04_VOLATILITY_REGIMES'!$C$7,"High","Extreme"))))</f>
        <v/>
      </c>
      <c r="P253" s="20">
        <f>O254</f>
        <v/>
      </c>
      <c r="Q253" s="21">
        <f>YEAR(A253)</f>
        <v/>
      </c>
    </row>
    <row r="254">
      <c r="A254" s="14" t="n">
        <v>41652</v>
      </c>
      <c r="B254" s="15">
        <f>'01_RAW_Spot'!B254</f>
        <v/>
      </c>
      <c r="C254" s="16">
        <f>'01_RAW_IV'!B254</f>
        <v/>
      </c>
      <c r="D254" s="15">
        <f>LN(B254/B253)</f>
        <v/>
      </c>
      <c r="E254" s="16">
        <f>STDEV(D234:D254)*SQRT(252)</f>
        <v/>
      </c>
      <c r="F254" s="16">
        <f>STDEV(D192:D254)*SQRT(252)</f>
        <v/>
      </c>
      <c r="G254" s="16">
        <f>IF(OR(C254="",F254=""),"",C254-F254)</f>
        <v/>
      </c>
      <c r="H254" s="17">
        <f>IF(OR(C254="",F254="",F254=0),"",C254/F254)</f>
        <v/>
      </c>
      <c r="I254" s="18">
        <f>IF('01_RAW_FwdRV'!B254="","",'01_RAW_FwdRV'!B254)</f>
        <v/>
      </c>
      <c r="J254" s="18">
        <f>IF(ROW()&lt;=3286,STDEV(D255:D275)*SQRT(252),"")</f>
        <v/>
      </c>
      <c r="K254" s="18">
        <f>IF(ROW()&lt;=3244,LN(B317/B254),"")</f>
        <v/>
      </c>
      <c r="L254" s="19" t="n">
        <v>0.1857707509881423</v>
      </c>
      <c r="M254" s="19" t="inlineStr"/>
      <c r="N254" s="17" t="inlineStr"/>
      <c r="O254" s="20">
        <f>IF(F254="","",IF(F254&lt;'04_VOLATILITY_REGIMES'!$C$5,"Low",IF(F254&lt;'04_VOLATILITY_REGIMES'!$C$6,"Normal",IF(F254&lt;'04_VOLATILITY_REGIMES'!$C$7,"High","Extreme"))))</f>
        <v/>
      </c>
      <c r="P254" s="20">
        <f>O255</f>
        <v/>
      </c>
      <c r="Q254" s="21">
        <f>YEAR(A254)</f>
        <v/>
      </c>
    </row>
    <row r="255">
      <c r="A255" s="14" t="n">
        <v>41654</v>
      </c>
      <c r="B255" s="15">
        <f>'01_RAW_Spot'!B255</f>
        <v/>
      </c>
      <c r="C255" s="16">
        <f>'01_RAW_IV'!B255</f>
        <v/>
      </c>
      <c r="D255" s="15">
        <f>LN(B255/B254)</f>
        <v/>
      </c>
      <c r="E255" s="16">
        <f>STDEV(D235:D255)*SQRT(252)</f>
        <v/>
      </c>
      <c r="F255" s="16">
        <f>STDEV(D193:D255)*SQRT(252)</f>
        <v/>
      </c>
      <c r="G255" s="16">
        <f>IF(OR(C255="",F255=""),"",C255-F255)</f>
        <v/>
      </c>
      <c r="H255" s="17">
        <f>IF(OR(C255="",F255="",F255=0),"",C255/F255)</f>
        <v/>
      </c>
      <c r="I255" s="18">
        <f>IF('01_RAW_FwdRV'!B255="","",'01_RAW_FwdRV'!B255)</f>
        <v/>
      </c>
      <c r="J255" s="18">
        <f>IF(ROW()&lt;=3286,STDEV(D256:D276)*SQRT(252),"")</f>
        <v/>
      </c>
      <c r="K255" s="18">
        <f>IF(ROW()&lt;=3244,LN(B318/B255),"")</f>
        <v/>
      </c>
      <c r="L255" s="19" t="n">
        <v>0.1771653543307087</v>
      </c>
      <c r="M255" s="19" t="inlineStr"/>
      <c r="N255" s="17" t="inlineStr"/>
      <c r="O255" s="20">
        <f>IF(F255="","",IF(F255&lt;'04_VOLATILITY_REGIMES'!$C$5,"Low",IF(F255&lt;'04_VOLATILITY_REGIMES'!$C$6,"Normal",IF(F255&lt;'04_VOLATILITY_REGIMES'!$C$7,"High","Extreme"))))</f>
        <v/>
      </c>
      <c r="P255" s="20">
        <f>O256</f>
        <v/>
      </c>
      <c r="Q255" s="21">
        <f>YEAR(A255)</f>
        <v/>
      </c>
    </row>
    <row r="256">
      <c r="A256" s="14" t="n">
        <v>41655</v>
      </c>
      <c r="B256" s="15">
        <f>'01_RAW_Spot'!B256</f>
        <v/>
      </c>
      <c r="C256" s="16">
        <f>'01_RAW_IV'!B256</f>
        <v/>
      </c>
      <c r="D256" s="15">
        <f>LN(B256/B255)</f>
        <v/>
      </c>
      <c r="E256" s="16">
        <f>STDEV(D236:D256)*SQRT(252)</f>
        <v/>
      </c>
      <c r="F256" s="16">
        <f>STDEV(D194:D256)*SQRT(252)</f>
        <v/>
      </c>
      <c r="G256" s="16">
        <f>IF(OR(C256="",F256=""),"",C256-F256)</f>
        <v/>
      </c>
      <c r="H256" s="17">
        <f>IF(OR(C256="",F256="",F256=0),"",C256/F256)</f>
        <v/>
      </c>
      <c r="I256" s="18">
        <f>IF('01_RAW_FwdRV'!B256="","",'01_RAW_FwdRV'!B256)</f>
        <v/>
      </c>
      <c r="J256" s="18">
        <f>IF(ROW()&lt;=3286,STDEV(D257:D277)*SQRT(252),"")</f>
        <v/>
      </c>
      <c r="K256" s="18">
        <f>IF(ROW()&lt;=3244,LN(B319/B256),"")</f>
        <v/>
      </c>
      <c r="L256" s="19" t="n">
        <v>0.1725490196078431</v>
      </c>
      <c r="M256" s="19" t="inlineStr"/>
      <c r="N256" s="17" t="inlineStr"/>
      <c r="O256" s="20">
        <f>IF(F256="","",IF(F256&lt;'04_VOLATILITY_REGIMES'!$C$5,"Low",IF(F256&lt;'04_VOLATILITY_REGIMES'!$C$6,"Normal",IF(F256&lt;'04_VOLATILITY_REGIMES'!$C$7,"High","Extreme"))))</f>
        <v/>
      </c>
      <c r="P256" s="20">
        <f>O257</f>
        <v/>
      </c>
      <c r="Q256" s="21">
        <f>YEAR(A256)</f>
        <v/>
      </c>
    </row>
    <row r="257">
      <c r="A257" s="14" t="n">
        <v>41656</v>
      </c>
      <c r="B257" s="15">
        <f>'01_RAW_Spot'!B257</f>
        <v/>
      </c>
      <c r="C257" s="16">
        <f>'01_RAW_IV'!B257</f>
        <v/>
      </c>
      <c r="D257" s="15">
        <f>LN(B257/B256)</f>
        <v/>
      </c>
      <c r="E257" s="16">
        <f>STDEV(D237:D257)*SQRT(252)</f>
        <v/>
      </c>
      <c r="F257" s="16">
        <f>STDEV(D195:D257)*SQRT(252)</f>
        <v/>
      </c>
      <c r="G257" s="16">
        <f>IF(OR(C257="",F257=""),"",C257-F257)</f>
        <v/>
      </c>
      <c r="H257" s="17">
        <f>IF(OR(C257="",F257="",F257=0),"",C257/F257)</f>
        <v/>
      </c>
      <c r="I257" s="18">
        <f>IF('01_RAW_FwdRV'!B257="","",'01_RAW_FwdRV'!B257)</f>
        <v/>
      </c>
      <c r="J257" s="18">
        <f>IF(ROW()&lt;=3286,STDEV(D258:D278)*SQRT(252),"")</f>
        <v/>
      </c>
      <c r="K257" s="18">
        <f>IF(ROW()&lt;=3244,LN(B320/B257),"")</f>
        <v/>
      </c>
      <c r="L257" s="19" t="n">
        <v>0.16796875</v>
      </c>
      <c r="M257" s="19" t="inlineStr"/>
      <c r="N257" s="17" t="inlineStr"/>
      <c r="O257" s="20">
        <f>IF(F257="","",IF(F257&lt;'04_VOLATILITY_REGIMES'!$C$5,"Low",IF(F257&lt;'04_VOLATILITY_REGIMES'!$C$6,"Normal",IF(F257&lt;'04_VOLATILITY_REGIMES'!$C$7,"High","Extreme"))))</f>
        <v/>
      </c>
      <c r="P257" s="20">
        <f>O258</f>
        <v/>
      </c>
      <c r="Q257" s="21">
        <f>YEAR(A257)</f>
        <v/>
      </c>
    </row>
    <row r="258">
      <c r="A258" s="14" t="n">
        <v>41659</v>
      </c>
      <c r="B258" s="15">
        <f>'01_RAW_Spot'!B258</f>
        <v/>
      </c>
      <c r="C258" s="16">
        <f>'01_RAW_IV'!B258</f>
        <v/>
      </c>
      <c r="D258" s="15">
        <f>LN(B258/B257)</f>
        <v/>
      </c>
      <c r="E258" s="16">
        <f>STDEV(D238:D258)*SQRT(252)</f>
        <v/>
      </c>
      <c r="F258" s="16">
        <f>STDEV(D196:D258)*SQRT(252)</f>
        <v/>
      </c>
      <c r="G258" s="16">
        <f>IF(OR(C258="",F258=""),"",C258-F258)</f>
        <v/>
      </c>
      <c r="H258" s="17">
        <f>IF(OR(C258="",F258="",F258=0),"",C258/F258)</f>
        <v/>
      </c>
      <c r="I258" s="18">
        <f>IF('01_RAW_FwdRV'!B258="","",'01_RAW_FwdRV'!B258)</f>
        <v/>
      </c>
      <c r="J258" s="18">
        <f>IF(ROW()&lt;=3286,STDEV(D259:D279)*SQRT(252),"")</f>
        <v/>
      </c>
      <c r="K258" s="18">
        <f>IF(ROW()&lt;=3244,LN(B321/B258),"")</f>
        <v/>
      </c>
      <c r="L258" s="19" t="n">
        <v>0.08560311284046693</v>
      </c>
      <c r="M258" s="19" t="inlineStr"/>
      <c r="N258" s="17" t="inlineStr"/>
      <c r="O258" s="20">
        <f>IF(F258="","",IF(F258&lt;'04_VOLATILITY_REGIMES'!$C$5,"Low",IF(F258&lt;'04_VOLATILITY_REGIMES'!$C$6,"Normal",IF(F258&lt;'04_VOLATILITY_REGIMES'!$C$7,"High","Extreme"))))</f>
        <v/>
      </c>
      <c r="P258" s="20">
        <f>O259</f>
        <v/>
      </c>
      <c r="Q258" s="21">
        <f>YEAR(A258)</f>
        <v/>
      </c>
    </row>
    <row r="259">
      <c r="A259" s="14" t="n">
        <v>41660</v>
      </c>
      <c r="B259" s="15">
        <f>'01_RAW_Spot'!B259</f>
        <v/>
      </c>
      <c r="C259" s="16">
        <f>'01_RAW_IV'!B259</f>
        <v/>
      </c>
      <c r="D259" s="15">
        <f>LN(B259/B258)</f>
        <v/>
      </c>
      <c r="E259" s="16">
        <f>STDEV(D239:D259)*SQRT(252)</f>
        <v/>
      </c>
      <c r="F259" s="16">
        <f>STDEV(D197:D259)*SQRT(252)</f>
        <v/>
      </c>
      <c r="G259" s="16">
        <f>IF(OR(C259="",F259=""),"",C259-F259)</f>
        <v/>
      </c>
      <c r="H259" s="17">
        <f>IF(OR(C259="",F259="",F259=0),"",C259/F259)</f>
        <v/>
      </c>
      <c r="I259" s="18">
        <f>IF('01_RAW_FwdRV'!B259="","",'01_RAW_FwdRV'!B259)</f>
        <v/>
      </c>
      <c r="J259" s="18">
        <f>IF(ROW()&lt;=3286,STDEV(D260:D280)*SQRT(252),"")</f>
        <v/>
      </c>
      <c r="K259" s="18">
        <f>IF(ROW()&lt;=3244,LN(B322/B259),"")</f>
        <v/>
      </c>
      <c r="L259" s="19" t="n">
        <v>0.1007751937984496</v>
      </c>
      <c r="M259" s="19" t="inlineStr"/>
      <c r="N259" s="17" t="inlineStr"/>
      <c r="O259" s="20">
        <f>IF(F259="","",IF(F259&lt;'04_VOLATILITY_REGIMES'!$C$5,"Low",IF(F259&lt;'04_VOLATILITY_REGIMES'!$C$6,"Normal",IF(F259&lt;'04_VOLATILITY_REGIMES'!$C$7,"High","Extreme"))))</f>
        <v/>
      </c>
      <c r="P259" s="20">
        <f>O260</f>
        <v/>
      </c>
      <c r="Q259" s="21">
        <f>YEAR(A259)</f>
        <v/>
      </c>
    </row>
    <row r="260">
      <c r="A260" s="14" t="n">
        <v>41661</v>
      </c>
      <c r="B260" s="15">
        <f>'01_RAW_Spot'!B260</f>
        <v/>
      </c>
      <c r="C260" s="16">
        <f>'01_RAW_IV'!B260</f>
        <v/>
      </c>
      <c r="D260" s="15">
        <f>LN(B260/B259)</f>
        <v/>
      </c>
      <c r="E260" s="16">
        <f>STDEV(D240:D260)*SQRT(252)</f>
        <v/>
      </c>
      <c r="F260" s="16">
        <f>STDEV(D198:D260)*SQRT(252)</f>
        <v/>
      </c>
      <c r="G260" s="16">
        <f>IF(OR(C260="",F260=""),"",C260-F260)</f>
        <v/>
      </c>
      <c r="H260" s="17">
        <f>IF(OR(C260="",F260="",F260=0),"",C260/F260)</f>
        <v/>
      </c>
      <c r="I260" s="18">
        <f>IF('01_RAW_FwdRV'!B260="","",'01_RAW_FwdRV'!B260)</f>
        <v/>
      </c>
      <c r="J260" s="18">
        <f>IF(ROW()&lt;=3286,STDEV(D261:D281)*SQRT(252),"")</f>
        <v/>
      </c>
      <c r="K260" s="18">
        <f>IF(ROW()&lt;=3244,LN(B323/B260),"")</f>
        <v/>
      </c>
      <c r="L260" s="19" t="n">
        <v>0.1737451737451738</v>
      </c>
      <c r="M260" s="19" t="inlineStr"/>
      <c r="N260" s="17" t="inlineStr"/>
      <c r="O260" s="20">
        <f>IF(F260="","",IF(F260&lt;'04_VOLATILITY_REGIMES'!$C$5,"Low",IF(F260&lt;'04_VOLATILITY_REGIMES'!$C$6,"Normal",IF(F260&lt;'04_VOLATILITY_REGIMES'!$C$7,"High","Extreme"))))</f>
        <v/>
      </c>
      <c r="P260" s="20">
        <f>O261</f>
        <v/>
      </c>
      <c r="Q260" s="21">
        <f>YEAR(A260)</f>
        <v/>
      </c>
    </row>
    <row r="261">
      <c r="A261" s="14" t="n">
        <v>41662</v>
      </c>
      <c r="B261" s="15">
        <f>'01_RAW_Spot'!B261</f>
        <v/>
      </c>
      <c r="C261" s="16">
        <f>'01_RAW_IV'!B261</f>
        <v/>
      </c>
      <c r="D261" s="15">
        <f>LN(B261/B260)</f>
        <v/>
      </c>
      <c r="E261" s="16">
        <f>STDEV(D241:D261)*SQRT(252)</f>
        <v/>
      </c>
      <c r="F261" s="16">
        <f>STDEV(D199:D261)*SQRT(252)</f>
        <v/>
      </c>
      <c r="G261" s="16">
        <f>IF(OR(C261="",F261=""),"",C261-F261)</f>
        <v/>
      </c>
      <c r="H261" s="17">
        <f>IF(OR(C261="",F261="",F261=0),"",C261/F261)</f>
        <v/>
      </c>
      <c r="I261" s="18">
        <f>IF('01_RAW_FwdRV'!B261="","",'01_RAW_FwdRV'!B261)</f>
        <v/>
      </c>
      <c r="J261" s="18">
        <f>IF(ROW()&lt;=3286,STDEV(D262:D282)*SQRT(252),"")</f>
        <v/>
      </c>
      <c r="K261" s="18">
        <f>IF(ROW()&lt;=3244,LN(B324/B261),"")</f>
        <v/>
      </c>
      <c r="L261" s="19" t="n">
        <v>0.1346153846153846</v>
      </c>
      <c r="M261" s="19" t="inlineStr"/>
      <c r="N261" s="17" t="inlineStr"/>
      <c r="O261" s="20">
        <f>IF(F261="","",IF(F261&lt;'04_VOLATILITY_REGIMES'!$C$5,"Low",IF(F261&lt;'04_VOLATILITY_REGIMES'!$C$6,"Normal",IF(F261&lt;'04_VOLATILITY_REGIMES'!$C$7,"High","Extreme"))))</f>
        <v/>
      </c>
      <c r="P261" s="20">
        <f>O262</f>
        <v/>
      </c>
      <c r="Q261" s="21">
        <f>YEAR(A261)</f>
        <v/>
      </c>
    </row>
    <row r="262">
      <c r="A262" s="14" t="n">
        <v>41663</v>
      </c>
      <c r="B262" s="15">
        <f>'01_RAW_Spot'!B262</f>
        <v/>
      </c>
      <c r="C262" s="16">
        <f>'01_RAW_IV'!B262</f>
        <v/>
      </c>
      <c r="D262" s="15">
        <f>LN(B262/B261)</f>
        <v/>
      </c>
      <c r="E262" s="16">
        <f>STDEV(D242:D262)*SQRT(252)</f>
        <v/>
      </c>
      <c r="F262" s="16">
        <f>STDEV(D200:D262)*SQRT(252)</f>
        <v/>
      </c>
      <c r="G262" s="16">
        <f>IF(OR(C262="",F262=""),"",C262-F262)</f>
        <v/>
      </c>
      <c r="H262" s="17">
        <f>IF(OR(C262="",F262="",F262=0),"",C262/F262)</f>
        <v/>
      </c>
      <c r="I262" s="18">
        <f>IF('01_RAW_FwdRV'!B262="","",'01_RAW_FwdRV'!B262)</f>
        <v/>
      </c>
      <c r="J262" s="18">
        <f>IF(ROW()&lt;=3286,STDEV(D263:D283)*SQRT(252),"")</f>
        <v/>
      </c>
      <c r="K262" s="18">
        <f>IF(ROW()&lt;=3244,LN(B325/B262),"")</f>
        <v/>
      </c>
      <c r="L262" s="19" t="n">
        <v>0.1954022988505747</v>
      </c>
      <c r="M262" s="19" t="inlineStr"/>
      <c r="N262" s="17" t="inlineStr"/>
      <c r="O262" s="20">
        <f>IF(F262="","",IF(F262&lt;'04_VOLATILITY_REGIMES'!$C$5,"Low",IF(F262&lt;'04_VOLATILITY_REGIMES'!$C$6,"Normal",IF(F262&lt;'04_VOLATILITY_REGIMES'!$C$7,"High","Extreme"))))</f>
        <v/>
      </c>
      <c r="P262" s="20">
        <f>O263</f>
        <v/>
      </c>
      <c r="Q262" s="21">
        <f>YEAR(A262)</f>
        <v/>
      </c>
    </row>
    <row r="263">
      <c r="A263" s="14" t="n">
        <v>41666</v>
      </c>
      <c r="B263" s="15">
        <f>'01_RAW_Spot'!B263</f>
        <v/>
      </c>
      <c r="C263" s="16">
        <f>'01_RAW_IV'!B263</f>
        <v/>
      </c>
      <c r="D263" s="15">
        <f>LN(B263/B262)</f>
        <v/>
      </c>
      <c r="E263" s="16">
        <f>STDEV(D243:D263)*SQRT(252)</f>
        <v/>
      </c>
      <c r="F263" s="16">
        <f>STDEV(D201:D263)*SQRT(252)</f>
        <v/>
      </c>
      <c r="G263" s="16">
        <f>IF(OR(C263="",F263=""),"",C263-F263)</f>
        <v/>
      </c>
      <c r="H263" s="17">
        <f>IF(OR(C263="",F263="",F263=0),"",C263/F263)</f>
        <v/>
      </c>
      <c r="I263" s="18">
        <f>IF('01_RAW_FwdRV'!B263="","",'01_RAW_FwdRV'!B263)</f>
        <v/>
      </c>
      <c r="J263" s="18">
        <f>IF(ROW()&lt;=3286,STDEV(D264:D284)*SQRT(252),"")</f>
        <v/>
      </c>
      <c r="K263" s="18">
        <f>IF(ROW()&lt;=3244,LN(B326/B263),"")</f>
        <v/>
      </c>
      <c r="L263" s="19" t="n">
        <v>0.2595419847328244</v>
      </c>
      <c r="M263" s="19" t="inlineStr"/>
      <c r="N263" s="17" t="inlineStr"/>
      <c r="O263" s="20">
        <f>IF(F263="","",IF(F263&lt;'04_VOLATILITY_REGIMES'!$C$5,"Low",IF(F263&lt;'04_VOLATILITY_REGIMES'!$C$6,"Normal",IF(F263&lt;'04_VOLATILITY_REGIMES'!$C$7,"High","Extreme"))))</f>
        <v/>
      </c>
      <c r="P263" s="20">
        <f>O264</f>
        <v/>
      </c>
      <c r="Q263" s="21">
        <f>YEAR(A263)</f>
        <v/>
      </c>
    </row>
    <row r="264">
      <c r="A264" s="14" t="n">
        <v>41667</v>
      </c>
      <c r="B264" s="15">
        <f>'01_RAW_Spot'!B264</f>
        <v/>
      </c>
      <c r="C264" s="16">
        <f>'01_RAW_IV'!B264</f>
        <v/>
      </c>
      <c r="D264" s="15">
        <f>LN(B264/B263)</f>
        <v/>
      </c>
      <c r="E264" s="16">
        <f>STDEV(D244:D264)*SQRT(252)</f>
        <v/>
      </c>
      <c r="F264" s="16">
        <f>STDEV(D202:D264)*SQRT(252)</f>
        <v/>
      </c>
      <c r="G264" s="16">
        <f>IF(OR(C264="",F264=""),"",C264-F264)</f>
        <v/>
      </c>
      <c r="H264" s="17">
        <f>IF(OR(C264="",F264="",F264=0),"",C264/F264)</f>
        <v/>
      </c>
      <c r="I264" s="18">
        <f>IF('01_RAW_FwdRV'!B264="","",'01_RAW_FwdRV'!B264)</f>
        <v/>
      </c>
      <c r="J264" s="18">
        <f>IF(ROW()&lt;=3286,STDEV(D265:D285)*SQRT(252),"")</f>
        <v/>
      </c>
      <c r="K264" s="18">
        <f>IF(ROW()&lt;=3244,LN(B327/B264),"")</f>
        <v/>
      </c>
      <c r="L264" s="19" t="n">
        <v>0.311787072243346</v>
      </c>
      <c r="M264" s="19" t="inlineStr"/>
      <c r="N264" s="17" t="inlineStr"/>
      <c r="O264" s="20">
        <f>IF(F264="","",IF(F264&lt;'04_VOLATILITY_REGIMES'!$C$5,"Low",IF(F264&lt;'04_VOLATILITY_REGIMES'!$C$6,"Normal",IF(F264&lt;'04_VOLATILITY_REGIMES'!$C$7,"High","Extreme"))))</f>
        <v/>
      </c>
      <c r="P264" s="20">
        <f>O265</f>
        <v/>
      </c>
      <c r="Q264" s="21">
        <f>YEAR(A264)</f>
        <v/>
      </c>
    </row>
    <row r="265">
      <c r="A265" s="14" t="n">
        <v>41668</v>
      </c>
      <c r="B265" s="15">
        <f>'01_RAW_Spot'!B265</f>
        <v/>
      </c>
      <c r="C265" s="16">
        <f>'01_RAW_IV'!B265</f>
        <v/>
      </c>
      <c r="D265" s="15">
        <f>LN(B265/B264)</f>
        <v/>
      </c>
      <c r="E265" s="16">
        <f>STDEV(D245:D265)*SQRT(252)</f>
        <v/>
      </c>
      <c r="F265" s="16">
        <f>STDEV(D203:D265)*SQRT(252)</f>
        <v/>
      </c>
      <c r="G265" s="16">
        <f>IF(OR(C265="",F265=""),"",C265-F265)</f>
        <v/>
      </c>
      <c r="H265" s="17">
        <f>IF(OR(C265="",F265="",F265=0),"",C265/F265)</f>
        <v/>
      </c>
      <c r="I265" s="18">
        <f>IF('01_RAW_FwdRV'!B265="","",'01_RAW_FwdRV'!B265)</f>
        <v/>
      </c>
      <c r="J265" s="18">
        <f>IF(ROW()&lt;=3286,STDEV(D266:D286)*SQRT(252),"")</f>
        <v/>
      </c>
      <c r="K265" s="18">
        <f>IF(ROW()&lt;=3244,LN(B328/B265),"")</f>
        <v/>
      </c>
      <c r="L265" s="19" t="n">
        <v>0.2575757575757576</v>
      </c>
      <c r="M265" s="19" t="inlineStr"/>
      <c r="N265" s="17" t="inlineStr"/>
      <c r="O265" s="20">
        <f>IF(F265="","",IF(F265&lt;'04_VOLATILITY_REGIMES'!$C$5,"Low",IF(F265&lt;'04_VOLATILITY_REGIMES'!$C$6,"Normal",IF(F265&lt;'04_VOLATILITY_REGIMES'!$C$7,"High","Extreme"))))</f>
        <v/>
      </c>
      <c r="P265" s="20">
        <f>O266</f>
        <v/>
      </c>
      <c r="Q265" s="21">
        <f>YEAR(A265)</f>
        <v/>
      </c>
    </row>
    <row r="266">
      <c r="A266" s="14" t="n">
        <v>41669</v>
      </c>
      <c r="B266" s="15">
        <f>'01_RAW_Spot'!B266</f>
        <v/>
      </c>
      <c r="C266" s="16">
        <f>'01_RAW_IV'!B266</f>
        <v/>
      </c>
      <c r="D266" s="15">
        <f>LN(B266/B265)</f>
        <v/>
      </c>
      <c r="E266" s="16">
        <f>STDEV(D246:D266)*SQRT(252)</f>
        <v/>
      </c>
      <c r="F266" s="16">
        <f>STDEV(D204:D266)*SQRT(252)</f>
        <v/>
      </c>
      <c r="G266" s="16">
        <f>IF(OR(C266="",F266=""),"",C266-F266)</f>
        <v/>
      </c>
      <c r="H266" s="17">
        <f>IF(OR(C266="",F266="",F266=0),"",C266/F266)</f>
        <v/>
      </c>
      <c r="I266" s="18">
        <f>IF('01_RAW_FwdRV'!B266="","",'01_RAW_FwdRV'!B266)</f>
        <v/>
      </c>
      <c r="J266" s="18">
        <f>IF(ROW()&lt;=3286,STDEV(D267:D287)*SQRT(252),"")</f>
        <v/>
      </c>
      <c r="K266" s="18">
        <f>IF(ROW()&lt;=3244,LN(B329/B266),"")</f>
        <v/>
      </c>
      <c r="L266" s="19" t="n">
        <v>0.3245283018867924</v>
      </c>
      <c r="M266" s="19" t="inlineStr"/>
      <c r="N266" s="17" t="inlineStr"/>
      <c r="O266" s="20">
        <f>IF(F266="","",IF(F266&lt;'04_VOLATILITY_REGIMES'!$C$5,"Low",IF(F266&lt;'04_VOLATILITY_REGIMES'!$C$6,"Normal",IF(F266&lt;'04_VOLATILITY_REGIMES'!$C$7,"High","Extreme"))))</f>
        <v/>
      </c>
      <c r="P266" s="20">
        <f>O267</f>
        <v/>
      </c>
      <c r="Q266" s="21">
        <f>YEAR(A266)</f>
        <v/>
      </c>
    </row>
    <row r="267">
      <c r="A267" s="14" t="n">
        <v>41670</v>
      </c>
      <c r="B267" s="15">
        <f>'01_RAW_Spot'!B267</f>
        <v/>
      </c>
      <c r="C267" s="16">
        <f>'01_RAW_IV'!B267</f>
        <v/>
      </c>
      <c r="D267" s="15">
        <f>LN(B267/B266)</f>
        <v/>
      </c>
      <c r="E267" s="16">
        <f>STDEV(D247:D267)*SQRT(252)</f>
        <v/>
      </c>
      <c r="F267" s="16">
        <f>STDEV(D205:D267)*SQRT(252)</f>
        <v/>
      </c>
      <c r="G267" s="16">
        <f>IF(OR(C267="",F267=""),"",C267-F267)</f>
        <v/>
      </c>
      <c r="H267" s="17">
        <f>IF(OR(C267="",F267="",F267=0),"",C267/F267)</f>
        <v/>
      </c>
      <c r="I267" s="18">
        <f>IF('01_RAW_FwdRV'!B267="","",'01_RAW_FwdRV'!B267)</f>
        <v/>
      </c>
      <c r="J267" s="18">
        <f>IF(ROW()&lt;=3286,STDEV(D268:D288)*SQRT(252),"")</f>
        <v/>
      </c>
      <c r="K267" s="18">
        <f>IF(ROW()&lt;=3244,LN(B330/B267),"")</f>
        <v/>
      </c>
      <c r="L267" s="19" t="n">
        <v>0.4398496240601504</v>
      </c>
      <c r="M267" s="19" t="inlineStr"/>
      <c r="N267" s="17" t="inlineStr"/>
      <c r="O267" s="20">
        <f>IF(F267="","",IF(F267&lt;'04_VOLATILITY_REGIMES'!$C$5,"Low",IF(F267&lt;'04_VOLATILITY_REGIMES'!$C$6,"Normal",IF(F267&lt;'04_VOLATILITY_REGIMES'!$C$7,"High","Extreme"))))</f>
        <v/>
      </c>
      <c r="P267" s="20">
        <f>O268</f>
        <v/>
      </c>
      <c r="Q267" s="21">
        <f>YEAR(A267)</f>
        <v/>
      </c>
    </row>
    <row r="268">
      <c r="A268" s="14" t="n">
        <v>41673</v>
      </c>
      <c r="B268" s="15">
        <f>'01_RAW_Spot'!B268</f>
        <v/>
      </c>
      <c r="C268" s="16">
        <f>'01_RAW_IV'!B268</f>
        <v/>
      </c>
      <c r="D268" s="15">
        <f>LN(B268/B267)</f>
        <v/>
      </c>
      <c r="E268" s="16">
        <f>STDEV(D248:D268)*SQRT(252)</f>
        <v/>
      </c>
      <c r="F268" s="16">
        <f>STDEV(D206:D268)*SQRT(252)</f>
        <v/>
      </c>
      <c r="G268" s="16">
        <f>IF(OR(C268="",F268=""),"",C268-F268)</f>
        <v/>
      </c>
      <c r="H268" s="17">
        <f>IF(OR(C268="",F268="",F268=0),"",C268/F268)</f>
        <v/>
      </c>
      <c r="I268" s="18">
        <f>IF('01_RAW_FwdRV'!B268="","",'01_RAW_FwdRV'!B268)</f>
        <v/>
      </c>
      <c r="J268" s="18">
        <f>IF(ROW()&lt;=3286,STDEV(D269:D289)*SQRT(252),"")</f>
        <v/>
      </c>
      <c r="K268" s="18">
        <f>IF(ROW()&lt;=3244,LN(B331/B268),"")</f>
        <v/>
      </c>
      <c r="L268" s="19" t="n">
        <v>0.4868913857677903</v>
      </c>
      <c r="M268" s="19" t="inlineStr"/>
      <c r="N268" s="17" t="inlineStr"/>
      <c r="O268" s="20">
        <f>IF(F268="","",IF(F268&lt;'04_VOLATILITY_REGIMES'!$C$5,"Low",IF(F268&lt;'04_VOLATILITY_REGIMES'!$C$6,"Normal",IF(F268&lt;'04_VOLATILITY_REGIMES'!$C$7,"High","Extreme"))))</f>
        <v/>
      </c>
      <c r="P268" s="20">
        <f>O269</f>
        <v/>
      </c>
      <c r="Q268" s="21">
        <f>YEAR(A268)</f>
        <v/>
      </c>
    </row>
    <row r="269">
      <c r="A269" s="14" t="n">
        <v>41674</v>
      </c>
      <c r="B269" s="15">
        <f>'01_RAW_Spot'!B269</f>
        <v/>
      </c>
      <c r="C269" s="16">
        <f>'01_RAW_IV'!B269</f>
        <v/>
      </c>
      <c r="D269" s="15">
        <f>LN(B269/B268)</f>
        <v/>
      </c>
      <c r="E269" s="16">
        <f>STDEV(D249:D269)*SQRT(252)</f>
        <v/>
      </c>
      <c r="F269" s="16">
        <f>STDEV(D207:D269)*SQRT(252)</f>
        <v/>
      </c>
      <c r="G269" s="16">
        <f>IF(OR(C269="",F269=""),"",C269-F269)</f>
        <v/>
      </c>
      <c r="H269" s="17">
        <f>IF(OR(C269="",F269="",F269=0),"",C269/F269)</f>
        <v/>
      </c>
      <c r="I269" s="18">
        <f>IF('01_RAW_FwdRV'!B269="","",'01_RAW_FwdRV'!B269)</f>
        <v/>
      </c>
      <c r="J269" s="18">
        <f>IF(ROW()&lt;=3286,STDEV(D270:D290)*SQRT(252),"")</f>
        <v/>
      </c>
      <c r="K269" s="18">
        <f>IF(ROW()&lt;=3244,LN(B332/B269),"")</f>
        <v/>
      </c>
      <c r="L269" s="19" t="n">
        <v>0.4664179104477612</v>
      </c>
      <c r="M269" s="19" t="inlineStr"/>
      <c r="N269" s="17" t="inlineStr"/>
      <c r="O269" s="20">
        <f>IF(F269="","",IF(F269&lt;'04_VOLATILITY_REGIMES'!$C$5,"Low",IF(F269&lt;'04_VOLATILITY_REGIMES'!$C$6,"Normal",IF(F269&lt;'04_VOLATILITY_REGIMES'!$C$7,"High","Extreme"))))</f>
        <v/>
      </c>
      <c r="P269" s="20">
        <f>O270</f>
        <v/>
      </c>
      <c r="Q269" s="21">
        <f>YEAR(A269)</f>
        <v/>
      </c>
    </row>
    <row r="270">
      <c r="A270" s="14" t="n">
        <v>41675</v>
      </c>
      <c r="B270" s="15">
        <f>'01_RAW_Spot'!B270</f>
        <v/>
      </c>
      <c r="C270" s="16">
        <f>'01_RAW_IV'!B270</f>
        <v/>
      </c>
      <c r="D270" s="15">
        <f>LN(B270/B269)</f>
        <v/>
      </c>
      <c r="E270" s="16">
        <f>STDEV(D250:D270)*SQRT(252)</f>
        <v/>
      </c>
      <c r="F270" s="16">
        <f>STDEV(D208:D270)*SQRT(252)</f>
        <v/>
      </c>
      <c r="G270" s="16">
        <f>IF(OR(C270="",F270=""),"",C270-F270)</f>
        <v/>
      </c>
      <c r="H270" s="17">
        <f>IF(OR(C270="",F270="",F270=0),"",C270/F270)</f>
        <v/>
      </c>
      <c r="I270" s="18">
        <f>IF('01_RAW_FwdRV'!B270="","",'01_RAW_FwdRV'!B270)</f>
        <v/>
      </c>
      <c r="J270" s="18">
        <f>IF(ROW()&lt;=3286,STDEV(D271:D291)*SQRT(252),"")</f>
        <v/>
      </c>
      <c r="K270" s="18">
        <f>IF(ROW()&lt;=3244,LN(B333/B270),"")</f>
        <v/>
      </c>
      <c r="L270" s="19" t="n">
        <v>0.4386617100371747</v>
      </c>
      <c r="M270" s="19" t="inlineStr"/>
      <c r="N270" s="17" t="inlineStr"/>
      <c r="O270" s="20">
        <f>IF(F270="","",IF(F270&lt;'04_VOLATILITY_REGIMES'!$C$5,"Low",IF(F270&lt;'04_VOLATILITY_REGIMES'!$C$6,"Normal",IF(F270&lt;'04_VOLATILITY_REGIMES'!$C$7,"High","Extreme"))))</f>
        <v/>
      </c>
      <c r="P270" s="20">
        <f>O271</f>
        <v/>
      </c>
      <c r="Q270" s="21">
        <f>YEAR(A270)</f>
        <v/>
      </c>
    </row>
    <row r="271">
      <c r="A271" s="14" t="n">
        <v>41676</v>
      </c>
      <c r="B271" s="15">
        <f>'01_RAW_Spot'!B271</f>
        <v/>
      </c>
      <c r="C271" s="16">
        <f>'01_RAW_IV'!B271</f>
        <v/>
      </c>
      <c r="D271" s="15">
        <f>LN(B271/B270)</f>
        <v/>
      </c>
      <c r="E271" s="16">
        <f>STDEV(D251:D271)*SQRT(252)</f>
        <v/>
      </c>
      <c r="F271" s="16">
        <f>STDEV(D209:D271)*SQRT(252)</f>
        <v/>
      </c>
      <c r="G271" s="16">
        <f>IF(OR(C271="",F271=""),"",C271-F271)</f>
        <v/>
      </c>
      <c r="H271" s="17">
        <f>IF(OR(C271="",F271="",F271=0),"",C271/F271)</f>
        <v/>
      </c>
      <c r="I271" s="18">
        <f>IF('01_RAW_FwdRV'!B271="","",'01_RAW_FwdRV'!B271)</f>
        <v/>
      </c>
      <c r="J271" s="18">
        <f>IF(ROW()&lt;=3286,STDEV(D272:D292)*SQRT(252),"")</f>
        <v/>
      </c>
      <c r="K271" s="18">
        <f>IF(ROW()&lt;=3244,LN(B334/B271),"")</f>
        <v/>
      </c>
      <c r="L271" s="19" t="n">
        <v>0.3888888888888889</v>
      </c>
      <c r="M271" s="19" t="inlineStr"/>
      <c r="N271" s="17" t="inlineStr"/>
      <c r="O271" s="20">
        <f>IF(F271="","",IF(F271&lt;'04_VOLATILITY_REGIMES'!$C$5,"Low",IF(F271&lt;'04_VOLATILITY_REGIMES'!$C$6,"Normal",IF(F271&lt;'04_VOLATILITY_REGIMES'!$C$7,"High","Extreme"))))</f>
        <v/>
      </c>
      <c r="P271" s="20">
        <f>O272</f>
        <v/>
      </c>
      <c r="Q271" s="21">
        <f>YEAR(A271)</f>
        <v/>
      </c>
    </row>
    <row r="272">
      <c r="A272" s="14" t="n">
        <v>41677</v>
      </c>
      <c r="B272" s="15">
        <f>'01_RAW_Spot'!B272</f>
        <v/>
      </c>
      <c r="C272" s="16">
        <f>'01_RAW_IV'!B272</f>
        <v/>
      </c>
      <c r="D272" s="15">
        <f>LN(B272/B271)</f>
        <v/>
      </c>
      <c r="E272" s="16">
        <f>STDEV(D252:D272)*SQRT(252)</f>
        <v/>
      </c>
      <c r="F272" s="16">
        <f>STDEV(D210:D272)*SQRT(252)</f>
        <v/>
      </c>
      <c r="G272" s="16">
        <f>IF(OR(C272="",F272=""),"",C272-F272)</f>
        <v/>
      </c>
      <c r="H272" s="17">
        <f>IF(OR(C272="",F272="",F272=0),"",C272/F272)</f>
        <v/>
      </c>
      <c r="I272" s="18">
        <f>IF('01_RAW_FwdRV'!B272="","",'01_RAW_FwdRV'!B272)</f>
        <v/>
      </c>
      <c r="J272" s="18">
        <f>IF(ROW()&lt;=3286,STDEV(D273:D293)*SQRT(252),"")</f>
        <v/>
      </c>
      <c r="K272" s="18">
        <f>IF(ROW()&lt;=3244,LN(B335/B272),"")</f>
        <v/>
      </c>
      <c r="L272" s="19" t="n">
        <v>0.3911439114391144</v>
      </c>
      <c r="M272" s="19" t="inlineStr"/>
      <c r="N272" s="17" t="inlineStr"/>
      <c r="O272" s="20">
        <f>IF(F272="","",IF(F272&lt;'04_VOLATILITY_REGIMES'!$C$5,"Low",IF(F272&lt;'04_VOLATILITY_REGIMES'!$C$6,"Normal",IF(F272&lt;'04_VOLATILITY_REGIMES'!$C$7,"High","Extreme"))))</f>
        <v/>
      </c>
      <c r="P272" s="20">
        <f>O273</f>
        <v/>
      </c>
      <c r="Q272" s="21">
        <f>YEAR(A272)</f>
        <v/>
      </c>
    </row>
    <row r="273">
      <c r="A273" s="14" t="n">
        <v>41680</v>
      </c>
      <c r="B273" s="15">
        <f>'01_RAW_Spot'!B273</f>
        <v/>
      </c>
      <c r="C273" s="16">
        <f>'01_RAW_IV'!B273</f>
        <v/>
      </c>
      <c r="D273" s="15">
        <f>LN(B273/B272)</f>
        <v/>
      </c>
      <c r="E273" s="16">
        <f>STDEV(D253:D273)*SQRT(252)</f>
        <v/>
      </c>
      <c r="F273" s="16">
        <f>STDEV(D211:D273)*SQRT(252)</f>
        <v/>
      </c>
      <c r="G273" s="16">
        <f>IF(OR(C273="",F273=""),"",C273-F273)</f>
        <v/>
      </c>
      <c r="H273" s="17">
        <f>IF(OR(C273="",F273="",F273=0),"",C273/F273)</f>
        <v/>
      </c>
      <c r="I273" s="18">
        <f>IF('01_RAW_FwdRV'!B273="","",'01_RAW_FwdRV'!B273)</f>
        <v/>
      </c>
      <c r="J273" s="18">
        <f>IF(ROW()&lt;=3286,STDEV(D274:D294)*SQRT(252),"")</f>
        <v/>
      </c>
      <c r="K273" s="18">
        <f>IF(ROW()&lt;=3244,LN(B336/B273),"")</f>
        <v/>
      </c>
      <c r="L273" s="19" t="n">
        <v>0.3419117647058824</v>
      </c>
      <c r="M273" s="19" t="inlineStr"/>
      <c r="N273" s="17" t="inlineStr"/>
      <c r="O273" s="20">
        <f>IF(F273="","",IF(F273&lt;'04_VOLATILITY_REGIMES'!$C$5,"Low",IF(F273&lt;'04_VOLATILITY_REGIMES'!$C$6,"Normal",IF(F273&lt;'04_VOLATILITY_REGIMES'!$C$7,"High","Extreme"))))</f>
        <v/>
      </c>
      <c r="P273" s="20">
        <f>O274</f>
        <v/>
      </c>
      <c r="Q273" s="21">
        <f>YEAR(A273)</f>
        <v/>
      </c>
    </row>
    <row r="274">
      <c r="A274" s="14" t="n">
        <v>41681</v>
      </c>
      <c r="B274" s="15">
        <f>'01_RAW_Spot'!B274</f>
        <v/>
      </c>
      <c r="C274" s="16">
        <f>'01_RAW_IV'!B274</f>
        <v/>
      </c>
      <c r="D274" s="15">
        <f>LN(B274/B273)</f>
        <v/>
      </c>
      <c r="E274" s="16">
        <f>STDEV(D254:D274)*SQRT(252)</f>
        <v/>
      </c>
      <c r="F274" s="16">
        <f>STDEV(D212:D274)*SQRT(252)</f>
        <v/>
      </c>
      <c r="G274" s="16">
        <f>IF(OR(C274="",F274=""),"",C274-F274)</f>
        <v/>
      </c>
      <c r="H274" s="17">
        <f>IF(OR(C274="",F274="",F274=0),"",C274/F274)</f>
        <v/>
      </c>
      <c r="I274" s="18">
        <f>IF('01_RAW_FwdRV'!B274="","",'01_RAW_FwdRV'!B274)</f>
        <v/>
      </c>
      <c r="J274" s="18">
        <f>IF(ROW()&lt;=3286,STDEV(D275:D295)*SQRT(252),"")</f>
        <v/>
      </c>
      <c r="K274" s="18">
        <f>IF(ROW()&lt;=3244,LN(B337/B274),"")</f>
        <v/>
      </c>
      <c r="L274" s="19" t="n">
        <v>0.2637362637362637</v>
      </c>
      <c r="M274" s="19" t="inlineStr"/>
      <c r="N274" s="17" t="inlineStr"/>
      <c r="O274" s="20">
        <f>IF(F274="","",IF(F274&lt;'04_VOLATILITY_REGIMES'!$C$5,"Low",IF(F274&lt;'04_VOLATILITY_REGIMES'!$C$6,"Normal",IF(F274&lt;'04_VOLATILITY_REGIMES'!$C$7,"High","Extreme"))))</f>
        <v/>
      </c>
      <c r="P274" s="20">
        <f>O275</f>
        <v/>
      </c>
      <c r="Q274" s="21">
        <f>YEAR(A274)</f>
        <v/>
      </c>
    </row>
    <row r="275">
      <c r="A275" s="14" t="n">
        <v>41682</v>
      </c>
      <c r="B275" s="15">
        <f>'01_RAW_Spot'!B275</f>
        <v/>
      </c>
      <c r="C275" s="16">
        <f>'01_RAW_IV'!B275</f>
        <v/>
      </c>
      <c r="D275" s="15">
        <f>LN(B275/B274)</f>
        <v/>
      </c>
      <c r="E275" s="16">
        <f>STDEV(D255:D275)*SQRT(252)</f>
        <v/>
      </c>
      <c r="F275" s="16">
        <f>STDEV(D213:D275)*SQRT(252)</f>
        <v/>
      </c>
      <c r="G275" s="16">
        <f>IF(OR(C275="",F275=""),"",C275-F275)</f>
        <v/>
      </c>
      <c r="H275" s="17">
        <f>IF(OR(C275="",F275="",F275=0),"",C275/F275)</f>
        <v/>
      </c>
      <c r="I275" s="18">
        <f>IF('01_RAW_FwdRV'!B275="","",'01_RAW_FwdRV'!B275)</f>
        <v/>
      </c>
      <c r="J275" s="18">
        <f>IF(ROW()&lt;=3286,STDEV(D276:D296)*SQRT(252),"")</f>
        <v/>
      </c>
      <c r="K275" s="18">
        <f>IF(ROW()&lt;=3244,LN(B338/B275),"")</f>
        <v/>
      </c>
      <c r="L275" s="19" t="n">
        <v>0.2737226277372263</v>
      </c>
      <c r="M275" s="19" t="inlineStr"/>
      <c r="N275" s="17" t="inlineStr"/>
      <c r="O275" s="20">
        <f>IF(F275="","",IF(F275&lt;'04_VOLATILITY_REGIMES'!$C$5,"Low",IF(F275&lt;'04_VOLATILITY_REGIMES'!$C$6,"Normal",IF(F275&lt;'04_VOLATILITY_REGIMES'!$C$7,"High","Extreme"))))</f>
        <v/>
      </c>
      <c r="P275" s="20">
        <f>O276</f>
        <v/>
      </c>
      <c r="Q275" s="21">
        <f>YEAR(A275)</f>
        <v/>
      </c>
    </row>
    <row r="276">
      <c r="A276" s="14" t="n">
        <v>41683</v>
      </c>
      <c r="B276" s="15">
        <f>'01_RAW_Spot'!B276</f>
        <v/>
      </c>
      <c r="C276" s="16">
        <f>'01_RAW_IV'!B276</f>
        <v/>
      </c>
      <c r="D276" s="15">
        <f>LN(B276/B275)</f>
        <v/>
      </c>
      <c r="E276" s="16">
        <f>STDEV(D256:D276)*SQRT(252)</f>
        <v/>
      </c>
      <c r="F276" s="16">
        <f>STDEV(D214:D276)*SQRT(252)</f>
        <v/>
      </c>
      <c r="G276" s="16">
        <f>IF(OR(C276="",F276=""),"",C276-F276)</f>
        <v/>
      </c>
      <c r="H276" s="17">
        <f>IF(OR(C276="",F276="",F276=0),"",C276/F276)</f>
        <v/>
      </c>
      <c r="I276" s="18">
        <f>IF('01_RAW_FwdRV'!B276="","",'01_RAW_FwdRV'!B276)</f>
        <v/>
      </c>
      <c r="J276" s="18">
        <f>IF(ROW()&lt;=3286,STDEV(D277:D297)*SQRT(252),"")</f>
        <v/>
      </c>
      <c r="K276" s="18">
        <f>IF(ROW()&lt;=3244,LN(B339/B276),"")</f>
        <v/>
      </c>
      <c r="L276" s="19" t="n">
        <v>0.3018181818181818</v>
      </c>
      <c r="M276" s="19" t="inlineStr"/>
      <c r="N276" s="17" t="inlineStr"/>
      <c r="O276" s="20">
        <f>IF(F276="","",IF(F276&lt;'04_VOLATILITY_REGIMES'!$C$5,"Low",IF(F276&lt;'04_VOLATILITY_REGIMES'!$C$6,"Normal",IF(F276&lt;'04_VOLATILITY_REGIMES'!$C$7,"High","Extreme"))))</f>
        <v/>
      </c>
      <c r="P276" s="20">
        <f>O277</f>
        <v/>
      </c>
      <c r="Q276" s="21">
        <f>YEAR(A276)</f>
        <v/>
      </c>
    </row>
    <row r="277">
      <c r="A277" s="14" t="n">
        <v>41684</v>
      </c>
      <c r="B277" s="15">
        <f>'01_RAW_Spot'!B277</f>
        <v/>
      </c>
      <c r="C277" s="16">
        <f>'01_RAW_IV'!B277</f>
        <v/>
      </c>
      <c r="D277" s="15">
        <f>LN(B277/B276)</f>
        <v/>
      </c>
      <c r="E277" s="16">
        <f>STDEV(D257:D277)*SQRT(252)</f>
        <v/>
      </c>
      <c r="F277" s="16">
        <f>STDEV(D215:D277)*SQRT(252)</f>
        <v/>
      </c>
      <c r="G277" s="16">
        <f>IF(OR(C277="",F277=""),"",C277-F277)</f>
        <v/>
      </c>
      <c r="H277" s="17">
        <f>IF(OR(C277="",F277="",F277=0),"",C277/F277)</f>
        <v/>
      </c>
      <c r="I277" s="18">
        <f>IF('01_RAW_FwdRV'!B277="","",'01_RAW_FwdRV'!B277)</f>
        <v/>
      </c>
      <c r="J277" s="18">
        <f>IF(ROW()&lt;=3286,STDEV(D278:D298)*SQRT(252),"")</f>
        <v/>
      </c>
      <c r="K277" s="18">
        <f>IF(ROW()&lt;=3244,LN(B340/B277),"")</f>
        <v/>
      </c>
      <c r="L277" s="19" t="n">
        <v>0.3079710144927536</v>
      </c>
      <c r="M277" s="19" t="inlineStr"/>
      <c r="N277" s="17" t="inlineStr"/>
      <c r="O277" s="20">
        <f>IF(F277="","",IF(F277&lt;'04_VOLATILITY_REGIMES'!$C$5,"Low",IF(F277&lt;'04_VOLATILITY_REGIMES'!$C$6,"Normal",IF(F277&lt;'04_VOLATILITY_REGIMES'!$C$7,"High","Extreme"))))</f>
        <v/>
      </c>
      <c r="P277" s="20">
        <f>O278</f>
        <v/>
      </c>
      <c r="Q277" s="21">
        <f>YEAR(A277)</f>
        <v/>
      </c>
    </row>
    <row r="278">
      <c r="A278" s="14" t="n">
        <v>41687</v>
      </c>
      <c r="B278" s="15">
        <f>'01_RAW_Spot'!B278</f>
        <v/>
      </c>
      <c r="C278" s="16">
        <f>'01_RAW_IV'!B278</f>
        <v/>
      </c>
      <c r="D278" s="15">
        <f>LN(B278/B277)</f>
        <v/>
      </c>
      <c r="E278" s="16">
        <f>STDEV(D258:D278)*SQRT(252)</f>
        <v/>
      </c>
      <c r="F278" s="16">
        <f>STDEV(D216:D278)*SQRT(252)</f>
        <v/>
      </c>
      <c r="G278" s="16">
        <f>IF(OR(C278="",F278=""),"",C278-F278)</f>
        <v/>
      </c>
      <c r="H278" s="17">
        <f>IF(OR(C278="",F278="",F278=0),"",C278/F278)</f>
        <v/>
      </c>
      <c r="I278" s="18">
        <f>IF('01_RAW_FwdRV'!B278="","",'01_RAW_FwdRV'!B278)</f>
        <v/>
      </c>
      <c r="J278" s="18">
        <f>IF(ROW()&lt;=3286,STDEV(D279:D299)*SQRT(252),"")</f>
        <v/>
      </c>
      <c r="K278" s="18">
        <f>IF(ROW()&lt;=3244,LN(B341/B278),"")</f>
        <v/>
      </c>
      <c r="L278" s="19" t="n">
        <v>0.3176895306859206</v>
      </c>
      <c r="M278" s="19" t="inlineStr"/>
      <c r="N278" s="17" t="inlineStr"/>
      <c r="O278" s="20">
        <f>IF(F278="","",IF(F278&lt;'04_VOLATILITY_REGIMES'!$C$5,"Low",IF(F278&lt;'04_VOLATILITY_REGIMES'!$C$6,"Normal",IF(F278&lt;'04_VOLATILITY_REGIMES'!$C$7,"High","Extreme"))))</f>
        <v/>
      </c>
      <c r="P278" s="20">
        <f>O279</f>
        <v/>
      </c>
      <c r="Q278" s="21">
        <f>YEAR(A278)</f>
        <v/>
      </c>
    </row>
    <row r="279">
      <c r="A279" s="14" t="n">
        <v>41688</v>
      </c>
      <c r="B279" s="15">
        <f>'01_RAW_Spot'!B279</f>
        <v/>
      </c>
      <c r="C279" s="16">
        <f>'01_RAW_IV'!B279</f>
        <v/>
      </c>
      <c r="D279" s="15">
        <f>LN(B279/B278)</f>
        <v/>
      </c>
      <c r="E279" s="16">
        <f>STDEV(D259:D279)*SQRT(252)</f>
        <v/>
      </c>
      <c r="F279" s="16">
        <f>STDEV(D217:D279)*SQRT(252)</f>
        <v/>
      </c>
      <c r="G279" s="16">
        <f>IF(OR(C279="",F279=""),"",C279-F279)</f>
        <v/>
      </c>
      <c r="H279" s="17">
        <f>IF(OR(C279="",F279="",F279=0),"",C279/F279)</f>
        <v/>
      </c>
      <c r="I279" s="18">
        <f>IF('01_RAW_FwdRV'!B279="","",'01_RAW_FwdRV'!B279)</f>
        <v/>
      </c>
      <c r="J279" s="18">
        <f>IF(ROW()&lt;=3286,STDEV(D280:D300)*SQRT(252),"")</f>
        <v/>
      </c>
      <c r="K279" s="18">
        <f>IF(ROW()&lt;=3244,LN(B342/B279),"")</f>
        <v/>
      </c>
      <c r="L279" s="19" t="n">
        <v>0.341726618705036</v>
      </c>
      <c r="M279" s="19" t="inlineStr"/>
      <c r="N279" s="17" t="inlineStr"/>
      <c r="O279" s="20">
        <f>IF(F279="","",IF(F279&lt;'04_VOLATILITY_REGIMES'!$C$5,"Low",IF(F279&lt;'04_VOLATILITY_REGIMES'!$C$6,"Normal",IF(F279&lt;'04_VOLATILITY_REGIMES'!$C$7,"High","Extreme"))))</f>
        <v/>
      </c>
      <c r="P279" s="20">
        <f>O280</f>
        <v/>
      </c>
      <c r="Q279" s="21">
        <f>YEAR(A279)</f>
        <v/>
      </c>
    </row>
    <row r="280">
      <c r="A280" s="14" t="n">
        <v>41690</v>
      </c>
      <c r="B280" s="15">
        <f>'01_RAW_Spot'!B280</f>
        <v/>
      </c>
      <c r="C280" s="16">
        <f>'01_RAW_IV'!B280</f>
        <v/>
      </c>
      <c r="D280" s="15">
        <f>LN(B280/B279)</f>
        <v/>
      </c>
      <c r="E280" s="16">
        <f>STDEV(D260:D280)*SQRT(252)</f>
        <v/>
      </c>
      <c r="F280" s="16">
        <f>STDEV(D218:D280)*SQRT(252)</f>
        <v/>
      </c>
      <c r="G280" s="16">
        <f>IF(OR(C280="",F280=""),"",C280-F280)</f>
        <v/>
      </c>
      <c r="H280" s="17">
        <f>IF(OR(C280="",F280="",F280=0),"",C280/F280)</f>
        <v/>
      </c>
      <c r="I280" s="18">
        <f>IF('01_RAW_FwdRV'!B280="","",'01_RAW_FwdRV'!B280)</f>
        <v/>
      </c>
      <c r="J280" s="18">
        <f>IF(ROW()&lt;=3286,STDEV(D281:D301)*SQRT(252),"")</f>
        <v/>
      </c>
      <c r="K280" s="18">
        <f>IF(ROW()&lt;=3244,LN(B343/B280),"")</f>
        <v/>
      </c>
      <c r="L280" s="19" t="n">
        <v>0.4767025089605735</v>
      </c>
      <c r="M280" s="19" t="inlineStr"/>
      <c r="N280" s="17" t="inlineStr"/>
      <c r="O280" s="20">
        <f>IF(F280="","",IF(F280&lt;'04_VOLATILITY_REGIMES'!$C$5,"Low",IF(F280&lt;'04_VOLATILITY_REGIMES'!$C$6,"Normal",IF(F280&lt;'04_VOLATILITY_REGIMES'!$C$7,"High","Extreme"))))</f>
        <v/>
      </c>
      <c r="P280" s="20">
        <f>O281</f>
        <v/>
      </c>
      <c r="Q280" s="21">
        <f>YEAR(A280)</f>
        <v/>
      </c>
    </row>
    <row r="281">
      <c r="A281" s="14" t="n">
        <v>41691</v>
      </c>
      <c r="B281" s="15">
        <f>'01_RAW_Spot'!B281</f>
        <v/>
      </c>
      <c r="C281" s="16">
        <f>'01_RAW_IV'!B281</f>
        <v/>
      </c>
      <c r="D281" s="15">
        <f>LN(B281/B280)</f>
        <v/>
      </c>
      <c r="E281" s="16">
        <f>STDEV(D261:D281)*SQRT(252)</f>
        <v/>
      </c>
      <c r="F281" s="16">
        <f>STDEV(D219:D281)*SQRT(252)</f>
        <v/>
      </c>
      <c r="G281" s="16">
        <f>IF(OR(C281="",F281=""),"",C281-F281)</f>
        <v/>
      </c>
      <c r="H281" s="17">
        <f>IF(OR(C281="",F281="",F281=0),"",C281/F281)</f>
        <v/>
      </c>
      <c r="I281" s="18">
        <f>IF('01_RAW_FwdRV'!B281="","",'01_RAW_FwdRV'!B281)</f>
        <v/>
      </c>
      <c r="J281" s="18">
        <f>IF(ROW()&lt;=3286,STDEV(D282:D302)*SQRT(252),"")</f>
        <v/>
      </c>
      <c r="K281" s="18">
        <f>IF(ROW()&lt;=3244,LN(B344/B281),"")</f>
        <v/>
      </c>
      <c r="L281" s="19" t="n">
        <v>0.5321428571428571</v>
      </c>
      <c r="M281" s="19" t="inlineStr"/>
      <c r="N281" s="17" t="inlineStr"/>
      <c r="O281" s="20">
        <f>IF(F281="","",IF(F281&lt;'04_VOLATILITY_REGIMES'!$C$5,"Low",IF(F281&lt;'04_VOLATILITY_REGIMES'!$C$6,"Normal",IF(F281&lt;'04_VOLATILITY_REGIMES'!$C$7,"High","Extreme"))))</f>
        <v/>
      </c>
      <c r="P281" s="20">
        <f>O282</f>
        <v/>
      </c>
      <c r="Q281" s="21">
        <f>YEAR(A281)</f>
        <v/>
      </c>
    </row>
    <row r="282">
      <c r="A282" s="14" t="n">
        <v>41694</v>
      </c>
      <c r="B282" s="15">
        <f>'01_RAW_Spot'!B282</f>
        <v/>
      </c>
      <c r="C282" s="16">
        <f>'01_RAW_IV'!B282</f>
        <v/>
      </c>
      <c r="D282" s="15">
        <f>LN(B282/B281)</f>
        <v/>
      </c>
      <c r="E282" s="16">
        <f>STDEV(D262:D282)*SQRT(252)</f>
        <v/>
      </c>
      <c r="F282" s="16">
        <f>STDEV(D220:D282)*SQRT(252)</f>
        <v/>
      </c>
      <c r="G282" s="16">
        <f>IF(OR(C282="",F282=""),"",C282-F282)</f>
        <v/>
      </c>
      <c r="H282" s="17">
        <f>IF(OR(C282="",F282="",F282=0),"",C282/F282)</f>
        <v/>
      </c>
      <c r="I282" s="18">
        <f>IF('01_RAW_FwdRV'!B282="","",'01_RAW_FwdRV'!B282)</f>
        <v/>
      </c>
      <c r="J282" s="18">
        <f>IF(ROW()&lt;=3286,STDEV(D283:D303)*SQRT(252),"")</f>
        <v/>
      </c>
      <c r="K282" s="18">
        <f>IF(ROW()&lt;=3244,LN(B345/B282),"")</f>
        <v/>
      </c>
      <c r="L282" s="19" t="n">
        <v>0.5124555160142349</v>
      </c>
      <c r="M282" s="19" t="inlineStr"/>
      <c r="N282" s="17" t="inlineStr"/>
      <c r="O282" s="20">
        <f>IF(F282="","",IF(F282&lt;'04_VOLATILITY_REGIMES'!$C$5,"Low",IF(F282&lt;'04_VOLATILITY_REGIMES'!$C$6,"Normal",IF(F282&lt;'04_VOLATILITY_REGIMES'!$C$7,"High","Extreme"))))</f>
        <v/>
      </c>
      <c r="P282" s="20">
        <f>O283</f>
        <v/>
      </c>
      <c r="Q282" s="21">
        <f>YEAR(A282)</f>
        <v/>
      </c>
    </row>
    <row r="283">
      <c r="A283" s="14" t="n">
        <v>41695</v>
      </c>
      <c r="B283" s="15">
        <f>'01_RAW_Spot'!B283</f>
        <v/>
      </c>
      <c r="C283" s="16">
        <f>'01_RAW_IV'!B283</f>
        <v/>
      </c>
      <c r="D283" s="15">
        <f>LN(B283/B282)</f>
        <v/>
      </c>
      <c r="E283" s="16">
        <f>STDEV(D263:D283)*SQRT(252)</f>
        <v/>
      </c>
      <c r="F283" s="16">
        <f>STDEV(D221:D283)*SQRT(252)</f>
        <v/>
      </c>
      <c r="G283" s="16">
        <f>IF(OR(C283="",F283=""),"",C283-F283)</f>
        <v/>
      </c>
      <c r="H283" s="17">
        <f>IF(OR(C283="",F283="",F283=0),"",C283/F283)</f>
        <v/>
      </c>
      <c r="I283" s="18">
        <f>IF('01_RAW_FwdRV'!B283="","",'01_RAW_FwdRV'!B283)</f>
        <v/>
      </c>
      <c r="J283" s="18">
        <f>IF(ROW()&lt;=3286,STDEV(D284:D304)*SQRT(252),"")</f>
        <v/>
      </c>
      <c r="K283" s="18">
        <f>IF(ROW()&lt;=3244,LN(B346/B283),"")</f>
        <v/>
      </c>
      <c r="L283" s="19" t="n">
        <v>0.4822695035460993</v>
      </c>
      <c r="M283" s="19" t="inlineStr"/>
      <c r="N283" s="17" t="inlineStr"/>
      <c r="O283" s="20">
        <f>IF(F283="","",IF(F283&lt;'04_VOLATILITY_REGIMES'!$C$5,"Low",IF(F283&lt;'04_VOLATILITY_REGIMES'!$C$6,"Normal",IF(F283&lt;'04_VOLATILITY_REGIMES'!$C$7,"High","Extreme"))))</f>
        <v/>
      </c>
      <c r="P283" s="20">
        <f>O284</f>
        <v/>
      </c>
      <c r="Q283" s="21">
        <f>YEAR(A283)</f>
        <v/>
      </c>
    </row>
    <row r="284">
      <c r="A284" s="14" t="n">
        <v>41696</v>
      </c>
      <c r="B284" s="15">
        <f>'01_RAW_Spot'!B284</f>
        <v/>
      </c>
      <c r="C284" s="16">
        <f>'01_RAW_IV'!B284</f>
        <v/>
      </c>
      <c r="D284" s="15">
        <f>LN(B284/B283)</f>
        <v/>
      </c>
      <c r="E284" s="16">
        <f>STDEV(D264:D284)*SQRT(252)</f>
        <v/>
      </c>
      <c r="F284" s="16">
        <f>STDEV(D222:D284)*SQRT(252)</f>
        <v/>
      </c>
      <c r="G284" s="16">
        <f>IF(OR(C284="",F284=""),"",C284-F284)</f>
        <v/>
      </c>
      <c r="H284" s="17">
        <f>IF(OR(C284="",F284="",F284=0),"",C284/F284)</f>
        <v/>
      </c>
      <c r="I284" s="18">
        <f>IF('01_RAW_FwdRV'!B284="","",'01_RAW_FwdRV'!B284)</f>
        <v/>
      </c>
      <c r="J284" s="18">
        <f>IF(ROW()&lt;=3286,STDEV(D285:D305)*SQRT(252),"")</f>
        <v/>
      </c>
      <c r="K284" s="18">
        <f>IF(ROW()&lt;=3244,LN(B347/B284),"")</f>
        <v/>
      </c>
      <c r="L284" s="19" t="n">
        <v>0.519434628975265</v>
      </c>
      <c r="M284" s="19" t="inlineStr"/>
      <c r="N284" s="17" t="inlineStr"/>
      <c r="O284" s="20">
        <f>IF(F284="","",IF(F284&lt;'04_VOLATILITY_REGIMES'!$C$5,"Low",IF(F284&lt;'04_VOLATILITY_REGIMES'!$C$6,"Normal",IF(F284&lt;'04_VOLATILITY_REGIMES'!$C$7,"High","Extreme"))))</f>
        <v/>
      </c>
      <c r="P284" s="20">
        <f>O285</f>
        <v/>
      </c>
      <c r="Q284" s="21">
        <f>YEAR(A284)</f>
        <v/>
      </c>
    </row>
    <row r="285">
      <c r="A285" s="14" t="n">
        <v>41698</v>
      </c>
      <c r="B285" s="15">
        <f>'01_RAW_Spot'!B285</f>
        <v/>
      </c>
      <c r="C285" s="16">
        <f>'01_RAW_IV'!B285</f>
        <v/>
      </c>
      <c r="D285" s="15">
        <f>LN(B285/B284)</f>
        <v/>
      </c>
      <c r="E285" s="16">
        <f>STDEV(D265:D285)*SQRT(252)</f>
        <v/>
      </c>
      <c r="F285" s="16">
        <f>STDEV(D223:D285)*SQRT(252)</f>
        <v/>
      </c>
      <c r="G285" s="16">
        <f>IF(OR(C285="",F285=""),"",C285-F285)</f>
        <v/>
      </c>
      <c r="H285" s="17">
        <f>IF(OR(C285="",F285="",F285=0),"",C285/F285)</f>
        <v/>
      </c>
      <c r="I285" s="18">
        <f>IF('01_RAW_FwdRV'!B285="","",'01_RAW_FwdRV'!B285)</f>
        <v/>
      </c>
      <c r="J285" s="18">
        <f>IF(ROW()&lt;=3286,STDEV(D286:D306)*SQRT(252),"")</f>
        <v/>
      </c>
      <c r="K285" s="18">
        <f>IF(ROW()&lt;=3244,LN(B348/B285),"")</f>
        <v/>
      </c>
      <c r="L285" s="19" t="n">
        <v>0.3661971830985916</v>
      </c>
      <c r="M285" s="19" t="inlineStr"/>
      <c r="N285" s="17" t="inlineStr"/>
      <c r="O285" s="20">
        <f>IF(F285="","",IF(F285&lt;'04_VOLATILITY_REGIMES'!$C$5,"Low",IF(F285&lt;'04_VOLATILITY_REGIMES'!$C$6,"Normal",IF(F285&lt;'04_VOLATILITY_REGIMES'!$C$7,"High","Extreme"))))</f>
        <v/>
      </c>
      <c r="P285" s="20">
        <f>O286</f>
        <v/>
      </c>
      <c r="Q285" s="21">
        <f>YEAR(A285)</f>
        <v/>
      </c>
    </row>
    <row r="286">
      <c r="A286" s="14" t="n">
        <v>41701</v>
      </c>
      <c r="B286" s="15">
        <f>'01_RAW_Spot'!B286</f>
        <v/>
      </c>
      <c r="C286" s="16">
        <f>'01_RAW_IV'!B286</f>
        <v/>
      </c>
      <c r="D286" s="15">
        <f>LN(B286/B285)</f>
        <v/>
      </c>
      <c r="E286" s="16">
        <f>STDEV(D266:D286)*SQRT(252)</f>
        <v/>
      </c>
      <c r="F286" s="16">
        <f>STDEV(D224:D286)*SQRT(252)</f>
        <v/>
      </c>
      <c r="G286" s="16">
        <f>IF(OR(C286="",F286=""),"",C286-F286)</f>
        <v/>
      </c>
      <c r="H286" s="17">
        <f>IF(OR(C286="",F286="",F286=0),"",C286/F286)</f>
        <v/>
      </c>
      <c r="I286" s="18">
        <f>IF('01_RAW_FwdRV'!B286="","",'01_RAW_FwdRV'!B286)</f>
        <v/>
      </c>
      <c r="J286" s="18">
        <f>IF(ROW()&lt;=3286,STDEV(D287:D307)*SQRT(252),"")</f>
        <v/>
      </c>
      <c r="K286" s="18">
        <f>IF(ROW()&lt;=3244,LN(B349/B286),"")</f>
        <v/>
      </c>
      <c r="L286" s="19" t="n">
        <v>0.5263157894736842</v>
      </c>
      <c r="M286" s="19" t="inlineStr"/>
      <c r="N286" s="17" t="inlineStr"/>
      <c r="O286" s="20">
        <f>IF(F286="","",IF(F286&lt;'04_VOLATILITY_REGIMES'!$C$5,"Low",IF(F286&lt;'04_VOLATILITY_REGIMES'!$C$6,"Normal",IF(F286&lt;'04_VOLATILITY_REGIMES'!$C$7,"High","Extreme"))))</f>
        <v/>
      </c>
      <c r="P286" s="20">
        <f>O287</f>
        <v/>
      </c>
      <c r="Q286" s="21">
        <f>YEAR(A286)</f>
        <v/>
      </c>
    </row>
    <row r="287">
      <c r="A287" s="14" t="n">
        <v>41702</v>
      </c>
      <c r="B287" s="15">
        <f>'01_RAW_Spot'!B287</f>
        <v/>
      </c>
      <c r="C287" s="16">
        <f>'01_RAW_IV'!B287</f>
        <v/>
      </c>
      <c r="D287" s="15">
        <f>LN(B287/B286)</f>
        <v/>
      </c>
      <c r="E287" s="16">
        <f>STDEV(D267:D287)*SQRT(252)</f>
        <v/>
      </c>
      <c r="F287" s="16">
        <f>STDEV(D225:D287)*SQRT(252)</f>
        <v/>
      </c>
      <c r="G287" s="16">
        <f>IF(OR(C287="",F287=""),"",C287-F287)</f>
        <v/>
      </c>
      <c r="H287" s="17">
        <f>IF(OR(C287="",F287="",F287=0),"",C287/F287)</f>
        <v/>
      </c>
      <c r="I287" s="18">
        <f>IF('01_RAW_FwdRV'!B287="","",'01_RAW_FwdRV'!B287)</f>
        <v/>
      </c>
      <c r="J287" s="18">
        <f>IF(ROW()&lt;=3286,STDEV(D288:D308)*SQRT(252),"")</f>
        <v/>
      </c>
      <c r="K287" s="18">
        <f>IF(ROW()&lt;=3244,LN(B350/B287),"")</f>
        <v/>
      </c>
      <c r="L287" s="19" t="n">
        <v>0.6013986013986014</v>
      </c>
      <c r="M287" s="19" t="inlineStr"/>
      <c r="N287" s="17" t="inlineStr"/>
      <c r="O287" s="20">
        <f>IF(F287="","",IF(F287&lt;'04_VOLATILITY_REGIMES'!$C$5,"Low",IF(F287&lt;'04_VOLATILITY_REGIMES'!$C$6,"Normal",IF(F287&lt;'04_VOLATILITY_REGIMES'!$C$7,"High","Extreme"))))</f>
        <v/>
      </c>
      <c r="P287" s="20">
        <f>O288</f>
        <v/>
      </c>
      <c r="Q287" s="21">
        <f>YEAR(A287)</f>
        <v/>
      </c>
    </row>
    <row r="288">
      <c r="A288" s="14" t="n">
        <v>41703</v>
      </c>
      <c r="B288" s="15">
        <f>'01_RAW_Spot'!B288</f>
        <v/>
      </c>
      <c r="C288" s="16">
        <f>'01_RAW_IV'!B288</f>
        <v/>
      </c>
      <c r="D288" s="15">
        <f>LN(B288/B287)</f>
        <v/>
      </c>
      <c r="E288" s="16">
        <f>STDEV(D268:D288)*SQRT(252)</f>
        <v/>
      </c>
      <c r="F288" s="16">
        <f>STDEV(D226:D288)*SQRT(252)</f>
        <v/>
      </c>
      <c r="G288" s="16">
        <f>IF(OR(C288="",F288=""),"",C288-F288)</f>
        <v/>
      </c>
      <c r="H288" s="17">
        <f>IF(OR(C288="",F288="",F288=0),"",C288/F288)</f>
        <v/>
      </c>
      <c r="I288" s="18">
        <f>IF('01_RAW_FwdRV'!B288="","",'01_RAW_FwdRV'!B288)</f>
        <v/>
      </c>
      <c r="J288" s="18">
        <f>IF(ROW()&lt;=3286,STDEV(D289:D309)*SQRT(252),"")</f>
        <v/>
      </c>
      <c r="K288" s="18">
        <f>IF(ROW()&lt;=3244,LN(B351/B288),"")</f>
        <v/>
      </c>
      <c r="L288" s="19" t="n">
        <v>0.5888501742160279</v>
      </c>
      <c r="M288" s="19" t="inlineStr"/>
      <c r="N288" s="17" t="inlineStr"/>
      <c r="O288" s="20">
        <f>IF(F288="","",IF(F288&lt;'04_VOLATILITY_REGIMES'!$C$5,"Low",IF(F288&lt;'04_VOLATILITY_REGIMES'!$C$6,"Normal",IF(F288&lt;'04_VOLATILITY_REGIMES'!$C$7,"High","Extreme"))))</f>
        <v/>
      </c>
      <c r="P288" s="20">
        <f>O289</f>
        <v/>
      </c>
      <c r="Q288" s="21">
        <f>YEAR(A288)</f>
        <v/>
      </c>
    </row>
    <row r="289">
      <c r="A289" s="14" t="n">
        <v>41704</v>
      </c>
      <c r="B289" s="15">
        <f>'01_RAW_Spot'!B289</f>
        <v/>
      </c>
      <c r="C289" s="16">
        <f>'01_RAW_IV'!B289</f>
        <v/>
      </c>
      <c r="D289" s="15">
        <f>LN(B289/B288)</f>
        <v/>
      </c>
      <c r="E289" s="16">
        <f>STDEV(D269:D289)*SQRT(252)</f>
        <v/>
      </c>
      <c r="F289" s="16">
        <f>STDEV(D227:D289)*SQRT(252)</f>
        <v/>
      </c>
      <c r="G289" s="16">
        <f>IF(OR(C289="",F289=""),"",C289-F289)</f>
        <v/>
      </c>
      <c r="H289" s="17">
        <f>IF(OR(C289="",F289="",F289=0),"",C289/F289)</f>
        <v/>
      </c>
      <c r="I289" s="18">
        <f>IF('01_RAW_FwdRV'!B289="","",'01_RAW_FwdRV'!B289)</f>
        <v/>
      </c>
      <c r="J289" s="18">
        <f>IF(ROW()&lt;=3286,STDEV(D290:D310)*SQRT(252),"")</f>
        <v/>
      </c>
      <c r="K289" s="18">
        <f>IF(ROW()&lt;=3244,LN(B352/B289),"")</f>
        <v/>
      </c>
      <c r="L289" s="19" t="n">
        <v>0.5625</v>
      </c>
      <c r="M289" s="19" t="inlineStr"/>
      <c r="N289" s="17" t="inlineStr"/>
      <c r="O289" s="20">
        <f>IF(F289="","",IF(F289&lt;'04_VOLATILITY_REGIMES'!$C$5,"Low",IF(F289&lt;'04_VOLATILITY_REGIMES'!$C$6,"Normal",IF(F289&lt;'04_VOLATILITY_REGIMES'!$C$7,"High","Extreme"))))</f>
        <v/>
      </c>
      <c r="P289" s="20">
        <f>O290</f>
        <v/>
      </c>
      <c r="Q289" s="21">
        <f>YEAR(A289)</f>
        <v/>
      </c>
    </row>
    <row r="290">
      <c r="A290" s="14" t="n">
        <v>41705</v>
      </c>
      <c r="B290" s="15">
        <f>'01_RAW_Spot'!B290</f>
        <v/>
      </c>
      <c r="C290" s="16">
        <f>'01_RAW_IV'!B290</f>
        <v/>
      </c>
      <c r="D290" s="15">
        <f>LN(B290/B289)</f>
        <v/>
      </c>
      <c r="E290" s="16">
        <f>STDEV(D270:D290)*SQRT(252)</f>
        <v/>
      </c>
      <c r="F290" s="16">
        <f>STDEV(D228:D290)*SQRT(252)</f>
        <v/>
      </c>
      <c r="G290" s="16">
        <f>IF(OR(C290="",F290=""),"",C290-F290)</f>
        <v/>
      </c>
      <c r="H290" s="17">
        <f>IF(OR(C290="",F290="",F290=0),"",C290/F290)</f>
        <v/>
      </c>
      <c r="I290" s="18">
        <f>IF('01_RAW_FwdRV'!B290="","",'01_RAW_FwdRV'!B290)</f>
        <v/>
      </c>
      <c r="J290" s="18">
        <f>IF(ROW()&lt;=3286,STDEV(D291:D311)*SQRT(252),"")</f>
        <v/>
      </c>
      <c r="K290" s="18">
        <f>IF(ROW()&lt;=3244,LN(B353/B290),"")</f>
        <v/>
      </c>
      <c r="L290" s="19" t="n">
        <v>0.6055363321799307</v>
      </c>
      <c r="M290" s="19" t="inlineStr"/>
      <c r="N290" s="17" t="inlineStr"/>
      <c r="O290" s="20">
        <f>IF(F290="","",IF(F290&lt;'04_VOLATILITY_REGIMES'!$C$5,"Low",IF(F290&lt;'04_VOLATILITY_REGIMES'!$C$6,"Normal",IF(F290&lt;'04_VOLATILITY_REGIMES'!$C$7,"High","Extreme"))))</f>
        <v/>
      </c>
      <c r="P290" s="20">
        <f>O291</f>
        <v/>
      </c>
      <c r="Q290" s="21">
        <f>YEAR(A290)</f>
        <v/>
      </c>
    </row>
    <row r="291">
      <c r="A291" s="14" t="n">
        <v>41708</v>
      </c>
      <c r="B291" s="15">
        <f>'01_RAW_Spot'!B291</f>
        <v/>
      </c>
      <c r="C291" s="16">
        <f>'01_RAW_IV'!B291</f>
        <v/>
      </c>
      <c r="D291" s="15">
        <f>LN(B291/B290)</f>
        <v/>
      </c>
      <c r="E291" s="16">
        <f>STDEV(D271:D291)*SQRT(252)</f>
        <v/>
      </c>
      <c r="F291" s="16">
        <f>STDEV(D229:D291)*SQRT(252)</f>
        <v/>
      </c>
      <c r="G291" s="16">
        <f>IF(OR(C291="",F291=""),"",C291-F291)</f>
        <v/>
      </c>
      <c r="H291" s="17">
        <f>IF(OR(C291="",F291="",F291=0),"",C291/F291)</f>
        <v/>
      </c>
      <c r="I291" s="18">
        <f>IF('01_RAW_FwdRV'!B291="","",'01_RAW_FwdRV'!B291)</f>
        <v/>
      </c>
      <c r="J291" s="18">
        <f>IF(ROW()&lt;=3286,STDEV(D292:D312)*SQRT(252),"")</f>
        <v/>
      </c>
      <c r="K291" s="18">
        <f>IF(ROW()&lt;=3244,LN(B354/B291),"")</f>
        <v/>
      </c>
      <c r="L291" s="19" t="n">
        <v>0.6724137931034483</v>
      </c>
      <c r="M291" s="19" t="inlineStr"/>
      <c r="N291" s="17" t="inlineStr"/>
      <c r="O291" s="20">
        <f>IF(F291="","",IF(F291&lt;'04_VOLATILITY_REGIMES'!$C$5,"Low",IF(F291&lt;'04_VOLATILITY_REGIMES'!$C$6,"Normal",IF(F291&lt;'04_VOLATILITY_REGIMES'!$C$7,"High","Extreme"))))</f>
        <v/>
      </c>
      <c r="P291" s="20">
        <f>O292</f>
        <v/>
      </c>
      <c r="Q291" s="21">
        <f>YEAR(A291)</f>
        <v/>
      </c>
    </row>
    <row r="292">
      <c r="A292" s="14" t="n">
        <v>41709</v>
      </c>
      <c r="B292" s="15">
        <f>'01_RAW_Spot'!B292</f>
        <v/>
      </c>
      <c r="C292" s="16">
        <f>'01_RAW_IV'!B292</f>
        <v/>
      </c>
      <c r="D292" s="15">
        <f>LN(B292/B291)</f>
        <v/>
      </c>
      <c r="E292" s="16">
        <f>STDEV(D272:D292)*SQRT(252)</f>
        <v/>
      </c>
      <c r="F292" s="16">
        <f>STDEV(D230:D292)*SQRT(252)</f>
        <v/>
      </c>
      <c r="G292" s="16">
        <f>IF(OR(C292="",F292=""),"",C292-F292)</f>
        <v/>
      </c>
      <c r="H292" s="17">
        <f>IF(OR(C292="",F292="",F292=0),"",C292/F292)</f>
        <v/>
      </c>
      <c r="I292" s="18">
        <f>IF('01_RAW_FwdRV'!B292="","",'01_RAW_FwdRV'!B292)</f>
        <v/>
      </c>
      <c r="J292" s="18">
        <f>IF(ROW()&lt;=3286,STDEV(D293:D313)*SQRT(252),"")</f>
        <v/>
      </c>
      <c r="K292" s="18">
        <f>IF(ROW()&lt;=3244,LN(B355/B292),"")</f>
        <v/>
      </c>
      <c r="L292" s="19" t="n">
        <v>0.6941580756013745</v>
      </c>
      <c r="M292" s="19" t="inlineStr"/>
      <c r="N292" s="17" t="inlineStr"/>
      <c r="O292" s="20">
        <f>IF(F292="","",IF(F292&lt;'04_VOLATILITY_REGIMES'!$C$5,"Low",IF(F292&lt;'04_VOLATILITY_REGIMES'!$C$6,"Normal",IF(F292&lt;'04_VOLATILITY_REGIMES'!$C$7,"High","Extreme"))))</f>
        <v/>
      </c>
      <c r="P292" s="20">
        <f>O293</f>
        <v/>
      </c>
      <c r="Q292" s="21">
        <f>YEAR(A292)</f>
        <v/>
      </c>
    </row>
    <row r="293">
      <c r="A293" s="14" t="n">
        <v>41710</v>
      </c>
      <c r="B293" s="15">
        <f>'01_RAW_Spot'!B293</f>
        <v/>
      </c>
      <c r="C293" s="16">
        <f>'01_RAW_IV'!B293</f>
        <v/>
      </c>
      <c r="D293" s="15">
        <f>LN(B293/B292)</f>
        <v/>
      </c>
      <c r="E293" s="16">
        <f>STDEV(D273:D293)*SQRT(252)</f>
        <v/>
      </c>
      <c r="F293" s="16">
        <f>STDEV(D231:D293)*SQRT(252)</f>
        <v/>
      </c>
      <c r="G293" s="16">
        <f>IF(OR(C293="",F293=""),"",C293-F293)</f>
        <v/>
      </c>
      <c r="H293" s="17">
        <f>IF(OR(C293="",F293="",F293=0),"",C293/F293)</f>
        <v/>
      </c>
      <c r="I293" s="18">
        <f>IF('01_RAW_FwdRV'!B293="","",'01_RAW_FwdRV'!B293)</f>
        <v/>
      </c>
      <c r="J293" s="18">
        <f>IF(ROW()&lt;=3286,STDEV(D294:D314)*SQRT(252),"")</f>
        <v/>
      </c>
      <c r="K293" s="18">
        <f>IF(ROW()&lt;=3244,LN(B356/B293),"")</f>
        <v/>
      </c>
      <c r="L293" s="19" t="n">
        <v>0.6815068493150684</v>
      </c>
      <c r="M293" s="19" t="inlineStr"/>
      <c r="N293" s="17" t="inlineStr"/>
      <c r="O293" s="20">
        <f>IF(F293="","",IF(F293&lt;'04_VOLATILITY_REGIMES'!$C$5,"Low",IF(F293&lt;'04_VOLATILITY_REGIMES'!$C$6,"Normal",IF(F293&lt;'04_VOLATILITY_REGIMES'!$C$7,"High","Extreme"))))</f>
        <v/>
      </c>
      <c r="P293" s="20">
        <f>O294</f>
        <v/>
      </c>
      <c r="Q293" s="21">
        <f>YEAR(A293)</f>
        <v/>
      </c>
    </row>
    <row r="294">
      <c r="A294" s="14" t="n">
        <v>41711</v>
      </c>
      <c r="B294" s="15">
        <f>'01_RAW_Spot'!B294</f>
        <v/>
      </c>
      <c r="C294" s="16">
        <f>'01_RAW_IV'!B294</f>
        <v/>
      </c>
      <c r="D294" s="15">
        <f>LN(B294/B293)</f>
        <v/>
      </c>
      <c r="E294" s="16">
        <f>STDEV(D274:D294)*SQRT(252)</f>
        <v/>
      </c>
      <c r="F294" s="16">
        <f>STDEV(D232:D294)*SQRT(252)</f>
        <v/>
      </c>
      <c r="G294" s="16">
        <f>IF(OR(C294="",F294=""),"",C294-F294)</f>
        <v/>
      </c>
      <c r="H294" s="17">
        <f>IF(OR(C294="",F294="",F294=0),"",C294/F294)</f>
        <v/>
      </c>
      <c r="I294" s="18">
        <f>IF('01_RAW_FwdRV'!B294="","",'01_RAW_FwdRV'!B294)</f>
        <v/>
      </c>
      <c r="J294" s="18">
        <f>IF(ROW()&lt;=3286,STDEV(D295:D315)*SQRT(252),"")</f>
        <v/>
      </c>
      <c r="K294" s="18">
        <f>IF(ROW()&lt;=3244,LN(B357/B294),"")</f>
        <v/>
      </c>
      <c r="L294" s="19" t="n">
        <v>0.6928327645051194</v>
      </c>
      <c r="M294" s="19" t="inlineStr"/>
      <c r="N294" s="17" t="inlineStr"/>
      <c r="O294" s="20">
        <f>IF(F294="","",IF(F294&lt;'04_VOLATILITY_REGIMES'!$C$5,"Low",IF(F294&lt;'04_VOLATILITY_REGIMES'!$C$6,"Normal",IF(F294&lt;'04_VOLATILITY_REGIMES'!$C$7,"High","Extreme"))))</f>
        <v/>
      </c>
      <c r="P294" s="20">
        <f>O295</f>
        <v/>
      </c>
      <c r="Q294" s="21">
        <f>YEAR(A294)</f>
        <v/>
      </c>
    </row>
    <row r="295">
      <c r="A295" s="14" t="n">
        <v>41712</v>
      </c>
      <c r="B295" s="15">
        <f>'01_RAW_Spot'!B295</f>
        <v/>
      </c>
      <c r="C295" s="16">
        <f>'01_RAW_IV'!B295</f>
        <v/>
      </c>
      <c r="D295" s="15">
        <f>LN(B295/B294)</f>
        <v/>
      </c>
      <c r="E295" s="16">
        <f>STDEV(D275:D295)*SQRT(252)</f>
        <v/>
      </c>
      <c r="F295" s="16">
        <f>STDEV(D233:D295)*SQRT(252)</f>
        <v/>
      </c>
      <c r="G295" s="16">
        <f>IF(OR(C295="",F295=""),"",C295-F295)</f>
        <v/>
      </c>
      <c r="H295" s="17">
        <f>IF(OR(C295="",F295="",F295=0),"",C295/F295)</f>
        <v/>
      </c>
      <c r="I295" s="18">
        <f>IF('01_RAW_FwdRV'!B295="","",'01_RAW_FwdRV'!B295)</f>
        <v/>
      </c>
      <c r="J295" s="18">
        <f>IF(ROW()&lt;=3286,STDEV(D296:D316)*SQRT(252),"")</f>
        <v/>
      </c>
      <c r="K295" s="18">
        <f>IF(ROW()&lt;=3244,LN(B358/B295),"")</f>
        <v/>
      </c>
      <c r="L295" s="19" t="n">
        <v>0.6666666666666666</v>
      </c>
      <c r="M295" s="19" t="inlineStr"/>
      <c r="N295" s="17" t="inlineStr"/>
      <c r="O295" s="20">
        <f>IF(F295="","",IF(F295&lt;'04_VOLATILITY_REGIMES'!$C$5,"Low",IF(F295&lt;'04_VOLATILITY_REGIMES'!$C$6,"Normal",IF(F295&lt;'04_VOLATILITY_REGIMES'!$C$7,"High","Extreme"))))</f>
        <v/>
      </c>
      <c r="P295" s="20">
        <f>O296</f>
        <v/>
      </c>
      <c r="Q295" s="21">
        <f>YEAR(A295)</f>
        <v/>
      </c>
    </row>
    <row r="296">
      <c r="A296" s="14" t="n">
        <v>41716</v>
      </c>
      <c r="B296" s="15">
        <f>'01_RAW_Spot'!B296</f>
        <v/>
      </c>
      <c r="C296" s="16">
        <f>'01_RAW_IV'!B296</f>
        <v/>
      </c>
      <c r="D296" s="15">
        <f>LN(B296/B295)</f>
        <v/>
      </c>
      <c r="E296" s="16">
        <f>STDEV(D276:D296)*SQRT(252)</f>
        <v/>
      </c>
      <c r="F296" s="16">
        <f>STDEV(D234:D296)*SQRT(252)</f>
        <v/>
      </c>
      <c r="G296" s="16">
        <f>IF(OR(C296="",F296=""),"",C296-F296)</f>
        <v/>
      </c>
      <c r="H296" s="17">
        <f>IF(OR(C296="",F296="",F296=0),"",C296/F296)</f>
        <v/>
      </c>
      <c r="I296" s="18">
        <f>IF('01_RAW_FwdRV'!B296="","",'01_RAW_FwdRV'!B296)</f>
        <v/>
      </c>
      <c r="J296" s="18">
        <f>IF(ROW()&lt;=3286,STDEV(D297:D317)*SQRT(252),"")</f>
        <v/>
      </c>
      <c r="K296" s="18">
        <f>IF(ROW()&lt;=3244,LN(B359/B296),"")</f>
        <v/>
      </c>
      <c r="L296" s="19" t="n">
        <v>0.6406779661016949</v>
      </c>
      <c r="M296" s="19" t="inlineStr"/>
      <c r="N296" s="17" t="inlineStr"/>
      <c r="O296" s="20">
        <f>IF(F296="","",IF(F296&lt;'04_VOLATILITY_REGIMES'!$C$5,"Low",IF(F296&lt;'04_VOLATILITY_REGIMES'!$C$6,"Normal",IF(F296&lt;'04_VOLATILITY_REGIMES'!$C$7,"High","Extreme"))))</f>
        <v/>
      </c>
      <c r="P296" s="20">
        <f>O297</f>
        <v/>
      </c>
      <c r="Q296" s="21">
        <f>YEAR(A296)</f>
        <v/>
      </c>
    </row>
    <row r="297">
      <c r="A297" s="14" t="n">
        <v>41717</v>
      </c>
      <c r="B297" s="15">
        <f>'01_RAW_Spot'!B297</f>
        <v/>
      </c>
      <c r="C297" s="16">
        <f>'01_RAW_IV'!B297</f>
        <v/>
      </c>
      <c r="D297" s="15">
        <f>LN(B297/B296)</f>
        <v/>
      </c>
      <c r="E297" s="16">
        <f>STDEV(D277:D297)*SQRT(252)</f>
        <v/>
      </c>
      <c r="F297" s="16">
        <f>STDEV(D235:D297)*SQRT(252)</f>
        <v/>
      </c>
      <c r="G297" s="16">
        <f>IF(OR(C297="",F297=""),"",C297-F297)</f>
        <v/>
      </c>
      <c r="H297" s="17">
        <f>IF(OR(C297="",F297="",F297=0),"",C297/F297)</f>
        <v/>
      </c>
      <c r="I297" s="18">
        <f>IF('01_RAW_FwdRV'!B297="","",'01_RAW_FwdRV'!B297)</f>
        <v/>
      </c>
      <c r="J297" s="18">
        <f>IF(ROW()&lt;=3286,STDEV(D298:D318)*SQRT(252),"")</f>
        <v/>
      </c>
      <c r="K297" s="18">
        <f>IF(ROW()&lt;=3244,LN(B360/B297),"")</f>
        <v/>
      </c>
      <c r="L297" s="19" t="n">
        <v>0.6452702702702703</v>
      </c>
      <c r="M297" s="19" t="inlineStr"/>
      <c r="N297" s="17" t="inlineStr"/>
      <c r="O297" s="20">
        <f>IF(F297="","",IF(F297&lt;'04_VOLATILITY_REGIMES'!$C$5,"Low",IF(F297&lt;'04_VOLATILITY_REGIMES'!$C$6,"Normal",IF(F297&lt;'04_VOLATILITY_REGIMES'!$C$7,"High","Extreme"))))</f>
        <v/>
      </c>
      <c r="P297" s="20">
        <f>O298</f>
        <v/>
      </c>
      <c r="Q297" s="21">
        <f>YEAR(A297)</f>
        <v/>
      </c>
    </row>
    <row r="298">
      <c r="A298" s="14" t="n">
        <v>41718</v>
      </c>
      <c r="B298" s="15">
        <f>'01_RAW_Spot'!B298</f>
        <v/>
      </c>
      <c r="C298" s="16">
        <f>'01_RAW_IV'!B298</f>
        <v/>
      </c>
      <c r="D298" s="15">
        <f>LN(B298/B297)</f>
        <v/>
      </c>
      <c r="E298" s="16">
        <f>STDEV(D278:D298)*SQRT(252)</f>
        <v/>
      </c>
      <c r="F298" s="16">
        <f>STDEV(D236:D298)*SQRT(252)</f>
        <v/>
      </c>
      <c r="G298" s="16">
        <f>IF(OR(C298="",F298=""),"",C298-F298)</f>
        <v/>
      </c>
      <c r="H298" s="17">
        <f>IF(OR(C298="",F298="",F298=0),"",C298/F298)</f>
        <v/>
      </c>
      <c r="I298" s="18">
        <f>IF('01_RAW_FwdRV'!B298="","",'01_RAW_FwdRV'!B298)</f>
        <v/>
      </c>
      <c r="J298" s="18">
        <f>IF(ROW()&lt;=3286,STDEV(D299:D319)*SQRT(252),"")</f>
        <v/>
      </c>
      <c r="K298" s="18">
        <f>IF(ROW()&lt;=3244,LN(B361/B298),"")</f>
        <v/>
      </c>
      <c r="L298" s="19" t="n">
        <v>0.6464646464646465</v>
      </c>
      <c r="M298" s="19" t="inlineStr"/>
      <c r="N298" s="17" t="inlineStr"/>
      <c r="O298" s="20">
        <f>IF(F298="","",IF(F298&lt;'04_VOLATILITY_REGIMES'!$C$5,"Low",IF(F298&lt;'04_VOLATILITY_REGIMES'!$C$6,"Normal",IF(F298&lt;'04_VOLATILITY_REGIMES'!$C$7,"High","Extreme"))))</f>
        <v/>
      </c>
      <c r="P298" s="20">
        <f>O299</f>
        <v/>
      </c>
      <c r="Q298" s="21">
        <f>YEAR(A298)</f>
        <v/>
      </c>
    </row>
    <row r="299">
      <c r="A299" s="14" t="n">
        <v>41719</v>
      </c>
      <c r="B299" s="15">
        <f>'01_RAW_Spot'!B299</f>
        <v/>
      </c>
      <c r="C299" s="16">
        <f>'01_RAW_IV'!B299</f>
        <v/>
      </c>
      <c r="D299" s="15">
        <f>LN(B299/B298)</f>
        <v/>
      </c>
      <c r="E299" s="16">
        <f>STDEV(D279:D299)*SQRT(252)</f>
        <v/>
      </c>
      <c r="F299" s="16">
        <f>STDEV(D237:D299)*SQRT(252)</f>
        <v/>
      </c>
      <c r="G299" s="16">
        <f>IF(OR(C299="",F299=""),"",C299-F299)</f>
        <v/>
      </c>
      <c r="H299" s="17">
        <f>IF(OR(C299="",F299="",F299=0),"",C299/F299)</f>
        <v/>
      </c>
      <c r="I299" s="18">
        <f>IF('01_RAW_FwdRV'!B299="","",'01_RAW_FwdRV'!B299)</f>
        <v/>
      </c>
      <c r="J299" s="18">
        <f>IF(ROW()&lt;=3286,STDEV(D300:D320)*SQRT(252),"")</f>
        <v/>
      </c>
      <c r="K299" s="18">
        <f>IF(ROW()&lt;=3244,LN(B362/B299),"")</f>
        <v/>
      </c>
      <c r="L299" s="19" t="n">
        <v>0.6879194630872483</v>
      </c>
      <c r="M299" s="19" t="inlineStr"/>
      <c r="N299" s="17" t="inlineStr"/>
      <c r="O299" s="20">
        <f>IF(F299="","",IF(F299&lt;'04_VOLATILITY_REGIMES'!$C$5,"Low",IF(F299&lt;'04_VOLATILITY_REGIMES'!$C$6,"Normal",IF(F299&lt;'04_VOLATILITY_REGIMES'!$C$7,"High","Extreme"))))</f>
        <v/>
      </c>
      <c r="P299" s="20">
        <f>O300</f>
        <v/>
      </c>
      <c r="Q299" s="21">
        <f>YEAR(A299)</f>
        <v/>
      </c>
    </row>
    <row r="300">
      <c r="A300" s="14" t="n">
        <v>41722</v>
      </c>
      <c r="B300" s="15">
        <f>'01_RAW_Spot'!B300</f>
        <v/>
      </c>
      <c r="C300" s="16">
        <f>'01_RAW_IV'!B300</f>
        <v/>
      </c>
      <c r="D300" s="15">
        <f>LN(B300/B299)</f>
        <v/>
      </c>
      <c r="E300" s="16">
        <f>STDEV(D280:D300)*SQRT(252)</f>
        <v/>
      </c>
      <c r="F300" s="16">
        <f>STDEV(D238:D300)*SQRT(252)</f>
        <v/>
      </c>
      <c r="G300" s="16">
        <f>IF(OR(C300="",F300=""),"",C300-F300)</f>
        <v/>
      </c>
      <c r="H300" s="17">
        <f>IF(OR(C300="",F300="",F300=0),"",C300/F300)</f>
        <v/>
      </c>
      <c r="I300" s="18">
        <f>IF('01_RAW_FwdRV'!B300="","",'01_RAW_FwdRV'!B300)</f>
        <v/>
      </c>
      <c r="J300" s="18">
        <f>IF(ROW()&lt;=3286,STDEV(D301:D321)*SQRT(252),"")</f>
        <v/>
      </c>
      <c r="K300" s="18">
        <f>IF(ROW()&lt;=3244,LN(B363/B300),"")</f>
        <v/>
      </c>
      <c r="L300" s="19" t="n">
        <v>0.7826086956521739</v>
      </c>
      <c r="M300" s="19" t="inlineStr"/>
      <c r="N300" s="17" t="inlineStr"/>
      <c r="O300" s="20">
        <f>IF(F300="","",IF(F300&lt;'04_VOLATILITY_REGIMES'!$C$5,"Low",IF(F300&lt;'04_VOLATILITY_REGIMES'!$C$6,"Normal",IF(F300&lt;'04_VOLATILITY_REGIMES'!$C$7,"High","Extreme"))))</f>
        <v/>
      </c>
      <c r="P300" s="20">
        <f>O301</f>
        <v/>
      </c>
      <c r="Q300" s="21">
        <f>YEAR(A300)</f>
        <v/>
      </c>
    </row>
    <row r="301">
      <c r="A301" s="14" t="n">
        <v>41723</v>
      </c>
      <c r="B301" s="15">
        <f>'01_RAW_Spot'!B301</f>
        <v/>
      </c>
      <c r="C301" s="16">
        <f>'01_RAW_IV'!B301</f>
        <v/>
      </c>
      <c r="D301" s="15">
        <f>LN(B301/B300)</f>
        <v/>
      </c>
      <c r="E301" s="16">
        <f>STDEV(D281:D301)*SQRT(252)</f>
        <v/>
      </c>
      <c r="F301" s="16">
        <f>STDEV(D239:D301)*SQRT(252)</f>
        <v/>
      </c>
      <c r="G301" s="16">
        <f>IF(OR(C301="",F301=""),"",C301-F301)</f>
        <v/>
      </c>
      <c r="H301" s="17">
        <f>IF(OR(C301="",F301="",F301=0),"",C301/F301)</f>
        <v/>
      </c>
      <c r="I301" s="18">
        <f>IF('01_RAW_FwdRV'!B301="","",'01_RAW_FwdRV'!B301)</f>
        <v/>
      </c>
      <c r="J301" s="18">
        <f>IF(ROW()&lt;=3286,STDEV(D302:D322)*SQRT(252),"")</f>
        <v/>
      </c>
      <c r="K301" s="18">
        <f>IF(ROW()&lt;=3244,LN(B364/B301),"")</f>
        <v/>
      </c>
      <c r="L301" s="19" t="n">
        <v>0.8366666666666667</v>
      </c>
      <c r="M301" s="19" t="inlineStr"/>
      <c r="N301" s="17" t="inlineStr"/>
      <c r="O301" s="20">
        <f>IF(F301="","",IF(F301&lt;'04_VOLATILITY_REGIMES'!$C$5,"Low",IF(F301&lt;'04_VOLATILITY_REGIMES'!$C$6,"Normal",IF(F301&lt;'04_VOLATILITY_REGIMES'!$C$7,"High","Extreme"))))</f>
        <v/>
      </c>
      <c r="P301" s="20">
        <f>O302</f>
        <v/>
      </c>
      <c r="Q301" s="21">
        <f>YEAR(A301)</f>
        <v/>
      </c>
    </row>
    <row r="302">
      <c r="A302" s="14" t="n">
        <v>41724</v>
      </c>
      <c r="B302" s="15">
        <f>'01_RAW_Spot'!B302</f>
        <v/>
      </c>
      <c r="C302" s="16">
        <f>'01_RAW_IV'!B302</f>
        <v/>
      </c>
      <c r="D302" s="15">
        <f>LN(B302/B301)</f>
        <v/>
      </c>
      <c r="E302" s="16">
        <f>STDEV(D282:D302)*SQRT(252)</f>
        <v/>
      </c>
      <c r="F302" s="16">
        <f>STDEV(D240:D302)*SQRT(252)</f>
        <v/>
      </c>
      <c r="G302" s="16">
        <f>IF(OR(C302="",F302=""),"",C302-F302)</f>
        <v/>
      </c>
      <c r="H302" s="17">
        <f>IF(OR(C302="",F302="",F302=0),"",C302/F302)</f>
        <v/>
      </c>
      <c r="I302" s="18">
        <f>IF('01_RAW_FwdRV'!B302="","",'01_RAW_FwdRV'!B302)</f>
        <v/>
      </c>
      <c r="J302" s="18">
        <f>IF(ROW()&lt;=3286,STDEV(D303:D323)*SQRT(252),"")</f>
        <v/>
      </c>
      <c r="K302" s="18">
        <f>IF(ROW()&lt;=3244,LN(B365/B302),"")</f>
        <v/>
      </c>
      <c r="L302" s="19" t="n">
        <v>0.8504983388704319</v>
      </c>
      <c r="M302" s="19" t="inlineStr"/>
      <c r="N302" s="17" t="inlineStr"/>
      <c r="O302" s="20">
        <f>IF(F302="","",IF(F302&lt;'04_VOLATILITY_REGIMES'!$C$5,"Low",IF(F302&lt;'04_VOLATILITY_REGIMES'!$C$6,"Normal",IF(F302&lt;'04_VOLATILITY_REGIMES'!$C$7,"High","Extreme"))))</f>
        <v/>
      </c>
      <c r="P302" s="20">
        <f>O303</f>
        <v/>
      </c>
      <c r="Q302" s="21">
        <f>YEAR(A302)</f>
        <v/>
      </c>
    </row>
    <row r="303">
      <c r="A303" s="14" t="n">
        <v>41725</v>
      </c>
      <c r="B303" s="15">
        <f>'01_RAW_Spot'!B303</f>
        <v/>
      </c>
      <c r="C303" s="16">
        <f>'01_RAW_IV'!B303</f>
        <v/>
      </c>
      <c r="D303" s="15">
        <f>LN(B303/B302)</f>
        <v/>
      </c>
      <c r="E303" s="16">
        <f>STDEV(D283:D303)*SQRT(252)</f>
        <v/>
      </c>
      <c r="F303" s="16">
        <f>STDEV(D241:D303)*SQRT(252)</f>
        <v/>
      </c>
      <c r="G303" s="16">
        <f>IF(OR(C303="",F303=""),"",C303-F303)</f>
        <v/>
      </c>
      <c r="H303" s="17">
        <f>IF(OR(C303="",F303="",F303=0),"",C303/F303)</f>
        <v/>
      </c>
      <c r="I303" s="18">
        <f>IF('01_RAW_FwdRV'!B303="","",'01_RAW_FwdRV'!B303)</f>
        <v/>
      </c>
      <c r="J303" s="18">
        <f>IF(ROW()&lt;=3286,STDEV(D304:D324)*SQRT(252),"")</f>
        <v/>
      </c>
      <c r="K303" s="18">
        <f>IF(ROW()&lt;=3244,LN(B366/B303),"")</f>
        <v/>
      </c>
      <c r="L303" s="19" t="n">
        <v>0.8344370860927153</v>
      </c>
      <c r="M303" s="19" t="inlineStr"/>
      <c r="N303" s="17" t="inlineStr"/>
      <c r="O303" s="20">
        <f>IF(F303="","",IF(F303&lt;'04_VOLATILITY_REGIMES'!$C$5,"Low",IF(F303&lt;'04_VOLATILITY_REGIMES'!$C$6,"Normal",IF(F303&lt;'04_VOLATILITY_REGIMES'!$C$7,"High","Extreme"))))</f>
        <v/>
      </c>
      <c r="P303" s="20">
        <f>O304</f>
        <v/>
      </c>
      <c r="Q303" s="21">
        <f>YEAR(A303)</f>
        <v/>
      </c>
    </row>
    <row r="304">
      <c r="A304" s="14" t="n">
        <v>41726</v>
      </c>
      <c r="B304" s="15">
        <f>'01_RAW_Spot'!B304</f>
        <v/>
      </c>
      <c r="C304" s="16">
        <f>'01_RAW_IV'!B304</f>
        <v/>
      </c>
      <c r="D304" s="15">
        <f>LN(B304/B303)</f>
        <v/>
      </c>
      <c r="E304" s="16">
        <f>STDEV(D284:D304)*SQRT(252)</f>
        <v/>
      </c>
      <c r="F304" s="16">
        <f>STDEV(D242:D304)*SQRT(252)</f>
        <v/>
      </c>
      <c r="G304" s="16">
        <f>IF(OR(C304="",F304=""),"",C304-F304)</f>
        <v/>
      </c>
      <c r="H304" s="17">
        <f>IF(OR(C304="",F304="",F304=0),"",C304/F304)</f>
        <v/>
      </c>
      <c r="I304" s="18">
        <f>IF('01_RAW_FwdRV'!B304="","",'01_RAW_FwdRV'!B304)</f>
        <v/>
      </c>
      <c r="J304" s="18">
        <f>IF(ROW()&lt;=3286,STDEV(D305:D325)*SQRT(252),"")</f>
        <v/>
      </c>
      <c r="K304" s="18">
        <f>IF(ROW()&lt;=3244,LN(B367/B304),"")</f>
        <v/>
      </c>
      <c r="L304" s="19" t="n">
        <v>0.8481848184818482</v>
      </c>
      <c r="M304" s="19" t="inlineStr"/>
      <c r="N304" s="17" t="inlineStr"/>
      <c r="O304" s="20">
        <f>IF(F304="","",IF(F304&lt;'04_VOLATILITY_REGIMES'!$C$5,"Low",IF(F304&lt;'04_VOLATILITY_REGIMES'!$C$6,"Normal",IF(F304&lt;'04_VOLATILITY_REGIMES'!$C$7,"High","Extreme"))))</f>
        <v/>
      </c>
      <c r="P304" s="20">
        <f>O305</f>
        <v/>
      </c>
      <c r="Q304" s="21">
        <f>YEAR(A304)</f>
        <v/>
      </c>
    </row>
    <row r="305">
      <c r="A305" s="14" t="n">
        <v>41731</v>
      </c>
      <c r="B305" s="15">
        <f>'01_RAW_Spot'!B305</f>
        <v/>
      </c>
      <c r="C305" s="16">
        <f>'01_RAW_IV'!B305</f>
        <v/>
      </c>
      <c r="D305" s="15">
        <f>LN(B305/B304)</f>
        <v/>
      </c>
      <c r="E305" s="16">
        <f>STDEV(D285:D305)*SQRT(252)</f>
        <v/>
      </c>
      <c r="F305" s="16">
        <f>STDEV(D243:D305)*SQRT(252)</f>
        <v/>
      </c>
      <c r="G305" s="16">
        <f>IF(OR(C305="",F305=""),"",C305-F305)</f>
        <v/>
      </c>
      <c r="H305" s="17">
        <f>IF(OR(C305="",F305="",F305=0),"",C305/F305)</f>
        <v/>
      </c>
      <c r="I305" s="18">
        <f>IF('01_RAW_FwdRV'!B305="","",'01_RAW_FwdRV'!B305)</f>
        <v/>
      </c>
      <c r="J305" s="18">
        <f>IF(ROW()&lt;=3286,STDEV(D306:D326)*SQRT(252),"")</f>
        <v/>
      </c>
      <c r="K305" s="18">
        <f>IF(ROW()&lt;=3244,LN(B368/B305),"")</f>
        <v/>
      </c>
      <c r="L305" s="19" t="n">
        <v>0.8421052631578947</v>
      </c>
      <c r="M305" s="19" t="inlineStr"/>
      <c r="N305" s="17" t="inlineStr"/>
      <c r="O305" s="20">
        <f>IF(F305="","",IF(F305&lt;'04_VOLATILITY_REGIMES'!$C$5,"Low",IF(F305&lt;'04_VOLATILITY_REGIMES'!$C$6,"Normal",IF(F305&lt;'04_VOLATILITY_REGIMES'!$C$7,"High","Extreme"))))</f>
        <v/>
      </c>
      <c r="P305" s="20">
        <f>O306</f>
        <v/>
      </c>
      <c r="Q305" s="21">
        <f>YEAR(A305)</f>
        <v/>
      </c>
    </row>
    <row r="306">
      <c r="A306" s="14" t="n">
        <v>41732</v>
      </c>
      <c r="B306" s="15">
        <f>'01_RAW_Spot'!B306</f>
        <v/>
      </c>
      <c r="C306" s="16">
        <f>'01_RAW_IV'!B306</f>
        <v/>
      </c>
      <c r="D306" s="15">
        <f>LN(B306/B305)</f>
        <v/>
      </c>
      <c r="E306" s="16">
        <f>STDEV(D286:D306)*SQRT(252)</f>
        <v/>
      </c>
      <c r="F306" s="16">
        <f>STDEV(D244:D306)*SQRT(252)</f>
        <v/>
      </c>
      <c r="G306" s="16">
        <f>IF(OR(C306="",F306=""),"",C306-F306)</f>
        <v/>
      </c>
      <c r="H306" s="17">
        <f>IF(OR(C306="",F306="",F306=0),"",C306/F306)</f>
        <v/>
      </c>
      <c r="I306" s="18">
        <f>IF('01_RAW_FwdRV'!B306="","",'01_RAW_FwdRV'!B306)</f>
        <v/>
      </c>
      <c r="J306" s="18">
        <f>IF(ROW()&lt;=3286,STDEV(D307:D327)*SQRT(252),"")</f>
        <v/>
      </c>
      <c r="K306" s="18">
        <f>IF(ROW()&lt;=3244,LN(B369/B306),"")</f>
        <v/>
      </c>
      <c r="L306" s="19" t="n">
        <v>0.8524590163934426</v>
      </c>
      <c r="M306" s="19" t="inlineStr"/>
      <c r="N306" s="17" t="inlineStr"/>
      <c r="O306" s="20">
        <f>IF(F306="","",IF(F306&lt;'04_VOLATILITY_REGIMES'!$C$5,"Low",IF(F306&lt;'04_VOLATILITY_REGIMES'!$C$6,"Normal",IF(F306&lt;'04_VOLATILITY_REGIMES'!$C$7,"High","Extreme"))))</f>
        <v/>
      </c>
      <c r="P306" s="20">
        <f>O307</f>
        <v/>
      </c>
      <c r="Q306" s="21">
        <f>YEAR(A306)</f>
        <v/>
      </c>
    </row>
    <row r="307">
      <c r="A307" s="14" t="n">
        <v>41733</v>
      </c>
      <c r="B307" s="15">
        <f>'01_RAW_Spot'!B307</f>
        <v/>
      </c>
      <c r="C307" s="16">
        <f>'01_RAW_IV'!B307</f>
        <v/>
      </c>
      <c r="D307" s="15">
        <f>LN(B307/B306)</f>
        <v/>
      </c>
      <c r="E307" s="16">
        <f>STDEV(D287:D307)*SQRT(252)</f>
        <v/>
      </c>
      <c r="F307" s="16">
        <f>STDEV(D245:D307)*SQRT(252)</f>
        <v/>
      </c>
      <c r="G307" s="16">
        <f>IF(OR(C307="",F307=""),"",C307-F307)</f>
        <v/>
      </c>
      <c r="H307" s="17">
        <f>IF(OR(C307="",F307="",F307=0),"",C307/F307)</f>
        <v/>
      </c>
      <c r="I307" s="18">
        <f>IF('01_RAW_FwdRV'!B307="","",'01_RAW_FwdRV'!B307)</f>
        <v/>
      </c>
      <c r="J307" s="18">
        <f>IF(ROW()&lt;=3286,STDEV(D308:D328)*SQRT(252),"")</f>
        <v/>
      </c>
      <c r="K307" s="18">
        <f>IF(ROW()&lt;=3244,LN(B370/B307),"")</f>
        <v/>
      </c>
      <c r="L307" s="19" t="n">
        <v>0.8954248366013072</v>
      </c>
      <c r="M307" s="19" t="inlineStr"/>
      <c r="N307" s="17" t="inlineStr"/>
      <c r="O307" s="20">
        <f>IF(F307="","",IF(F307&lt;'04_VOLATILITY_REGIMES'!$C$5,"Low",IF(F307&lt;'04_VOLATILITY_REGIMES'!$C$6,"Normal",IF(F307&lt;'04_VOLATILITY_REGIMES'!$C$7,"High","Extreme"))))</f>
        <v/>
      </c>
      <c r="P307" s="20">
        <f>O308</f>
        <v/>
      </c>
      <c r="Q307" s="21">
        <f>YEAR(A307)</f>
        <v/>
      </c>
    </row>
    <row r="308">
      <c r="A308" s="14" t="n">
        <v>41736</v>
      </c>
      <c r="B308" s="15">
        <f>'01_RAW_Spot'!B308</f>
        <v/>
      </c>
      <c r="C308" s="16">
        <f>'01_RAW_IV'!B308</f>
        <v/>
      </c>
      <c r="D308" s="15">
        <f>LN(B308/B307)</f>
        <v/>
      </c>
      <c r="E308" s="16">
        <f>STDEV(D288:D308)*SQRT(252)</f>
        <v/>
      </c>
      <c r="F308" s="16">
        <f>STDEV(D246:D308)*SQRT(252)</f>
        <v/>
      </c>
      <c r="G308" s="16">
        <f>IF(OR(C308="",F308=""),"",C308-F308)</f>
        <v/>
      </c>
      <c r="H308" s="17">
        <f>IF(OR(C308="",F308="",F308=0),"",C308/F308)</f>
        <v/>
      </c>
      <c r="I308" s="18">
        <f>IF('01_RAW_FwdRV'!B308="","",'01_RAW_FwdRV'!B308)</f>
        <v/>
      </c>
      <c r="J308" s="18">
        <f>IF(ROW()&lt;=3286,STDEV(D309:D329)*SQRT(252),"")</f>
        <v/>
      </c>
      <c r="K308" s="18">
        <f>IF(ROW()&lt;=3244,LN(B371/B308),"")</f>
        <v/>
      </c>
      <c r="L308" s="19" t="n">
        <v>0.9055374592833876</v>
      </c>
      <c r="M308" s="19" t="inlineStr"/>
      <c r="N308" s="17" t="inlineStr"/>
      <c r="O308" s="20">
        <f>IF(F308="","",IF(F308&lt;'04_VOLATILITY_REGIMES'!$C$5,"Low",IF(F308&lt;'04_VOLATILITY_REGIMES'!$C$6,"Normal",IF(F308&lt;'04_VOLATILITY_REGIMES'!$C$7,"High","Extreme"))))</f>
        <v/>
      </c>
      <c r="P308" s="20">
        <f>O309</f>
        <v/>
      </c>
      <c r="Q308" s="21">
        <f>YEAR(A308)</f>
        <v/>
      </c>
    </row>
    <row r="309">
      <c r="A309" s="14" t="n">
        <v>41738</v>
      </c>
      <c r="B309" s="15">
        <f>'01_RAW_Spot'!B309</f>
        <v/>
      </c>
      <c r="C309" s="16">
        <f>'01_RAW_IV'!B309</f>
        <v/>
      </c>
      <c r="D309" s="15">
        <f>LN(B309/B308)</f>
        <v/>
      </c>
      <c r="E309" s="16">
        <f>STDEV(D289:D309)*SQRT(252)</f>
        <v/>
      </c>
      <c r="F309" s="16">
        <f>STDEV(D247:D309)*SQRT(252)</f>
        <v/>
      </c>
      <c r="G309" s="16">
        <f>IF(OR(C309="",F309=""),"",C309-F309)</f>
        <v/>
      </c>
      <c r="H309" s="17">
        <f>IF(OR(C309="",F309="",F309=0),"",C309/F309)</f>
        <v/>
      </c>
      <c r="I309" s="18">
        <f>IF('01_RAW_FwdRV'!B309="","",'01_RAW_FwdRV'!B309)</f>
        <v/>
      </c>
      <c r="J309" s="18">
        <f>IF(ROW()&lt;=3286,STDEV(D310:D330)*SQRT(252),"")</f>
        <v/>
      </c>
      <c r="K309" s="18">
        <f>IF(ROW()&lt;=3244,LN(B372/B309),"")</f>
        <v/>
      </c>
      <c r="L309" s="19" t="n">
        <v>0.8571428571428571</v>
      </c>
      <c r="M309" s="19" t="inlineStr"/>
      <c r="N309" s="17" t="inlineStr"/>
      <c r="O309" s="20">
        <f>IF(F309="","",IF(F309&lt;'04_VOLATILITY_REGIMES'!$C$5,"Low",IF(F309&lt;'04_VOLATILITY_REGIMES'!$C$6,"Normal",IF(F309&lt;'04_VOLATILITY_REGIMES'!$C$7,"High","Extreme"))))</f>
        <v/>
      </c>
      <c r="P309" s="20">
        <f>O310</f>
        <v/>
      </c>
      <c r="Q309" s="21">
        <f>YEAR(A309)</f>
        <v/>
      </c>
    </row>
    <row r="310">
      <c r="A310" s="14" t="n">
        <v>41739</v>
      </c>
      <c r="B310" s="15">
        <f>'01_RAW_Spot'!B310</f>
        <v/>
      </c>
      <c r="C310" s="16">
        <f>'01_RAW_IV'!B310</f>
        <v/>
      </c>
      <c r="D310" s="15">
        <f>LN(B310/B309)</f>
        <v/>
      </c>
      <c r="E310" s="16">
        <f>STDEV(D290:D310)*SQRT(252)</f>
        <v/>
      </c>
      <c r="F310" s="16">
        <f>STDEV(D248:D310)*SQRT(252)</f>
        <v/>
      </c>
      <c r="G310" s="16">
        <f>IF(OR(C310="",F310=""),"",C310-F310)</f>
        <v/>
      </c>
      <c r="H310" s="17">
        <f>IF(OR(C310="",F310="",F310=0),"",C310/F310)</f>
        <v/>
      </c>
      <c r="I310" s="18">
        <f>IF('01_RAW_FwdRV'!B310="","",'01_RAW_FwdRV'!B310)</f>
        <v/>
      </c>
      <c r="J310" s="18">
        <f>IF(ROW()&lt;=3286,STDEV(D311:D331)*SQRT(252),"")</f>
        <v/>
      </c>
      <c r="K310" s="18">
        <f>IF(ROW()&lt;=3244,LN(B373/B310),"")</f>
        <v/>
      </c>
      <c r="L310" s="19" t="n">
        <v>0.8543689320388349</v>
      </c>
      <c r="M310" s="19" t="inlineStr"/>
      <c r="N310" s="17" t="inlineStr"/>
      <c r="O310" s="20">
        <f>IF(F310="","",IF(F310&lt;'04_VOLATILITY_REGIMES'!$C$5,"Low",IF(F310&lt;'04_VOLATILITY_REGIMES'!$C$6,"Normal",IF(F310&lt;'04_VOLATILITY_REGIMES'!$C$7,"High","Extreme"))))</f>
        <v/>
      </c>
      <c r="P310" s="20">
        <f>O311</f>
        <v/>
      </c>
      <c r="Q310" s="21">
        <f>YEAR(A310)</f>
        <v/>
      </c>
    </row>
    <row r="311">
      <c r="A311" s="14" t="n">
        <v>41740</v>
      </c>
      <c r="B311" s="15">
        <f>'01_RAW_Spot'!B311</f>
        <v/>
      </c>
      <c r="C311" s="16">
        <f>'01_RAW_IV'!B311</f>
        <v/>
      </c>
      <c r="D311" s="15">
        <f>LN(B311/B310)</f>
        <v/>
      </c>
      <c r="E311" s="16">
        <f>STDEV(D291:D311)*SQRT(252)</f>
        <v/>
      </c>
      <c r="F311" s="16">
        <f>STDEV(D249:D311)*SQRT(252)</f>
        <v/>
      </c>
      <c r="G311" s="16">
        <f>IF(OR(C311="",F311=""),"",C311-F311)</f>
        <v/>
      </c>
      <c r="H311" s="17">
        <f>IF(OR(C311="",F311="",F311=0),"",C311/F311)</f>
        <v/>
      </c>
      <c r="I311" s="18">
        <f>IF('01_RAW_FwdRV'!B311="","",'01_RAW_FwdRV'!B311)</f>
        <v/>
      </c>
      <c r="J311" s="18">
        <f>IF(ROW()&lt;=3286,STDEV(D312:D332)*SQRT(252),"")</f>
        <v/>
      </c>
      <c r="K311" s="18">
        <f>IF(ROW()&lt;=3244,LN(B374/B311),"")</f>
        <v/>
      </c>
      <c r="L311" s="19" t="n">
        <v>0.867741935483871</v>
      </c>
      <c r="M311" s="19" t="inlineStr"/>
      <c r="N311" s="17" t="inlineStr"/>
      <c r="O311" s="20">
        <f>IF(F311="","",IF(F311&lt;'04_VOLATILITY_REGIMES'!$C$5,"Low",IF(F311&lt;'04_VOLATILITY_REGIMES'!$C$6,"Normal",IF(F311&lt;'04_VOLATILITY_REGIMES'!$C$7,"High","Extreme"))))</f>
        <v/>
      </c>
      <c r="P311" s="20">
        <f>O312</f>
        <v/>
      </c>
      <c r="Q311" s="21">
        <f>YEAR(A311)</f>
        <v/>
      </c>
    </row>
    <row r="312">
      <c r="A312" s="14" t="n">
        <v>41744</v>
      </c>
      <c r="B312" s="15">
        <f>'01_RAW_Spot'!B312</f>
        <v/>
      </c>
      <c r="C312" s="16">
        <f>'01_RAW_IV'!B312</f>
        <v/>
      </c>
      <c r="D312" s="15">
        <f>LN(B312/B311)</f>
        <v/>
      </c>
      <c r="E312" s="16">
        <f>STDEV(D292:D312)*SQRT(252)</f>
        <v/>
      </c>
      <c r="F312" s="16">
        <f>STDEV(D250:D312)*SQRT(252)</f>
        <v/>
      </c>
      <c r="G312" s="16">
        <f>IF(OR(C312="",F312=""),"",C312-F312)</f>
        <v/>
      </c>
      <c r="H312" s="17">
        <f>IF(OR(C312="",F312="",F312=0),"",C312/F312)</f>
        <v/>
      </c>
      <c r="I312" s="18">
        <f>IF('01_RAW_FwdRV'!B312="","",'01_RAW_FwdRV'!B312)</f>
        <v/>
      </c>
      <c r="J312" s="18">
        <f>IF(ROW()&lt;=3286,STDEV(D313:D333)*SQRT(252),"")</f>
        <v/>
      </c>
      <c r="K312" s="18">
        <f>IF(ROW()&lt;=3244,LN(B375/B312),"")</f>
        <v/>
      </c>
      <c r="L312" s="19" t="n">
        <v>0.8842443729903537</v>
      </c>
      <c r="M312" s="19" t="inlineStr"/>
      <c r="N312" s="17" t="inlineStr"/>
      <c r="O312" s="20">
        <f>IF(F312="","",IF(F312&lt;'04_VOLATILITY_REGIMES'!$C$5,"Low",IF(F312&lt;'04_VOLATILITY_REGIMES'!$C$6,"Normal",IF(F312&lt;'04_VOLATILITY_REGIMES'!$C$7,"High","Extreme"))))</f>
        <v/>
      </c>
      <c r="P312" s="20">
        <f>O313</f>
        <v/>
      </c>
      <c r="Q312" s="21">
        <f>YEAR(A312)</f>
        <v/>
      </c>
    </row>
    <row r="313">
      <c r="A313" s="14" t="n">
        <v>41745</v>
      </c>
      <c r="B313" s="15">
        <f>'01_RAW_Spot'!B313</f>
        <v/>
      </c>
      <c r="C313" s="16">
        <f>'01_RAW_IV'!B313</f>
        <v/>
      </c>
      <c r="D313" s="15">
        <f>LN(B313/B312)</f>
        <v/>
      </c>
      <c r="E313" s="16">
        <f>STDEV(D293:D313)*SQRT(252)</f>
        <v/>
      </c>
      <c r="F313" s="16">
        <f>STDEV(D251:D313)*SQRT(252)</f>
        <v/>
      </c>
      <c r="G313" s="16">
        <f>IF(OR(C313="",F313=""),"",C313-F313)</f>
        <v/>
      </c>
      <c r="H313" s="17">
        <f>IF(OR(C313="",F313="",F313=0),"",C313/F313)</f>
        <v/>
      </c>
      <c r="I313" s="18">
        <f>IF('01_RAW_FwdRV'!B313="","",'01_RAW_FwdRV'!B313)</f>
        <v/>
      </c>
      <c r="J313" s="18">
        <f>IF(ROW()&lt;=3286,STDEV(D314:D334)*SQRT(252),"")</f>
        <v/>
      </c>
      <c r="K313" s="18">
        <f>IF(ROW()&lt;=3244,LN(B376/B313),"")</f>
        <v/>
      </c>
      <c r="L313" s="19" t="n">
        <v>0.842948717948718</v>
      </c>
      <c r="M313" s="19" t="inlineStr"/>
      <c r="N313" s="17" t="inlineStr"/>
      <c r="O313" s="20">
        <f>IF(F313="","",IF(F313&lt;'04_VOLATILITY_REGIMES'!$C$5,"Low",IF(F313&lt;'04_VOLATILITY_REGIMES'!$C$6,"Normal",IF(F313&lt;'04_VOLATILITY_REGIMES'!$C$7,"High","Extreme"))))</f>
        <v/>
      </c>
      <c r="P313" s="20">
        <f>O314</f>
        <v/>
      </c>
      <c r="Q313" s="21">
        <f>YEAR(A313)</f>
        <v/>
      </c>
    </row>
    <row r="314">
      <c r="A314" s="14" t="n">
        <v>41746</v>
      </c>
      <c r="B314" s="15">
        <f>'01_RAW_Spot'!B314</f>
        <v/>
      </c>
      <c r="C314" s="16">
        <f>'01_RAW_IV'!B314</f>
        <v/>
      </c>
      <c r="D314" s="15">
        <f>LN(B314/B313)</f>
        <v/>
      </c>
      <c r="E314" s="16">
        <f>STDEV(D294:D314)*SQRT(252)</f>
        <v/>
      </c>
      <c r="F314" s="16">
        <f>STDEV(D252:D314)*SQRT(252)</f>
        <v/>
      </c>
      <c r="G314" s="16">
        <f>IF(OR(C314="",F314=""),"",C314-F314)</f>
        <v/>
      </c>
      <c r="H314" s="17">
        <f>IF(OR(C314="",F314="",F314=0),"",C314/F314)</f>
        <v/>
      </c>
      <c r="I314" s="18">
        <f>IF('01_RAW_FwdRV'!B314="","",'01_RAW_FwdRV'!B314)</f>
        <v/>
      </c>
      <c r="J314" s="18">
        <f>IF(ROW()&lt;=3286,STDEV(D315:D335)*SQRT(252),"")</f>
        <v/>
      </c>
      <c r="K314" s="18">
        <f>IF(ROW()&lt;=3244,LN(B377/B314),"")</f>
        <v/>
      </c>
      <c r="L314" s="19" t="n">
        <v>0.8498402555910544</v>
      </c>
      <c r="M314" s="19" t="inlineStr"/>
      <c r="N314" s="17" t="inlineStr"/>
      <c r="O314" s="20">
        <f>IF(F314="","",IF(F314&lt;'04_VOLATILITY_REGIMES'!$C$5,"Low",IF(F314&lt;'04_VOLATILITY_REGIMES'!$C$6,"Normal",IF(F314&lt;'04_VOLATILITY_REGIMES'!$C$7,"High","Extreme"))))</f>
        <v/>
      </c>
      <c r="P314" s="20">
        <f>O315</f>
        <v/>
      </c>
      <c r="Q314" s="21">
        <f>YEAR(A314)</f>
        <v/>
      </c>
    </row>
    <row r="315">
      <c r="A315" s="14" t="n">
        <v>41750</v>
      </c>
      <c r="B315" s="15">
        <f>'01_RAW_Spot'!B315</f>
        <v/>
      </c>
      <c r="C315" s="16">
        <f>'01_RAW_IV'!B315</f>
        <v/>
      </c>
      <c r="D315" s="15">
        <f>LN(B315/B314)</f>
        <v/>
      </c>
      <c r="E315" s="16">
        <f>STDEV(D295:D315)*SQRT(252)</f>
        <v/>
      </c>
      <c r="F315" s="16">
        <f>STDEV(D253:D315)*SQRT(252)</f>
        <v/>
      </c>
      <c r="G315" s="16">
        <f>IF(OR(C315="",F315=""),"",C315-F315)</f>
        <v/>
      </c>
      <c r="H315" s="17">
        <f>IF(OR(C315="",F315="",F315=0),"",C315/F315)</f>
        <v/>
      </c>
      <c r="I315" s="18">
        <f>IF('01_RAW_FwdRV'!B315="","",'01_RAW_FwdRV'!B315)</f>
        <v/>
      </c>
      <c r="J315" s="18">
        <f>IF(ROW()&lt;=3286,STDEV(D316:D336)*SQRT(252),"")</f>
        <v/>
      </c>
      <c r="K315" s="18">
        <f>IF(ROW()&lt;=3244,LN(B378/B315),"")</f>
        <v/>
      </c>
      <c r="L315" s="19" t="n">
        <v>0.8343949044585988</v>
      </c>
      <c r="M315" s="19" t="inlineStr"/>
      <c r="N315" s="17" t="inlineStr"/>
      <c r="O315" s="20">
        <f>IF(F315="","",IF(F315&lt;'04_VOLATILITY_REGIMES'!$C$5,"Low",IF(F315&lt;'04_VOLATILITY_REGIMES'!$C$6,"Normal",IF(F315&lt;'04_VOLATILITY_REGIMES'!$C$7,"High","Extreme"))))</f>
        <v/>
      </c>
      <c r="P315" s="20">
        <f>O316</f>
        <v/>
      </c>
      <c r="Q315" s="21">
        <f>YEAR(A315)</f>
        <v/>
      </c>
    </row>
    <row r="316">
      <c r="A316" s="14" t="n">
        <v>41751</v>
      </c>
      <c r="B316" s="15">
        <f>'01_RAW_Spot'!B316</f>
        <v/>
      </c>
      <c r="C316" s="16">
        <f>'01_RAW_IV'!B316</f>
        <v/>
      </c>
      <c r="D316" s="15">
        <f>LN(B316/B315)</f>
        <v/>
      </c>
      <c r="E316" s="16">
        <f>STDEV(D296:D316)*SQRT(252)</f>
        <v/>
      </c>
      <c r="F316" s="16">
        <f>STDEV(D254:D316)*SQRT(252)</f>
        <v/>
      </c>
      <c r="G316" s="16">
        <f>IF(OR(C316="",F316=""),"",C316-F316)</f>
        <v/>
      </c>
      <c r="H316" s="17">
        <f>IF(OR(C316="",F316="",F316=0),"",C316/F316)</f>
        <v/>
      </c>
      <c r="I316" s="18">
        <f>IF('01_RAW_FwdRV'!B316="","",'01_RAW_FwdRV'!B316)</f>
        <v/>
      </c>
      <c r="J316" s="18">
        <f>IF(ROW()&lt;=3286,STDEV(D317:D337)*SQRT(252),"")</f>
        <v/>
      </c>
      <c r="K316" s="18">
        <f>IF(ROW()&lt;=3244,LN(B379/B316),"")</f>
        <v/>
      </c>
      <c r="L316" s="19" t="n">
        <v>0.8285714285714286</v>
      </c>
      <c r="M316" s="19" t="n">
        <v>0.0761904761904762</v>
      </c>
      <c r="N316" s="17" t="n">
        <v>1.254886211895496</v>
      </c>
      <c r="O316" s="20">
        <f>IF(F316="","",IF(F316&lt;'04_VOLATILITY_REGIMES'!$C$5,"Low",IF(F316&lt;'04_VOLATILITY_REGIMES'!$C$6,"Normal",IF(F316&lt;'04_VOLATILITY_REGIMES'!$C$7,"High","Extreme"))))</f>
        <v/>
      </c>
      <c r="P316" s="20">
        <f>O317</f>
        <v/>
      </c>
      <c r="Q316" s="21">
        <f>YEAR(A316)</f>
        <v/>
      </c>
    </row>
    <row r="317">
      <c r="A317" s="14" t="n">
        <v>41752</v>
      </c>
      <c r="B317" s="15">
        <f>'01_RAW_Spot'!B317</f>
        <v/>
      </c>
      <c r="C317" s="16">
        <f>'01_RAW_IV'!B317</f>
        <v/>
      </c>
      <c r="D317" s="15">
        <f>LN(B317/B316)</f>
        <v/>
      </c>
      <c r="E317" s="16">
        <f>STDEV(D297:D317)*SQRT(252)</f>
        <v/>
      </c>
      <c r="F317" s="16">
        <f>STDEV(D255:D317)*SQRT(252)</f>
        <v/>
      </c>
      <c r="G317" s="16">
        <f>IF(OR(C317="",F317=""),"",C317-F317)</f>
        <v/>
      </c>
      <c r="H317" s="17">
        <f>IF(OR(C317="",F317="",F317=0),"",C317/F317)</f>
        <v/>
      </c>
      <c r="I317" s="18">
        <f>IF('01_RAW_FwdRV'!B317="","",'01_RAW_FwdRV'!B317)</f>
        <v/>
      </c>
      <c r="J317" s="18">
        <f>IF(ROW()&lt;=3286,STDEV(D318:D338)*SQRT(252),"")</f>
        <v/>
      </c>
      <c r="K317" s="18">
        <f>IF(ROW()&lt;=3244,LN(B380/B317),"")</f>
        <v/>
      </c>
      <c r="L317" s="19" t="n">
        <v>0.8006329113924051</v>
      </c>
      <c r="M317" s="19" t="n">
        <v>0.06645569620253164</v>
      </c>
      <c r="N317" s="17" t="n">
        <v>1.235932290435351</v>
      </c>
      <c r="O317" s="20">
        <f>IF(F317="","",IF(F317&lt;'04_VOLATILITY_REGIMES'!$C$5,"Low",IF(F317&lt;'04_VOLATILITY_REGIMES'!$C$6,"Normal",IF(F317&lt;'04_VOLATILITY_REGIMES'!$C$7,"High","Extreme"))))</f>
        <v/>
      </c>
      <c r="P317" s="20">
        <f>O318</f>
        <v/>
      </c>
      <c r="Q317" s="21">
        <f>YEAR(A317)</f>
        <v/>
      </c>
    </row>
    <row r="318">
      <c r="A318" s="14" t="n">
        <v>41754</v>
      </c>
      <c r="B318" s="15">
        <f>'01_RAW_Spot'!B318</f>
        <v/>
      </c>
      <c r="C318" s="16">
        <f>'01_RAW_IV'!B318</f>
        <v/>
      </c>
      <c r="D318" s="15">
        <f>LN(B318/B317)</f>
        <v/>
      </c>
      <c r="E318" s="16">
        <f>STDEV(D298:D318)*SQRT(252)</f>
        <v/>
      </c>
      <c r="F318" s="16">
        <f>STDEV(D256:D318)*SQRT(252)</f>
        <v/>
      </c>
      <c r="G318" s="16">
        <f>IF(OR(C318="",F318=""),"",C318-F318)</f>
        <v/>
      </c>
      <c r="H318" s="17">
        <f>IF(OR(C318="",F318="",F318=0),"",C318/F318)</f>
        <v/>
      </c>
      <c r="I318" s="18">
        <f>IF('01_RAW_FwdRV'!B318="","",'01_RAW_FwdRV'!B318)</f>
        <v/>
      </c>
      <c r="J318" s="18">
        <f>IF(ROW()&lt;=3286,STDEV(D319:D339)*SQRT(252),"")</f>
        <v/>
      </c>
      <c r="K318" s="18">
        <f>IF(ROW()&lt;=3244,LN(B381/B318),"")</f>
        <v/>
      </c>
      <c r="L318" s="19" t="n">
        <v>0.8391167192429022</v>
      </c>
      <c r="M318" s="19" t="n">
        <v>0.1482649842271293</v>
      </c>
      <c r="N318" s="17" t="n">
        <v>1.213420483445951</v>
      </c>
      <c r="O318" s="20">
        <f>IF(F318="","",IF(F318&lt;'04_VOLATILITY_REGIMES'!$C$5,"Low",IF(F318&lt;'04_VOLATILITY_REGIMES'!$C$6,"Normal",IF(F318&lt;'04_VOLATILITY_REGIMES'!$C$7,"High","Extreme"))))</f>
        <v/>
      </c>
      <c r="P318" s="20">
        <f>O319</f>
        <v/>
      </c>
      <c r="Q318" s="21">
        <f>YEAR(A318)</f>
        <v/>
      </c>
    </row>
    <row r="319">
      <c r="A319" s="14" t="n">
        <v>41757</v>
      </c>
      <c r="B319" s="15">
        <f>'01_RAW_Spot'!B319</f>
        <v/>
      </c>
      <c r="C319" s="16">
        <f>'01_RAW_IV'!B319</f>
        <v/>
      </c>
      <c r="D319" s="15">
        <f>LN(B319/B318)</f>
        <v/>
      </c>
      <c r="E319" s="16">
        <f>STDEV(D299:D319)*SQRT(252)</f>
        <v/>
      </c>
      <c r="F319" s="16">
        <f>STDEV(D257:D319)*SQRT(252)</f>
        <v/>
      </c>
      <c r="G319" s="16">
        <f>IF(OR(C319="",F319=""),"",C319-F319)</f>
        <v/>
      </c>
      <c r="H319" s="17">
        <f>IF(OR(C319="",F319="",F319=0),"",C319/F319)</f>
        <v/>
      </c>
      <c r="I319" s="18">
        <f>IF('01_RAW_FwdRV'!B319="","",'01_RAW_FwdRV'!B319)</f>
        <v/>
      </c>
      <c r="J319" s="18">
        <f>IF(ROW()&lt;=3286,STDEV(D320:D340)*SQRT(252),"")</f>
        <v/>
      </c>
      <c r="K319" s="18">
        <f>IF(ROW()&lt;=3244,LN(B382/B319),"")</f>
        <v/>
      </c>
      <c r="L319" s="19" t="n">
        <v>0.7955974842767296</v>
      </c>
      <c r="M319" s="19" t="n">
        <v>0.1509433962264151</v>
      </c>
      <c r="N319" s="17" t="n">
        <v>1.178284844030256</v>
      </c>
      <c r="O319" s="20">
        <f>IF(F319="","",IF(F319&lt;'04_VOLATILITY_REGIMES'!$C$5,"Low",IF(F319&lt;'04_VOLATILITY_REGIMES'!$C$6,"Normal",IF(F319&lt;'04_VOLATILITY_REGIMES'!$C$7,"High","Extreme"))))</f>
        <v/>
      </c>
      <c r="P319" s="20">
        <f>O320</f>
        <v/>
      </c>
      <c r="Q319" s="21">
        <f>YEAR(A319)</f>
        <v/>
      </c>
    </row>
    <row r="320">
      <c r="A320" s="14" t="n">
        <v>41758</v>
      </c>
      <c r="B320" s="15">
        <f>'01_RAW_Spot'!B320</f>
        <v/>
      </c>
      <c r="C320" s="16">
        <f>'01_RAW_IV'!B320</f>
        <v/>
      </c>
      <c r="D320" s="15">
        <f>LN(B320/B319)</f>
        <v/>
      </c>
      <c r="E320" s="16">
        <f>STDEV(D300:D320)*SQRT(252)</f>
        <v/>
      </c>
      <c r="F320" s="16">
        <f>STDEV(D258:D320)*SQRT(252)</f>
        <v/>
      </c>
      <c r="G320" s="16">
        <f>IF(OR(C320="",F320=""),"",C320-F320)</f>
        <v/>
      </c>
      <c r="H320" s="17">
        <f>IF(OR(C320="",F320="",F320=0),"",C320/F320)</f>
        <v/>
      </c>
      <c r="I320" s="18">
        <f>IF('01_RAW_FwdRV'!B320="","",'01_RAW_FwdRV'!B320)</f>
        <v/>
      </c>
      <c r="J320" s="18">
        <f>IF(ROW()&lt;=3286,STDEV(D321:D341)*SQRT(252),"")</f>
        <v/>
      </c>
      <c r="K320" s="18">
        <f>IF(ROW()&lt;=3244,LN(B383/B320),"")</f>
        <v/>
      </c>
      <c r="L320" s="19" t="n">
        <v>0.7931034482758621</v>
      </c>
      <c r="M320" s="19" t="n">
        <v>0.1974921630094044</v>
      </c>
      <c r="N320" s="17" t="n">
        <v>1.158713266198629</v>
      </c>
      <c r="O320" s="20">
        <f>IF(F320="","",IF(F320&lt;'04_VOLATILITY_REGIMES'!$C$5,"Low",IF(F320&lt;'04_VOLATILITY_REGIMES'!$C$6,"Normal",IF(F320&lt;'04_VOLATILITY_REGIMES'!$C$7,"High","Extreme"))))</f>
        <v/>
      </c>
      <c r="P320" s="20">
        <f>O321</f>
        <v/>
      </c>
      <c r="Q320" s="21">
        <f>YEAR(A320)</f>
        <v/>
      </c>
    </row>
    <row r="321">
      <c r="A321" s="14" t="n">
        <v>41759</v>
      </c>
      <c r="B321" s="15">
        <f>'01_RAW_Spot'!B321</f>
        <v/>
      </c>
      <c r="C321" s="16">
        <f>'01_RAW_IV'!B321</f>
        <v/>
      </c>
      <c r="D321" s="15">
        <f>LN(B321/B320)</f>
        <v/>
      </c>
      <c r="E321" s="16">
        <f>STDEV(D301:D321)*SQRT(252)</f>
        <v/>
      </c>
      <c r="F321" s="16">
        <f>STDEV(D259:D321)*SQRT(252)</f>
        <v/>
      </c>
      <c r="G321" s="16">
        <f>IF(OR(C321="",F321=""),"",C321-F321)</f>
        <v/>
      </c>
      <c r="H321" s="17">
        <f>IF(OR(C321="",F321="",F321=0),"",C321/F321)</f>
        <v/>
      </c>
      <c r="I321" s="18">
        <f>IF('01_RAW_FwdRV'!B321="","",'01_RAW_FwdRV'!B321)</f>
        <v/>
      </c>
      <c r="J321" s="18">
        <f>IF(ROW()&lt;=3286,STDEV(D322:D342)*SQRT(252),"")</f>
        <v/>
      </c>
      <c r="K321" s="18">
        <f>IF(ROW()&lt;=3244,LN(B384/B321),"")</f>
        <v/>
      </c>
      <c r="L321" s="19" t="n">
        <v>0.796875</v>
      </c>
      <c r="M321" s="19" t="n">
        <v>0.196875</v>
      </c>
      <c r="N321" s="17" t="n">
        <v>1.15989013549024</v>
      </c>
      <c r="O321" s="20">
        <f>IF(F321="","",IF(F321&lt;'04_VOLATILITY_REGIMES'!$C$5,"Low",IF(F321&lt;'04_VOLATILITY_REGIMES'!$C$6,"Normal",IF(F321&lt;'04_VOLATILITY_REGIMES'!$C$7,"High","Extreme"))))</f>
        <v/>
      </c>
      <c r="P321" s="20">
        <f>O322</f>
        <v/>
      </c>
      <c r="Q321" s="21">
        <f>YEAR(A321)</f>
        <v/>
      </c>
    </row>
    <row r="322">
      <c r="A322" s="14" t="n">
        <v>41761</v>
      </c>
      <c r="B322" s="15">
        <f>'01_RAW_Spot'!B322</f>
        <v/>
      </c>
      <c r="C322" s="16">
        <f>'01_RAW_IV'!B322</f>
        <v/>
      </c>
      <c r="D322" s="15">
        <f>LN(B322/B321)</f>
        <v/>
      </c>
      <c r="E322" s="16">
        <f>STDEV(D302:D322)*SQRT(252)</f>
        <v/>
      </c>
      <c r="F322" s="16">
        <f>STDEV(D260:D322)*SQRT(252)</f>
        <v/>
      </c>
      <c r="G322" s="16">
        <f>IF(OR(C322="",F322=""),"",C322-F322)</f>
        <v/>
      </c>
      <c r="H322" s="17">
        <f>IF(OR(C322="",F322="",F322=0),"",C322/F322)</f>
        <v/>
      </c>
      <c r="I322" s="18">
        <f>IF('01_RAW_FwdRV'!B322="","",'01_RAW_FwdRV'!B322)</f>
        <v/>
      </c>
      <c r="J322" s="18">
        <f>IF(ROW()&lt;=3286,STDEV(D323:D343)*SQRT(252),"")</f>
        <v/>
      </c>
      <c r="K322" s="18">
        <f>IF(ROW()&lt;=3244,LN(B385/B322),"")</f>
        <v/>
      </c>
      <c r="L322" s="19" t="n">
        <v>0.778816199376947</v>
      </c>
      <c r="M322" s="19" t="n">
        <v>0.1401869158878505</v>
      </c>
      <c r="N322" s="17" t="n">
        <v>1.14082397210998</v>
      </c>
      <c r="O322" s="20">
        <f>IF(F322="","",IF(F322&lt;'04_VOLATILITY_REGIMES'!$C$5,"Low",IF(F322&lt;'04_VOLATILITY_REGIMES'!$C$6,"Normal",IF(F322&lt;'04_VOLATILITY_REGIMES'!$C$7,"High","Extreme"))))</f>
        <v/>
      </c>
      <c r="P322" s="20">
        <f>O323</f>
        <v/>
      </c>
      <c r="Q322" s="21">
        <f>YEAR(A322)</f>
        <v/>
      </c>
    </row>
    <row r="323">
      <c r="A323" s="14" t="n">
        <v>41764</v>
      </c>
      <c r="B323" s="15">
        <f>'01_RAW_Spot'!B323</f>
        <v/>
      </c>
      <c r="C323" s="16">
        <f>'01_RAW_IV'!B323</f>
        <v/>
      </c>
      <c r="D323" s="15">
        <f>LN(B323/B322)</f>
        <v/>
      </c>
      <c r="E323" s="16">
        <f>STDEV(D303:D323)*SQRT(252)</f>
        <v/>
      </c>
      <c r="F323" s="16">
        <f>STDEV(D261:D323)*SQRT(252)</f>
        <v/>
      </c>
      <c r="G323" s="16">
        <f>IF(OR(C323="",F323=""),"",C323-F323)</f>
        <v/>
      </c>
      <c r="H323" s="17">
        <f>IF(OR(C323="",F323="",F323=0),"",C323/F323)</f>
        <v/>
      </c>
      <c r="I323" s="18">
        <f>IF('01_RAW_FwdRV'!B323="","",'01_RAW_FwdRV'!B323)</f>
        <v/>
      </c>
      <c r="J323" s="18">
        <f>IF(ROW()&lt;=3286,STDEV(D324:D344)*SQRT(252),"")</f>
        <v/>
      </c>
      <c r="K323" s="18">
        <f>IF(ROW()&lt;=3244,LN(B386/B323),"")</f>
        <v/>
      </c>
      <c r="L323" s="19" t="n">
        <v>0.7763975155279503</v>
      </c>
      <c r="M323" s="19" t="n">
        <v>0.1428571428571428</v>
      </c>
      <c r="N323" s="17" t="n">
        <v>1.121747816928966</v>
      </c>
      <c r="O323" s="20">
        <f>IF(F323="","",IF(F323&lt;'04_VOLATILITY_REGIMES'!$C$5,"Low",IF(F323&lt;'04_VOLATILITY_REGIMES'!$C$6,"Normal",IF(F323&lt;'04_VOLATILITY_REGIMES'!$C$7,"High","Extreme"))))</f>
        <v/>
      </c>
      <c r="P323" s="20">
        <f>O324</f>
        <v/>
      </c>
      <c r="Q323" s="21">
        <f>YEAR(A323)</f>
        <v/>
      </c>
    </row>
    <row r="324">
      <c r="A324" s="14" t="n">
        <v>41765</v>
      </c>
      <c r="B324" s="15">
        <f>'01_RAW_Spot'!B324</f>
        <v/>
      </c>
      <c r="C324" s="16">
        <f>'01_RAW_IV'!B324</f>
        <v/>
      </c>
      <c r="D324" s="15">
        <f>LN(B324/B323)</f>
        <v/>
      </c>
      <c r="E324" s="16">
        <f>STDEV(D304:D324)*SQRT(252)</f>
        <v/>
      </c>
      <c r="F324" s="16">
        <f>STDEV(D262:D324)*SQRT(252)</f>
        <v/>
      </c>
      <c r="G324" s="16">
        <f>IF(OR(C324="",F324=""),"",C324-F324)</f>
        <v/>
      </c>
      <c r="H324" s="17">
        <f>IF(OR(C324="",F324="",F324=0),"",C324/F324)</f>
        <v/>
      </c>
      <c r="I324" s="18">
        <f>IF('01_RAW_FwdRV'!B324="","",'01_RAW_FwdRV'!B324)</f>
        <v/>
      </c>
      <c r="J324" s="18">
        <f>IF(ROW()&lt;=3286,STDEV(D325:D345)*SQRT(252),"")</f>
        <v/>
      </c>
      <c r="K324" s="18">
        <f>IF(ROW()&lt;=3244,LN(B387/B324),"")</f>
        <v/>
      </c>
      <c r="L324" s="19" t="n">
        <v>0.7770897832817337</v>
      </c>
      <c r="M324" s="19" t="n">
        <v>0.1393188854489164</v>
      </c>
      <c r="N324" s="17" t="n">
        <v>1.118380916721248</v>
      </c>
      <c r="O324" s="20">
        <f>IF(F324="","",IF(F324&lt;'04_VOLATILITY_REGIMES'!$C$5,"Low",IF(F324&lt;'04_VOLATILITY_REGIMES'!$C$6,"Normal",IF(F324&lt;'04_VOLATILITY_REGIMES'!$C$7,"High","Extreme"))))</f>
        <v/>
      </c>
      <c r="P324" s="20">
        <f>O325</f>
        <v/>
      </c>
      <c r="Q324" s="21">
        <f>YEAR(A324)</f>
        <v/>
      </c>
    </row>
    <row r="325">
      <c r="A325" s="14" t="n">
        <v>41766</v>
      </c>
      <c r="B325" s="15">
        <f>'01_RAW_Spot'!B325</f>
        <v/>
      </c>
      <c r="C325" s="16">
        <f>'01_RAW_IV'!B325</f>
        <v/>
      </c>
      <c r="D325" s="15">
        <f>LN(B325/B324)</f>
        <v/>
      </c>
      <c r="E325" s="16">
        <f>STDEV(D305:D325)*SQRT(252)</f>
        <v/>
      </c>
      <c r="F325" s="16">
        <f>STDEV(D263:D325)*SQRT(252)</f>
        <v/>
      </c>
      <c r="G325" s="16">
        <f>IF(OR(C325="",F325=""),"",C325-F325)</f>
        <v/>
      </c>
      <c r="H325" s="17">
        <f>IF(OR(C325="",F325="",F325=0),"",C325/F325)</f>
        <v/>
      </c>
      <c r="I325" s="18">
        <f>IF('01_RAW_FwdRV'!B325="","",'01_RAW_FwdRV'!B325)</f>
        <v/>
      </c>
      <c r="J325" s="18">
        <f>IF(ROW()&lt;=3286,STDEV(D326:D346)*SQRT(252),"")</f>
        <v/>
      </c>
      <c r="K325" s="18">
        <f>IF(ROW()&lt;=3244,LN(B388/B325),"")</f>
        <v/>
      </c>
      <c r="L325" s="19" t="n">
        <v>0.7685185185185185</v>
      </c>
      <c r="M325" s="19" t="n">
        <v>0.006172839506172839</v>
      </c>
      <c r="N325" s="17" t="n">
        <v>1.222544716526394</v>
      </c>
      <c r="O325" s="20">
        <f>IF(F325="","",IF(F325&lt;'04_VOLATILITY_REGIMES'!$C$5,"Low",IF(F325&lt;'04_VOLATILITY_REGIMES'!$C$6,"Normal",IF(F325&lt;'04_VOLATILITY_REGIMES'!$C$7,"High","Extreme"))))</f>
        <v/>
      </c>
      <c r="P325" s="20">
        <f>O326</f>
        <v/>
      </c>
      <c r="Q325" s="21">
        <f>YEAR(A325)</f>
        <v/>
      </c>
    </row>
    <row r="326">
      <c r="A326" s="14" t="n">
        <v>41767</v>
      </c>
      <c r="B326" s="15">
        <f>'01_RAW_Spot'!B326</f>
        <v/>
      </c>
      <c r="C326" s="16">
        <f>'01_RAW_IV'!B326</f>
        <v/>
      </c>
      <c r="D326" s="15">
        <f>LN(B326/B325)</f>
        <v/>
      </c>
      <c r="E326" s="16">
        <f>STDEV(D306:D326)*SQRT(252)</f>
        <v/>
      </c>
      <c r="F326" s="16">
        <f>STDEV(D264:D326)*SQRT(252)</f>
        <v/>
      </c>
      <c r="G326" s="16">
        <f>IF(OR(C326="",F326=""),"",C326-F326)</f>
        <v/>
      </c>
      <c r="H326" s="17">
        <f>IF(OR(C326="",F326="",F326=0),"",C326/F326)</f>
        <v/>
      </c>
      <c r="I326" s="18">
        <f>IF('01_RAW_FwdRV'!B326="","",'01_RAW_FwdRV'!B326)</f>
        <v/>
      </c>
      <c r="J326" s="18">
        <f>IF(ROW()&lt;=3286,STDEV(D327:D347)*SQRT(252),"")</f>
        <v/>
      </c>
      <c r="K326" s="18">
        <f>IF(ROW()&lt;=3244,LN(B389/B326),"")</f>
        <v/>
      </c>
      <c r="L326" s="19" t="n">
        <v>0.7384615384615385</v>
      </c>
      <c r="M326" s="19" t="n">
        <v>0.006153846153846154</v>
      </c>
      <c r="N326" s="17" t="n">
        <v>1.240291054316661</v>
      </c>
      <c r="O326" s="20">
        <f>IF(F326="","",IF(F326&lt;'04_VOLATILITY_REGIMES'!$C$5,"Low",IF(F326&lt;'04_VOLATILITY_REGIMES'!$C$6,"Normal",IF(F326&lt;'04_VOLATILITY_REGIMES'!$C$7,"High","Extreme"))))</f>
        <v/>
      </c>
      <c r="P326" s="20">
        <f>O327</f>
        <v/>
      </c>
      <c r="Q326" s="21">
        <f>YEAR(A326)</f>
        <v/>
      </c>
    </row>
    <row r="327">
      <c r="A327" s="14" t="n">
        <v>41768</v>
      </c>
      <c r="B327" s="15">
        <f>'01_RAW_Spot'!B327</f>
        <v/>
      </c>
      <c r="C327" s="16">
        <f>'01_RAW_IV'!B327</f>
        <v/>
      </c>
      <c r="D327" s="15">
        <f>LN(B327/B326)</f>
        <v/>
      </c>
      <c r="E327" s="16">
        <f>STDEV(D307:D327)*SQRT(252)</f>
        <v/>
      </c>
      <c r="F327" s="16">
        <f>STDEV(D265:D327)*SQRT(252)</f>
        <v/>
      </c>
      <c r="G327" s="16">
        <f>IF(OR(C327="",F327=""),"",C327-F327)</f>
        <v/>
      </c>
      <c r="H327" s="17">
        <f>IF(OR(C327="",F327="",F327=0),"",C327/F327)</f>
        <v/>
      </c>
      <c r="I327" s="18">
        <f>IF('01_RAW_FwdRV'!B327="","",'01_RAW_FwdRV'!B327)</f>
        <v/>
      </c>
      <c r="J327" s="18">
        <f>IF(ROW()&lt;=3286,STDEV(D328:D348)*SQRT(252),"")</f>
        <v/>
      </c>
      <c r="K327" s="18">
        <f>IF(ROW()&lt;=3244,LN(B390/B327),"")</f>
        <v/>
      </c>
      <c r="L327" s="19" t="n">
        <v>0.7392638036809815</v>
      </c>
      <c r="M327" s="19" t="n">
        <v>0.003067484662576687</v>
      </c>
      <c r="N327" s="17" t="n">
        <v>1.298505334303659</v>
      </c>
      <c r="O327" s="20">
        <f>IF(F327="","",IF(F327&lt;'04_VOLATILITY_REGIMES'!$C$5,"Low",IF(F327&lt;'04_VOLATILITY_REGIMES'!$C$6,"Normal",IF(F327&lt;'04_VOLATILITY_REGIMES'!$C$7,"High","Extreme"))))</f>
        <v/>
      </c>
      <c r="P327" s="20">
        <f>O328</f>
        <v/>
      </c>
      <c r="Q327" s="21">
        <f>YEAR(A327)</f>
        <v/>
      </c>
    </row>
    <row r="328">
      <c r="A328" s="14" t="n">
        <v>41771</v>
      </c>
      <c r="B328" s="15">
        <f>'01_RAW_Spot'!B328</f>
        <v/>
      </c>
      <c r="C328" s="16">
        <f>'01_RAW_IV'!B328</f>
        <v/>
      </c>
      <c r="D328" s="15">
        <f>LN(B328/B327)</f>
        <v/>
      </c>
      <c r="E328" s="16">
        <f>STDEV(D308:D328)*SQRT(252)</f>
        <v/>
      </c>
      <c r="F328" s="16">
        <f>STDEV(D266:D328)*SQRT(252)</f>
        <v/>
      </c>
      <c r="G328" s="16">
        <f>IF(OR(C328="",F328=""),"",C328-F328)</f>
        <v/>
      </c>
      <c r="H328" s="17">
        <f>IF(OR(C328="",F328="",F328=0),"",C328/F328)</f>
        <v/>
      </c>
      <c r="I328" s="18">
        <f>IF('01_RAW_FwdRV'!B328="","",'01_RAW_FwdRV'!B328)</f>
        <v/>
      </c>
      <c r="J328" s="18">
        <f>IF(ROW()&lt;=3286,STDEV(D329:D349)*SQRT(252),"")</f>
        <v/>
      </c>
      <c r="K328" s="18">
        <f>IF(ROW()&lt;=3244,LN(B391/B328),"")</f>
        <v/>
      </c>
      <c r="L328" s="19" t="n">
        <v>0.7828746177370031</v>
      </c>
      <c r="M328" s="19" t="n">
        <v>0.003058103975535168</v>
      </c>
      <c r="N328" s="17" t="n">
        <v>1.334598758434506</v>
      </c>
      <c r="O328" s="20">
        <f>IF(F328="","",IF(F328&lt;'04_VOLATILITY_REGIMES'!$C$5,"Low",IF(F328&lt;'04_VOLATILITY_REGIMES'!$C$6,"Normal",IF(F328&lt;'04_VOLATILITY_REGIMES'!$C$7,"High","Extreme"))))</f>
        <v/>
      </c>
      <c r="P328" s="20">
        <f>O329</f>
        <v/>
      </c>
      <c r="Q328" s="21">
        <f>YEAR(A328)</f>
        <v/>
      </c>
    </row>
    <row r="329">
      <c r="A329" s="14" t="n">
        <v>41772</v>
      </c>
      <c r="B329" s="15">
        <f>'01_RAW_Spot'!B329</f>
        <v/>
      </c>
      <c r="C329" s="16">
        <f>'01_RAW_IV'!B329</f>
        <v/>
      </c>
      <c r="D329" s="15">
        <f>LN(B329/B328)</f>
        <v/>
      </c>
      <c r="E329" s="16">
        <f>STDEV(D309:D329)*SQRT(252)</f>
        <v/>
      </c>
      <c r="F329" s="16">
        <f>STDEV(D267:D329)*SQRT(252)</f>
        <v/>
      </c>
      <c r="G329" s="16">
        <f>IF(OR(C329="",F329=""),"",C329-F329)</f>
        <v/>
      </c>
      <c r="H329" s="17">
        <f>IF(OR(C329="",F329="",F329=0),"",C329/F329)</f>
        <v/>
      </c>
      <c r="I329" s="18">
        <f>IF('01_RAW_FwdRV'!B329="","",'01_RAW_FwdRV'!B329)</f>
        <v/>
      </c>
      <c r="J329" s="18">
        <f>IF(ROW()&lt;=3286,STDEV(D330:D350)*SQRT(252),"")</f>
        <v/>
      </c>
      <c r="K329" s="18">
        <f>IF(ROW()&lt;=3244,LN(B392/B329),"")</f>
        <v/>
      </c>
      <c r="L329" s="19" t="n">
        <v>0.7164634146341463</v>
      </c>
      <c r="M329" s="19" t="n">
        <v>0.009146341463414634</v>
      </c>
      <c r="N329" s="17" t="n">
        <v>1.249851101531894</v>
      </c>
      <c r="O329" s="20">
        <f>IF(F329="","",IF(F329&lt;'04_VOLATILITY_REGIMES'!$C$5,"Low",IF(F329&lt;'04_VOLATILITY_REGIMES'!$C$6,"Normal",IF(F329&lt;'04_VOLATILITY_REGIMES'!$C$7,"High","Extreme"))))</f>
        <v/>
      </c>
      <c r="P329" s="20">
        <f>O330</f>
        <v/>
      </c>
      <c r="Q329" s="21">
        <f>YEAR(A329)</f>
        <v/>
      </c>
    </row>
    <row r="330">
      <c r="A330" s="14" t="n">
        <v>41774</v>
      </c>
      <c r="B330" s="15">
        <f>'01_RAW_Spot'!B330</f>
        <v/>
      </c>
      <c r="C330" s="16">
        <f>'01_RAW_IV'!B330</f>
        <v/>
      </c>
      <c r="D330" s="15">
        <f>LN(B330/B329)</f>
        <v/>
      </c>
      <c r="E330" s="16">
        <f>STDEV(D310:D330)*SQRT(252)</f>
        <v/>
      </c>
      <c r="F330" s="16">
        <f>STDEV(D268:D330)*SQRT(252)</f>
        <v/>
      </c>
      <c r="G330" s="16">
        <f>IF(OR(C330="",F330=""),"",C330-F330)</f>
        <v/>
      </c>
      <c r="H330" s="17">
        <f>IF(OR(C330="",F330="",F330=0),"",C330/F330)</f>
        <v/>
      </c>
      <c r="I330" s="18">
        <f>IF('01_RAW_FwdRV'!B330="","",'01_RAW_FwdRV'!B330)</f>
        <v/>
      </c>
      <c r="J330" s="18">
        <f>IF(ROW()&lt;=3286,STDEV(D331:D351)*SQRT(252),"")</f>
        <v/>
      </c>
      <c r="K330" s="18">
        <f>IF(ROW()&lt;=3244,LN(B393/B330),"")</f>
        <v/>
      </c>
      <c r="L330" s="19" t="n">
        <v>0.6443768996960486</v>
      </c>
      <c r="M330" s="19" t="n">
        <v>0.0121580547112462</v>
      </c>
      <c r="N330" s="17" t="n">
        <v>1.132835194142469</v>
      </c>
      <c r="O330" s="20">
        <f>IF(F330="","",IF(F330&lt;'04_VOLATILITY_REGIMES'!$C$5,"Low",IF(F330&lt;'04_VOLATILITY_REGIMES'!$C$6,"Normal",IF(F330&lt;'04_VOLATILITY_REGIMES'!$C$7,"High","Extreme"))))</f>
        <v/>
      </c>
      <c r="P330" s="20">
        <f>O331</f>
        <v/>
      </c>
      <c r="Q330" s="21">
        <f>YEAR(A330)</f>
        <v/>
      </c>
    </row>
    <row r="331">
      <c r="A331" s="14" t="n">
        <v>41775</v>
      </c>
      <c r="B331" s="15">
        <f>'01_RAW_Spot'!B331</f>
        <v/>
      </c>
      <c r="C331" s="16">
        <f>'01_RAW_IV'!B331</f>
        <v/>
      </c>
      <c r="D331" s="15">
        <f>LN(B331/B330)</f>
        <v/>
      </c>
      <c r="E331" s="16">
        <f>STDEV(D311:D331)*SQRT(252)</f>
        <v/>
      </c>
      <c r="F331" s="16">
        <f>STDEV(D269:D331)*SQRT(252)</f>
        <v/>
      </c>
      <c r="G331" s="16">
        <f>IF(OR(C331="",F331=""),"",C331-F331)</f>
        <v/>
      </c>
      <c r="H331" s="17">
        <f>IF(OR(C331="",F331="",F331=0),"",C331/F331)</f>
        <v/>
      </c>
      <c r="I331" s="18">
        <f>IF('01_RAW_FwdRV'!B331="","",'01_RAW_FwdRV'!B331)</f>
        <v/>
      </c>
      <c r="J331" s="18">
        <f>IF(ROW()&lt;=3286,STDEV(D332:D352)*SQRT(252),"")</f>
        <v/>
      </c>
      <c r="K331" s="18">
        <f>IF(ROW()&lt;=3244,LN(B394/B331),"")</f>
        <v/>
      </c>
      <c r="L331" s="19" t="n">
        <v>0.4272727272727272</v>
      </c>
      <c r="M331" s="19" t="n">
        <v>0.02121212121212121</v>
      </c>
      <c r="N331" s="17" t="n">
        <v>0.9518749103930505</v>
      </c>
      <c r="O331" s="20">
        <f>IF(F331="","",IF(F331&lt;'04_VOLATILITY_REGIMES'!$C$5,"Low",IF(F331&lt;'04_VOLATILITY_REGIMES'!$C$6,"Normal",IF(F331&lt;'04_VOLATILITY_REGIMES'!$C$7,"High","Extreme"))))</f>
        <v/>
      </c>
      <c r="P331" s="20">
        <f>O332</f>
        <v/>
      </c>
      <c r="Q331" s="21">
        <f>YEAR(A331)</f>
        <v/>
      </c>
    </row>
    <row r="332">
      <c r="A332" s="14" t="n">
        <v>41778</v>
      </c>
      <c r="B332" s="15">
        <f>'01_RAW_Spot'!B332</f>
        <v/>
      </c>
      <c r="C332" s="16">
        <f>'01_RAW_IV'!B332</f>
        <v/>
      </c>
      <c r="D332" s="15">
        <f>LN(B332/B331)</f>
        <v/>
      </c>
      <c r="E332" s="16">
        <f>STDEV(D312:D332)*SQRT(252)</f>
        <v/>
      </c>
      <c r="F332" s="16">
        <f>STDEV(D270:D332)*SQRT(252)</f>
        <v/>
      </c>
      <c r="G332" s="16">
        <f>IF(OR(C332="",F332=""),"",C332-F332)</f>
        <v/>
      </c>
      <c r="H332" s="17">
        <f>IF(OR(C332="",F332="",F332=0),"",C332/F332)</f>
        <v/>
      </c>
      <c r="I332" s="18">
        <f>IF('01_RAW_FwdRV'!B332="","",'01_RAW_FwdRV'!B332)</f>
        <v/>
      </c>
      <c r="J332" s="18">
        <f>IF(ROW()&lt;=3286,STDEV(D333:D353)*SQRT(252),"")</f>
        <v/>
      </c>
      <c r="K332" s="18">
        <f>IF(ROW()&lt;=3244,LN(B395/B332),"")</f>
        <v/>
      </c>
      <c r="L332" s="19" t="n">
        <v>0.1691842900302115</v>
      </c>
      <c r="M332" s="19" t="n">
        <v>0.02416918429003021</v>
      </c>
      <c r="N332" s="17" t="n">
        <v>0.7722591553095449</v>
      </c>
      <c r="O332" s="20">
        <f>IF(F332="","",IF(F332&lt;'04_VOLATILITY_REGIMES'!$C$5,"Low",IF(F332&lt;'04_VOLATILITY_REGIMES'!$C$6,"Normal",IF(F332&lt;'04_VOLATILITY_REGIMES'!$C$7,"High","Extreme"))))</f>
        <v/>
      </c>
      <c r="P332" s="20">
        <f>O333</f>
        <v/>
      </c>
      <c r="Q332" s="21">
        <f>YEAR(A332)</f>
        <v/>
      </c>
    </row>
    <row r="333">
      <c r="A333" s="14" t="n">
        <v>41779</v>
      </c>
      <c r="B333" s="15">
        <f>'01_RAW_Spot'!B333</f>
        <v/>
      </c>
      <c r="C333" s="16">
        <f>'01_RAW_IV'!B333</f>
        <v/>
      </c>
      <c r="D333" s="15">
        <f>LN(B333/B332)</f>
        <v/>
      </c>
      <c r="E333" s="16">
        <f>STDEV(D313:D333)*SQRT(252)</f>
        <v/>
      </c>
      <c r="F333" s="16">
        <f>STDEV(D271:D333)*SQRT(252)</f>
        <v/>
      </c>
      <c r="G333" s="16">
        <f>IF(OR(C333="",F333=""),"",C333-F333)</f>
        <v/>
      </c>
      <c r="H333" s="17">
        <f>IF(OR(C333="",F333="",F333=0),"",C333/F333)</f>
        <v/>
      </c>
      <c r="I333" s="18">
        <f>IF('01_RAW_FwdRV'!B333="","",'01_RAW_FwdRV'!B333)</f>
        <v/>
      </c>
      <c r="J333" s="18">
        <f>IF(ROW()&lt;=3286,STDEV(D334:D354)*SQRT(252),"")</f>
        <v/>
      </c>
      <c r="K333" s="18">
        <f>IF(ROW()&lt;=3244,LN(B396/B333),"")</f>
        <v/>
      </c>
      <c r="L333" s="19" t="n">
        <v>0.1506024096385542</v>
      </c>
      <c r="M333" s="19" t="n">
        <v>0.02710843373493976</v>
      </c>
      <c r="N333" s="17" t="n">
        <v>0.7258898435062257</v>
      </c>
      <c r="O333" s="20">
        <f>IF(F333="","",IF(F333&lt;'04_VOLATILITY_REGIMES'!$C$5,"Low",IF(F333&lt;'04_VOLATILITY_REGIMES'!$C$6,"Normal",IF(F333&lt;'04_VOLATILITY_REGIMES'!$C$7,"High","Extreme"))))</f>
        <v/>
      </c>
      <c r="P333" s="20">
        <f>O334</f>
        <v/>
      </c>
      <c r="Q333" s="21">
        <f>YEAR(A333)</f>
        <v/>
      </c>
    </row>
    <row r="334">
      <c r="A334" s="14" t="n">
        <v>41780</v>
      </c>
      <c r="B334" s="15">
        <f>'01_RAW_Spot'!B334</f>
        <v/>
      </c>
      <c r="C334" s="16">
        <f>'01_RAW_IV'!B334</f>
        <v/>
      </c>
      <c r="D334" s="15">
        <f>LN(B334/B333)</f>
        <v/>
      </c>
      <c r="E334" s="16">
        <f>STDEV(D314:D334)*SQRT(252)</f>
        <v/>
      </c>
      <c r="F334" s="16">
        <f>STDEV(D272:D334)*SQRT(252)</f>
        <v/>
      </c>
      <c r="G334" s="16">
        <f>IF(OR(C334="",F334=""),"",C334-F334)</f>
        <v/>
      </c>
      <c r="H334" s="17">
        <f>IF(OR(C334="",F334="",F334=0),"",C334/F334)</f>
        <v/>
      </c>
      <c r="I334" s="18">
        <f>IF('01_RAW_FwdRV'!B334="","",'01_RAW_FwdRV'!B334)</f>
        <v/>
      </c>
      <c r="J334" s="18">
        <f>IF(ROW()&lt;=3286,STDEV(D335:D355)*SQRT(252),"")</f>
        <v/>
      </c>
      <c r="K334" s="18">
        <f>IF(ROW()&lt;=3244,LN(B397/B334),"")</f>
        <v/>
      </c>
      <c r="L334" s="19" t="n">
        <v>0.1471471471471471</v>
      </c>
      <c r="M334" s="19" t="n">
        <v>0.03003003003003003</v>
      </c>
      <c r="N334" s="17" t="n">
        <v>0.7136704519470681</v>
      </c>
      <c r="O334" s="20">
        <f>IF(F334="","",IF(F334&lt;'04_VOLATILITY_REGIMES'!$C$5,"Low",IF(F334&lt;'04_VOLATILITY_REGIMES'!$C$6,"Normal",IF(F334&lt;'04_VOLATILITY_REGIMES'!$C$7,"High","Extreme"))))</f>
        <v/>
      </c>
      <c r="P334" s="20">
        <f>O335</f>
        <v/>
      </c>
      <c r="Q334" s="21">
        <f>YEAR(A334)</f>
        <v/>
      </c>
    </row>
    <row r="335">
      <c r="A335" s="14" t="n">
        <v>41781</v>
      </c>
      <c r="B335" s="15">
        <f>'01_RAW_Spot'!B335</f>
        <v/>
      </c>
      <c r="C335" s="16">
        <f>'01_RAW_IV'!B335</f>
        <v/>
      </c>
      <c r="D335" s="15">
        <f>LN(B335/B334)</f>
        <v/>
      </c>
      <c r="E335" s="16">
        <f>STDEV(D315:D335)*SQRT(252)</f>
        <v/>
      </c>
      <c r="F335" s="16">
        <f>STDEV(D273:D335)*SQRT(252)</f>
        <v/>
      </c>
      <c r="G335" s="16">
        <f>IF(OR(C335="",F335=""),"",C335-F335)</f>
        <v/>
      </c>
      <c r="H335" s="17">
        <f>IF(OR(C335="",F335="",F335=0),"",C335/F335)</f>
        <v/>
      </c>
      <c r="I335" s="18">
        <f>IF('01_RAW_FwdRV'!B335="","",'01_RAW_FwdRV'!B335)</f>
        <v/>
      </c>
      <c r="J335" s="18">
        <f>IF(ROW()&lt;=3286,STDEV(D336:D356)*SQRT(252),"")</f>
        <v/>
      </c>
      <c r="K335" s="18">
        <f>IF(ROW()&lt;=3244,LN(B398/B335),"")</f>
        <v/>
      </c>
      <c r="L335" s="19" t="n">
        <v>0.125748502994012</v>
      </c>
      <c r="M335" s="19" t="n">
        <v>0.03592814371257485</v>
      </c>
      <c r="N335" s="17" t="n">
        <v>0.6753051208624028</v>
      </c>
      <c r="O335" s="20">
        <f>IF(F335="","",IF(F335&lt;'04_VOLATILITY_REGIMES'!$C$5,"Low",IF(F335&lt;'04_VOLATILITY_REGIMES'!$C$6,"Normal",IF(F335&lt;'04_VOLATILITY_REGIMES'!$C$7,"High","Extreme"))))</f>
        <v/>
      </c>
      <c r="P335" s="20">
        <f>O336</f>
        <v/>
      </c>
      <c r="Q335" s="21">
        <f>YEAR(A335)</f>
        <v/>
      </c>
    </row>
    <row r="336">
      <c r="A336" s="14" t="n">
        <v>41782</v>
      </c>
      <c r="B336" s="15">
        <f>'01_RAW_Spot'!B336</f>
        <v/>
      </c>
      <c r="C336" s="16">
        <f>'01_RAW_IV'!B336</f>
        <v/>
      </c>
      <c r="D336" s="15">
        <f>LN(B336/B335)</f>
        <v/>
      </c>
      <c r="E336" s="16">
        <f>STDEV(D316:D336)*SQRT(252)</f>
        <v/>
      </c>
      <c r="F336" s="16">
        <f>STDEV(D274:D336)*SQRT(252)</f>
        <v/>
      </c>
      <c r="G336" s="16">
        <f>IF(OR(C336="",F336=""),"",C336-F336)</f>
        <v/>
      </c>
      <c r="H336" s="17">
        <f>IF(OR(C336="",F336="",F336=0),"",C336/F336)</f>
        <v/>
      </c>
      <c r="I336" s="18">
        <f>IF('01_RAW_FwdRV'!B336="","",'01_RAW_FwdRV'!B336)</f>
        <v/>
      </c>
      <c r="J336" s="18">
        <f>IF(ROW()&lt;=3286,STDEV(D337:D357)*SQRT(252),"")</f>
        <v/>
      </c>
      <c r="K336" s="18">
        <f>IF(ROW()&lt;=3244,LN(B399/B336),"")</f>
        <v/>
      </c>
      <c r="L336" s="19" t="n">
        <v>0.05970149253731343</v>
      </c>
      <c r="M336" s="19" t="n">
        <v>0.03582089552238806</v>
      </c>
      <c r="N336" s="17" t="n">
        <v>0.6345896973269844</v>
      </c>
      <c r="O336" s="20">
        <f>IF(F336="","",IF(F336&lt;'04_VOLATILITY_REGIMES'!$C$5,"Low",IF(F336&lt;'04_VOLATILITY_REGIMES'!$C$6,"Normal",IF(F336&lt;'04_VOLATILITY_REGIMES'!$C$7,"High","Extreme"))))</f>
        <v/>
      </c>
      <c r="P336" s="20">
        <f>O337</f>
        <v/>
      </c>
      <c r="Q336" s="21">
        <f>YEAR(A336)</f>
        <v/>
      </c>
    </row>
    <row r="337">
      <c r="A337" s="14" t="n">
        <v>41785</v>
      </c>
      <c r="B337" s="15">
        <f>'01_RAW_Spot'!B337</f>
        <v/>
      </c>
      <c r="C337" s="16">
        <f>'01_RAW_IV'!B337</f>
        <v/>
      </c>
      <c r="D337" s="15">
        <f>LN(B337/B336)</f>
        <v/>
      </c>
      <c r="E337" s="16">
        <f>STDEV(D317:D337)*SQRT(252)</f>
        <v/>
      </c>
      <c r="F337" s="16">
        <f>STDEV(D275:D337)*SQRT(252)</f>
        <v/>
      </c>
      <c r="G337" s="16">
        <f>IF(OR(C337="",F337=""),"",C337-F337)</f>
        <v/>
      </c>
      <c r="H337" s="17">
        <f>IF(OR(C337="",F337="",F337=0),"",C337/F337)</f>
        <v/>
      </c>
      <c r="I337" s="18">
        <f>IF('01_RAW_FwdRV'!B337="","",'01_RAW_FwdRV'!B337)</f>
        <v/>
      </c>
      <c r="J337" s="18">
        <f>IF(ROW()&lt;=3286,STDEV(D338:D358)*SQRT(252),"")</f>
        <v/>
      </c>
      <c r="K337" s="18">
        <f>IF(ROW()&lt;=3244,LN(B400/B337),"")</f>
        <v/>
      </c>
      <c r="L337" s="19" t="n">
        <v>0.09523809523809523</v>
      </c>
      <c r="M337" s="19" t="n">
        <v>0.04166666666666666</v>
      </c>
      <c r="N337" s="17" t="n">
        <v>0.6395179267077572</v>
      </c>
      <c r="O337" s="20">
        <f>IF(F337="","",IF(F337&lt;'04_VOLATILITY_REGIMES'!$C$5,"Low",IF(F337&lt;'04_VOLATILITY_REGIMES'!$C$6,"Normal",IF(F337&lt;'04_VOLATILITY_REGIMES'!$C$7,"High","Extreme"))))</f>
        <v/>
      </c>
      <c r="P337" s="20">
        <f>O338</f>
        <v/>
      </c>
      <c r="Q337" s="21">
        <f>YEAR(A337)</f>
        <v/>
      </c>
    </row>
    <row r="338">
      <c r="A338" s="14" t="n">
        <v>41786</v>
      </c>
      <c r="B338" s="15">
        <f>'01_RAW_Spot'!B338</f>
        <v/>
      </c>
      <c r="C338" s="16">
        <f>'01_RAW_IV'!B338</f>
        <v/>
      </c>
      <c r="D338" s="15">
        <f>LN(B338/B337)</f>
        <v/>
      </c>
      <c r="E338" s="16">
        <f>STDEV(D318:D338)*SQRT(252)</f>
        <v/>
      </c>
      <c r="F338" s="16">
        <f>STDEV(D276:D338)*SQRT(252)</f>
        <v/>
      </c>
      <c r="G338" s="16">
        <f>IF(OR(C338="",F338=""),"",C338-F338)</f>
        <v/>
      </c>
      <c r="H338" s="17">
        <f>IF(OR(C338="",F338="",F338=0),"",C338/F338)</f>
        <v/>
      </c>
      <c r="I338" s="18">
        <f>IF('01_RAW_FwdRV'!B338="","",'01_RAW_FwdRV'!B338)</f>
        <v/>
      </c>
      <c r="J338" s="18">
        <f>IF(ROW()&lt;=3286,STDEV(D339:D359)*SQRT(252),"")</f>
        <v/>
      </c>
      <c r="K338" s="18">
        <f>IF(ROW()&lt;=3244,LN(B401/B338),"")</f>
        <v/>
      </c>
      <c r="L338" s="19" t="n">
        <v>0.09198813056379822</v>
      </c>
      <c r="M338" s="19" t="n">
        <v>0.05044510385756677</v>
      </c>
      <c r="N338" s="17" t="n">
        <v>0.6060840781307071</v>
      </c>
      <c r="O338" s="20">
        <f>IF(F338="","",IF(F338&lt;'04_VOLATILITY_REGIMES'!$C$5,"Low",IF(F338&lt;'04_VOLATILITY_REGIMES'!$C$6,"Normal",IF(F338&lt;'04_VOLATILITY_REGIMES'!$C$7,"High","Extreme"))))</f>
        <v/>
      </c>
      <c r="P338" s="20">
        <f>O339</f>
        <v/>
      </c>
      <c r="Q338" s="21">
        <f>YEAR(A338)</f>
        <v/>
      </c>
    </row>
    <row r="339">
      <c r="A339" s="14" t="n">
        <v>41787</v>
      </c>
      <c r="B339" s="15">
        <f>'01_RAW_Spot'!B339</f>
        <v/>
      </c>
      <c r="C339" s="16">
        <f>'01_RAW_IV'!B339</f>
        <v/>
      </c>
      <c r="D339" s="15">
        <f>LN(B339/B338)</f>
        <v/>
      </c>
      <c r="E339" s="16">
        <f>STDEV(D319:D339)*SQRT(252)</f>
        <v/>
      </c>
      <c r="F339" s="16">
        <f>STDEV(D277:D339)*SQRT(252)</f>
        <v/>
      </c>
      <c r="G339" s="16">
        <f>IF(OR(C339="",F339=""),"",C339-F339)</f>
        <v/>
      </c>
      <c r="H339" s="17">
        <f>IF(OR(C339="",F339="",F339=0),"",C339/F339)</f>
        <v/>
      </c>
      <c r="I339" s="18">
        <f>IF('01_RAW_FwdRV'!B339="","",'01_RAW_FwdRV'!B339)</f>
        <v/>
      </c>
      <c r="J339" s="18">
        <f>IF(ROW()&lt;=3286,STDEV(D340:D360)*SQRT(252),"")</f>
        <v/>
      </c>
      <c r="K339" s="18">
        <f>IF(ROW()&lt;=3244,LN(B402/B339),"")</f>
        <v/>
      </c>
      <c r="L339" s="19" t="n">
        <v>0.08875739644970414</v>
      </c>
      <c r="M339" s="19" t="n">
        <v>0.04437869822485207</v>
      </c>
      <c r="N339" s="17" t="n">
        <v>0.6323772221190189</v>
      </c>
      <c r="O339" s="20">
        <f>IF(F339="","",IF(F339&lt;'04_VOLATILITY_REGIMES'!$C$5,"Low",IF(F339&lt;'04_VOLATILITY_REGIMES'!$C$6,"Normal",IF(F339&lt;'04_VOLATILITY_REGIMES'!$C$7,"High","Extreme"))))</f>
        <v/>
      </c>
      <c r="P339" s="20">
        <f>O340</f>
        <v/>
      </c>
      <c r="Q339" s="21">
        <f>YEAR(A339)</f>
        <v/>
      </c>
    </row>
    <row r="340">
      <c r="A340" s="14" t="n">
        <v>41788</v>
      </c>
      <c r="B340" s="15">
        <f>'01_RAW_Spot'!B340</f>
        <v/>
      </c>
      <c r="C340" s="16">
        <f>'01_RAW_IV'!B340</f>
        <v/>
      </c>
      <c r="D340" s="15">
        <f>LN(B340/B339)</f>
        <v/>
      </c>
      <c r="E340" s="16">
        <f>STDEV(D320:D340)*SQRT(252)</f>
        <v/>
      </c>
      <c r="F340" s="16">
        <f>STDEV(D278:D340)*SQRT(252)</f>
        <v/>
      </c>
      <c r="G340" s="16">
        <f>IF(OR(C340="",F340=""),"",C340-F340)</f>
        <v/>
      </c>
      <c r="H340" s="17">
        <f>IF(OR(C340="",F340="",F340=0),"",C340/F340)</f>
        <v/>
      </c>
      <c r="I340" s="18">
        <f>IF('01_RAW_FwdRV'!B340="","",'01_RAW_FwdRV'!B340)</f>
        <v/>
      </c>
      <c r="J340" s="18">
        <f>IF(ROW()&lt;=3286,STDEV(D341:D361)*SQRT(252),"")</f>
        <v/>
      </c>
      <c r="K340" s="18">
        <f>IF(ROW()&lt;=3244,LN(B403/B340),"")</f>
        <v/>
      </c>
      <c r="L340" s="19" t="n">
        <v>0.07374631268436578</v>
      </c>
      <c r="M340" s="19" t="n">
        <v>0.02064896755162242</v>
      </c>
      <c r="N340" s="17" t="n">
        <v>0.6644549566294017</v>
      </c>
      <c r="O340" s="20">
        <f>IF(F340="","",IF(F340&lt;'04_VOLATILITY_REGIMES'!$C$5,"Low",IF(F340&lt;'04_VOLATILITY_REGIMES'!$C$6,"Normal",IF(F340&lt;'04_VOLATILITY_REGIMES'!$C$7,"High","Extreme"))))</f>
        <v/>
      </c>
      <c r="P340" s="20">
        <f>O341</f>
        <v/>
      </c>
      <c r="Q340" s="21">
        <f>YEAR(A340)</f>
        <v/>
      </c>
    </row>
    <row r="341">
      <c r="A341" s="14" t="n">
        <v>41789</v>
      </c>
      <c r="B341" s="15">
        <f>'01_RAW_Spot'!B341</f>
        <v/>
      </c>
      <c r="C341" s="16">
        <f>'01_RAW_IV'!B341</f>
        <v/>
      </c>
      <c r="D341" s="15">
        <f>LN(B341/B340)</f>
        <v/>
      </c>
      <c r="E341" s="16">
        <f>STDEV(D321:D341)*SQRT(252)</f>
        <v/>
      </c>
      <c r="F341" s="16">
        <f>STDEV(D279:D341)*SQRT(252)</f>
        <v/>
      </c>
      <c r="G341" s="16">
        <f>IF(OR(C341="",F341=""),"",C341-F341)</f>
        <v/>
      </c>
      <c r="H341" s="17">
        <f>IF(OR(C341="",F341="",F341=0),"",C341/F341)</f>
        <v/>
      </c>
      <c r="I341" s="18">
        <f>IF('01_RAW_FwdRV'!B341="","",'01_RAW_FwdRV'!B341)</f>
        <v/>
      </c>
      <c r="J341" s="18">
        <f>IF(ROW()&lt;=3286,STDEV(D342:D362)*SQRT(252),"")</f>
        <v/>
      </c>
      <c r="K341" s="18">
        <f>IF(ROW()&lt;=3244,LN(B404/B341),"")</f>
        <v/>
      </c>
      <c r="L341" s="19" t="n">
        <v>0.05882352941176471</v>
      </c>
      <c r="M341" s="19" t="n">
        <v>0.02352941176470588</v>
      </c>
      <c r="N341" s="17" t="n">
        <v>0.6483374087687177</v>
      </c>
      <c r="O341" s="20">
        <f>IF(F341="","",IF(F341&lt;'04_VOLATILITY_REGIMES'!$C$5,"Low",IF(F341&lt;'04_VOLATILITY_REGIMES'!$C$6,"Normal",IF(F341&lt;'04_VOLATILITY_REGIMES'!$C$7,"High","Extreme"))))</f>
        <v/>
      </c>
      <c r="P341" s="20">
        <f>O342</f>
        <v/>
      </c>
      <c r="Q341" s="21">
        <f>YEAR(A341)</f>
        <v/>
      </c>
    </row>
    <row r="342">
      <c r="A342" s="14" t="n">
        <v>41792</v>
      </c>
      <c r="B342" s="15">
        <f>'01_RAW_Spot'!B342</f>
        <v/>
      </c>
      <c r="C342" s="16">
        <f>'01_RAW_IV'!B342</f>
        <v/>
      </c>
      <c r="D342" s="15">
        <f>LN(B342/B341)</f>
        <v/>
      </c>
      <c r="E342" s="16">
        <f>STDEV(D322:D342)*SQRT(252)</f>
        <v/>
      </c>
      <c r="F342" s="16">
        <f>STDEV(D280:D342)*SQRT(252)</f>
        <v/>
      </c>
      <c r="G342" s="16">
        <f>IF(OR(C342="",F342=""),"",C342-F342)</f>
        <v/>
      </c>
      <c r="H342" s="17">
        <f>IF(OR(C342="",F342="",F342=0),"",C342/F342)</f>
        <v/>
      </c>
      <c r="I342" s="18">
        <f>IF('01_RAW_FwdRV'!B342="","",'01_RAW_FwdRV'!B342)</f>
        <v/>
      </c>
      <c r="J342" s="18">
        <f>IF(ROW()&lt;=3286,STDEV(D343:D363)*SQRT(252),"")</f>
        <v/>
      </c>
      <c r="K342" s="18">
        <f>IF(ROW()&lt;=3244,LN(B405/B342),"")</f>
        <v/>
      </c>
      <c r="L342" s="19" t="n">
        <v>0.07331378299120235</v>
      </c>
      <c r="M342" s="19" t="n">
        <v>0.01466275659824047</v>
      </c>
      <c r="N342" s="17" t="n">
        <v>0.6902362487902548</v>
      </c>
      <c r="O342" s="20">
        <f>IF(F342="","",IF(F342&lt;'04_VOLATILITY_REGIMES'!$C$5,"Low",IF(F342&lt;'04_VOLATILITY_REGIMES'!$C$6,"Normal",IF(F342&lt;'04_VOLATILITY_REGIMES'!$C$7,"High","Extreme"))))</f>
        <v/>
      </c>
      <c r="P342" s="20">
        <f>O343</f>
        <v/>
      </c>
      <c r="Q342" s="21">
        <f>YEAR(A342)</f>
        <v/>
      </c>
    </row>
    <row r="343">
      <c r="A343" s="14" t="n">
        <v>41793</v>
      </c>
      <c r="B343" s="15">
        <f>'01_RAW_Spot'!B343</f>
        <v/>
      </c>
      <c r="C343" s="16">
        <f>'01_RAW_IV'!B343</f>
        <v/>
      </c>
      <c r="D343" s="15">
        <f>LN(B343/B342)</f>
        <v/>
      </c>
      <c r="E343" s="16">
        <f>STDEV(D323:D343)*SQRT(252)</f>
        <v/>
      </c>
      <c r="F343" s="16">
        <f>STDEV(D281:D343)*SQRT(252)</f>
        <v/>
      </c>
      <c r="G343" s="16">
        <f>IF(OR(C343="",F343=""),"",C343-F343)</f>
        <v/>
      </c>
      <c r="H343" s="17">
        <f>IF(OR(C343="",F343="",F343=0),"",C343/F343)</f>
        <v/>
      </c>
      <c r="I343" s="18">
        <f>IF('01_RAW_FwdRV'!B343="","",'01_RAW_FwdRV'!B343)</f>
        <v/>
      </c>
      <c r="J343" s="18">
        <f>IF(ROW()&lt;=3286,STDEV(D344:D364)*SQRT(252),"")</f>
        <v/>
      </c>
      <c r="K343" s="18">
        <f>IF(ROW()&lt;=3244,LN(B406/B343),"")</f>
        <v/>
      </c>
      <c r="L343" s="19" t="n">
        <v>0.03508771929824561</v>
      </c>
      <c r="M343" s="19" t="n">
        <v>0.02339181286549707</v>
      </c>
      <c r="N343" s="17" t="n">
        <v>0.6510327627742362</v>
      </c>
      <c r="O343" s="20">
        <f>IF(F343="","",IF(F343&lt;'04_VOLATILITY_REGIMES'!$C$5,"Low",IF(F343&lt;'04_VOLATILITY_REGIMES'!$C$6,"Normal",IF(F343&lt;'04_VOLATILITY_REGIMES'!$C$7,"High","Extreme"))))</f>
        <v/>
      </c>
      <c r="P343" s="20">
        <f>O344</f>
        <v/>
      </c>
      <c r="Q343" s="21">
        <f>YEAR(A343)</f>
        <v/>
      </c>
    </row>
    <row r="344">
      <c r="A344" s="14" t="n">
        <v>41794</v>
      </c>
      <c r="B344" s="15">
        <f>'01_RAW_Spot'!B344</f>
        <v/>
      </c>
      <c r="C344" s="16">
        <f>'01_RAW_IV'!B344</f>
        <v/>
      </c>
      <c r="D344" s="15">
        <f>LN(B344/B343)</f>
        <v/>
      </c>
      <c r="E344" s="16">
        <f>STDEV(D324:D344)*SQRT(252)</f>
        <v/>
      </c>
      <c r="F344" s="16">
        <f>STDEV(D282:D344)*SQRT(252)</f>
        <v/>
      </c>
      <c r="G344" s="16">
        <f>IF(OR(C344="",F344=""),"",C344-F344)</f>
        <v/>
      </c>
      <c r="H344" s="17">
        <f>IF(OR(C344="",F344="",F344=0),"",C344/F344)</f>
        <v/>
      </c>
      <c r="I344" s="18">
        <f>IF('01_RAW_FwdRV'!B344="","",'01_RAW_FwdRV'!B344)</f>
        <v/>
      </c>
      <c r="J344" s="18">
        <f>IF(ROW()&lt;=3286,STDEV(D345:D365)*SQRT(252),"")</f>
        <v/>
      </c>
      <c r="K344" s="18">
        <f>IF(ROW()&lt;=3244,LN(B407/B344),"")</f>
        <v/>
      </c>
      <c r="L344" s="19" t="n">
        <v>0.01457725947521866</v>
      </c>
      <c r="M344" s="19" t="n">
        <v>0.02332361516034985</v>
      </c>
      <c r="N344" s="17" t="n">
        <v>0.6312387304135486</v>
      </c>
      <c r="O344" s="20">
        <f>IF(F344="","",IF(F344&lt;'04_VOLATILITY_REGIMES'!$C$5,"Low",IF(F344&lt;'04_VOLATILITY_REGIMES'!$C$6,"Normal",IF(F344&lt;'04_VOLATILITY_REGIMES'!$C$7,"High","Extreme"))))</f>
        <v/>
      </c>
      <c r="P344" s="20">
        <f>O345</f>
        <v/>
      </c>
      <c r="Q344" s="21">
        <f>YEAR(A344)</f>
        <v/>
      </c>
    </row>
    <row r="345">
      <c r="A345" s="14" t="n">
        <v>41795</v>
      </c>
      <c r="B345" s="15">
        <f>'01_RAW_Spot'!B345</f>
        <v/>
      </c>
      <c r="C345" s="16">
        <f>'01_RAW_IV'!B345</f>
        <v/>
      </c>
      <c r="D345" s="15">
        <f>LN(B345/B344)</f>
        <v/>
      </c>
      <c r="E345" s="16">
        <f>STDEV(D325:D345)*SQRT(252)</f>
        <v/>
      </c>
      <c r="F345" s="16">
        <f>STDEV(D283:D345)*SQRT(252)</f>
        <v/>
      </c>
      <c r="G345" s="16">
        <f>IF(OR(C345="",F345=""),"",C345-F345)</f>
        <v/>
      </c>
      <c r="H345" s="17">
        <f>IF(OR(C345="",F345="",F345=0),"",C345/F345)</f>
        <v/>
      </c>
      <c r="I345" s="18">
        <f>IF('01_RAW_FwdRV'!B345="","",'01_RAW_FwdRV'!B345)</f>
        <v/>
      </c>
      <c r="J345" s="18">
        <f>IF(ROW()&lt;=3286,STDEV(D346:D366)*SQRT(252),"")</f>
        <v/>
      </c>
      <c r="K345" s="18">
        <f>IF(ROW()&lt;=3244,LN(B408/B345),"")</f>
        <v/>
      </c>
      <c r="L345" s="19" t="n">
        <v>0.002906976744186046</v>
      </c>
      <c r="M345" s="19" t="n">
        <v>0.02616279069767442</v>
      </c>
      <c r="N345" s="17" t="n">
        <v>0.6042078381919084</v>
      </c>
      <c r="O345" s="20">
        <f>IF(F345="","",IF(F345&lt;'04_VOLATILITY_REGIMES'!$C$5,"Low",IF(F345&lt;'04_VOLATILITY_REGIMES'!$C$6,"Normal",IF(F345&lt;'04_VOLATILITY_REGIMES'!$C$7,"High","Extreme"))))</f>
        <v/>
      </c>
      <c r="P345" s="20">
        <f>O346</f>
        <v/>
      </c>
      <c r="Q345" s="21">
        <f>YEAR(A345)</f>
        <v/>
      </c>
    </row>
    <row r="346">
      <c r="A346" s="14" t="n">
        <v>41796</v>
      </c>
      <c r="B346" s="15">
        <f>'01_RAW_Spot'!B346</f>
        <v/>
      </c>
      <c r="C346" s="16">
        <f>'01_RAW_IV'!B346</f>
        <v/>
      </c>
      <c r="D346" s="15">
        <f>LN(B346/B345)</f>
        <v/>
      </c>
      <c r="E346" s="16">
        <f>STDEV(D326:D346)*SQRT(252)</f>
        <v/>
      </c>
      <c r="F346" s="16">
        <f>STDEV(D284:D346)*SQRT(252)</f>
        <v/>
      </c>
      <c r="G346" s="16">
        <f>IF(OR(C346="",F346=""),"",C346-F346)</f>
        <v/>
      </c>
      <c r="H346" s="17">
        <f>IF(OR(C346="",F346="",F346=0),"",C346/F346)</f>
        <v/>
      </c>
      <c r="I346" s="18">
        <f>IF('01_RAW_FwdRV'!B346="","",'01_RAW_FwdRV'!B346)</f>
        <v/>
      </c>
      <c r="J346" s="18">
        <f>IF(ROW()&lt;=3286,STDEV(D347:D367)*SQRT(252),"")</f>
        <v/>
      </c>
      <c r="K346" s="18">
        <f>IF(ROW()&lt;=3244,LN(B409/B346),"")</f>
        <v/>
      </c>
      <c r="L346" s="19" t="n">
        <v>0.002898550724637681</v>
      </c>
      <c r="M346" s="19" t="n">
        <v>0.03188405797101449</v>
      </c>
      <c r="N346" s="17" t="n">
        <v>0.5792207857412519</v>
      </c>
      <c r="O346" s="20">
        <f>IF(F346="","",IF(F346&lt;'04_VOLATILITY_REGIMES'!$C$5,"Low",IF(F346&lt;'04_VOLATILITY_REGIMES'!$C$6,"Normal",IF(F346&lt;'04_VOLATILITY_REGIMES'!$C$7,"High","Extreme"))))</f>
        <v/>
      </c>
      <c r="P346" s="20">
        <f>O347</f>
        <v/>
      </c>
      <c r="Q346" s="21">
        <f>YEAR(A346)</f>
        <v/>
      </c>
    </row>
    <row r="347">
      <c r="A347" s="14" t="n">
        <v>41799</v>
      </c>
      <c r="B347" s="15">
        <f>'01_RAW_Spot'!B347</f>
        <v/>
      </c>
      <c r="C347" s="16">
        <f>'01_RAW_IV'!B347</f>
        <v/>
      </c>
      <c r="D347" s="15">
        <f>LN(B347/B346)</f>
        <v/>
      </c>
      <c r="E347" s="16">
        <f>STDEV(D327:D347)*SQRT(252)</f>
        <v/>
      </c>
      <c r="F347" s="16">
        <f>STDEV(D285:D347)*SQRT(252)</f>
        <v/>
      </c>
      <c r="G347" s="16">
        <f>IF(OR(C347="",F347=""),"",C347-F347)</f>
        <v/>
      </c>
      <c r="H347" s="17">
        <f>IF(OR(C347="",F347="",F347=0),"",C347/F347)</f>
        <v/>
      </c>
      <c r="I347" s="18">
        <f>IF('01_RAW_FwdRV'!B347="","",'01_RAW_FwdRV'!B347)</f>
        <v/>
      </c>
      <c r="J347" s="18">
        <f>IF(ROW()&lt;=3286,STDEV(D348:D368)*SQRT(252),"")</f>
        <v/>
      </c>
      <c r="K347" s="18">
        <f>IF(ROW()&lt;=3244,LN(B410/B347),"")</f>
        <v/>
      </c>
      <c r="L347" s="19" t="n">
        <v>0.005780346820809248</v>
      </c>
      <c r="M347" s="19" t="n">
        <v>0.03179190751445087</v>
      </c>
      <c r="N347" s="17" t="n">
        <v>0.5983613338851783</v>
      </c>
      <c r="O347" s="20">
        <f>IF(F347="","",IF(F347&lt;'04_VOLATILITY_REGIMES'!$C$5,"Low",IF(F347&lt;'04_VOLATILITY_REGIMES'!$C$6,"Normal",IF(F347&lt;'04_VOLATILITY_REGIMES'!$C$7,"High","Extreme"))))</f>
        <v/>
      </c>
      <c r="P347" s="20">
        <f>O348</f>
        <v/>
      </c>
      <c r="Q347" s="21">
        <f>YEAR(A347)</f>
        <v/>
      </c>
    </row>
    <row r="348">
      <c r="A348" s="14" t="n">
        <v>41800</v>
      </c>
      <c r="B348" s="15">
        <f>'01_RAW_Spot'!B348</f>
        <v/>
      </c>
      <c r="C348" s="16">
        <f>'01_RAW_IV'!B348</f>
        <v/>
      </c>
      <c r="D348" s="15">
        <f>LN(B348/B347)</f>
        <v/>
      </c>
      <c r="E348" s="16">
        <f>STDEV(D328:D348)*SQRT(252)</f>
        <v/>
      </c>
      <c r="F348" s="16">
        <f>STDEV(D286:D348)*SQRT(252)</f>
        <v/>
      </c>
      <c r="G348" s="16">
        <f>IF(OR(C348="",F348=""),"",C348-F348)</f>
        <v/>
      </c>
      <c r="H348" s="17">
        <f>IF(OR(C348="",F348="",F348=0),"",C348/F348)</f>
        <v/>
      </c>
      <c r="I348" s="18">
        <f>IF('01_RAW_FwdRV'!B348="","",'01_RAW_FwdRV'!B348)</f>
        <v/>
      </c>
      <c r="J348" s="18">
        <f>IF(ROW()&lt;=3286,STDEV(D349:D369)*SQRT(252),"")</f>
        <v/>
      </c>
      <c r="K348" s="18">
        <f>IF(ROW()&lt;=3244,LN(B411/B348),"")</f>
        <v/>
      </c>
      <c r="L348" s="19" t="n">
        <v>0.02305475504322766</v>
      </c>
      <c r="M348" s="19" t="n">
        <v>0.02305475504322766</v>
      </c>
      <c r="N348" s="17" t="n">
        <v>0.6249953676986015</v>
      </c>
      <c r="O348" s="20">
        <f>IF(F348="","",IF(F348&lt;'04_VOLATILITY_REGIMES'!$C$5,"Low",IF(F348&lt;'04_VOLATILITY_REGIMES'!$C$6,"Normal",IF(F348&lt;'04_VOLATILITY_REGIMES'!$C$7,"High","Extreme"))))</f>
        <v/>
      </c>
      <c r="P348" s="20">
        <f>O349</f>
        <v/>
      </c>
      <c r="Q348" s="21">
        <f>YEAR(A348)</f>
        <v/>
      </c>
    </row>
    <row r="349">
      <c r="A349" s="14" t="n">
        <v>41801</v>
      </c>
      <c r="B349" s="15">
        <f>'01_RAW_Spot'!B349</f>
        <v/>
      </c>
      <c r="C349" s="16">
        <f>'01_RAW_IV'!B349</f>
        <v/>
      </c>
      <c r="D349" s="15">
        <f>LN(B349/B348)</f>
        <v/>
      </c>
      <c r="E349" s="16">
        <f>STDEV(D329:D349)*SQRT(252)</f>
        <v/>
      </c>
      <c r="F349" s="16">
        <f>STDEV(D287:D349)*SQRT(252)</f>
        <v/>
      </c>
      <c r="G349" s="16">
        <f>IF(OR(C349="",F349=""),"",C349-F349)</f>
        <v/>
      </c>
      <c r="H349" s="17">
        <f>IF(OR(C349="",F349="",F349=0),"",C349/F349)</f>
        <v/>
      </c>
      <c r="I349" s="18">
        <f>IF('01_RAW_FwdRV'!B349="","",'01_RAW_FwdRV'!B349)</f>
        <v/>
      </c>
      <c r="J349" s="18">
        <f>IF(ROW()&lt;=3286,STDEV(D350:D370)*SQRT(252),"")</f>
        <v/>
      </c>
      <c r="K349" s="18">
        <f>IF(ROW()&lt;=3244,LN(B412/B349),"")</f>
        <v/>
      </c>
      <c r="L349" s="19" t="n">
        <v>0.02586206896551724</v>
      </c>
      <c r="M349" s="19" t="n">
        <v>0.01436781609195402</v>
      </c>
      <c r="N349" s="17" t="n">
        <v>0.6471265464147919</v>
      </c>
      <c r="O349" s="20">
        <f>IF(F349="","",IF(F349&lt;'04_VOLATILITY_REGIMES'!$C$5,"Low",IF(F349&lt;'04_VOLATILITY_REGIMES'!$C$6,"Normal",IF(F349&lt;'04_VOLATILITY_REGIMES'!$C$7,"High","Extreme"))))</f>
        <v/>
      </c>
      <c r="P349" s="20">
        <f>O350</f>
        <v/>
      </c>
      <c r="Q349" s="21">
        <f>YEAR(A349)</f>
        <v/>
      </c>
    </row>
    <row r="350">
      <c r="A350" s="14" t="n">
        <v>41802</v>
      </c>
      <c r="B350" s="15">
        <f>'01_RAW_Spot'!B350</f>
        <v/>
      </c>
      <c r="C350" s="16">
        <f>'01_RAW_IV'!B350</f>
        <v/>
      </c>
      <c r="D350" s="15">
        <f>LN(B350/B349)</f>
        <v/>
      </c>
      <c r="E350" s="16">
        <f>STDEV(D330:D350)*SQRT(252)</f>
        <v/>
      </c>
      <c r="F350" s="16">
        <f>STDEV(D288:D350)*SQRT(252)</f>
        <v/>
      </c>
      <c r="G350" s="16">
        <f>IF(OR(C350="",F350=""),"",C350-F350)</f>
        <v/>
      </c>
      <c r="H350" s="17">
        <f>IF(OR(C350="",F350="",F350=0),"",C350/F350)</f>
        <v/>
      </c>
      <c r="I350" s="18">
        <f>IF('01_RAW_FwdRV'!B350="","",'01_RAW_FwdRV'!B350)</f>
        <v/>
      </c>
      <c r="J350" s="18">
        <f>IF(ROW()&lt;=3286,STDEV(D351:D371)*SQRT(252),"")</f>
        <v/>
      </c>
      <c r="K350" s="18">
        <f>IF(ROW()&lt;=3244,LN(B413/B350),"")</f>
        <v/>
      </c>
      <c r="L350" s="19" t="n">
        <v>0.002865329512893983</v>
      </c>
      <c r="M350" s="19" t="n">
        <v>0.01146131805157593</v>
      </c>
      <c r="N350" s="17" t="n">
        <v>0.5891588321368361</v>
      </c>
      <c r="O350" s="20">
        <f>IF(F350="","",IF(F350&lt;'04_VOLATILITY_REGIMES'!$C$5,"Low",IF(F350&lt;'04_VOLATILITY_REGIMES'!$C$6,"Normal",IF(F350&lt;'04_VOLATILITY_REGIMES'!$C$7,"High","Extreme"))))</f>
        <v/>
      </c>
      <c r="P350" s="20">
        <f>O351</f>
        <v/>
      </c>
      <c r="Q350" s="21">
        <f>YEAR(A350)</f>
        <v/>
      </c>
    </row>
    <row r="351">
      <c r="A351" s="14" t="n">
        <v>41803</v>
      </c>
      <c r="B351" s="15">
        <f>'01_RAW_Spot'!B351</f>
        <v/>
      </c>
      <c r="C351" s="16">
        <f>'01_RAW_IV'!B351</f>
        <v/>
      </c>
      <c r="D351" s="15">
        <f>LN(B351/B350)</f>
        <v/>
      </c>
      <c r="E351" s="16">
        <f>STDEV(D331:D351)*SQRT(252)</f>
        <v/>
      </c>
      <c r="F351" s="16">
        <f>STDEV(D289:D351)*SQRT(252)</f>
        <v/>
      </c>
      <c r="G351" s="16">
        <f>IF(OR(C351="",F351=""),"",C351-F351)</f>
        <v/>
      </c>
      <c r="H351" s="17">
        <f>IF(OR(C351="",F351="",F351=0),"",C351/F351)</f>
        <v/>
      </c>
      <c r="I351" s="18">
        <f>IF('01_RAW_FwdRV'!B351="","",'01_RAW_FwdRV'!B351)</f>
        <v/>
      </c>
      <c r="J351" s="18">
        <f>IF(ROW()&lt;=3286,STDEV(D352:D372)*SQRT(252),"")</f>
        <v/>
      </c>
      <c r="K351" s="18">
        <f>IF(ROW()&lt;=3244,LN(B414/B351),"")</f>
        <v/>
      </c>
      <c r="L351" s="19" t="n">
        <v>0.005714285714285714</v>
      </c>
      <c r="M351" s="19" t="n">
        <v>0.06857142857142857</v>
      </c>
      <c r="N351" s="17" t="n">
        <v>0.5285250680079443</v>
      </c>
      <c r="O351" s="20">
        <f>IF(F351="","",IF(F351&lt;'04_VOLATILITY_REGIMES'!$C$5,"Low",IF(F351&lt;'04_VOLATILITY_REGIMES'!$C$6,"Normal",IF(F351&lt;'04_VOLATILITY_REGIMES'!$C$7,"High","Extreme"))))</f>
        <v/>
      </c>
      <c r="P351" s="20">
        <f>O352</f>
        <v/>
      </c>
      <c r="Q351" s="21">
        <f>YEAR(A351)</f>
        <v/>
      </c>
    </row>
    <row r="352">
      <c r="A352" s="14" t="n">
        <v>41806</v>
      </c>
      <c r="B352" s="15">
        <f>'01_RAW_Spot'!B352</f>
        <v/>
      </c>
      <c r="C352" s="16">
        <f>'01_RAW_IV'!B352</f>
        <v/>
      </c>
      <c r="D352" s="15">
        <f>LN(B352/B351)</f>
        <v/>
      </c>
      <c r="E352" s="16">
        <f>STDEV(D332:D352)*SQRT(252)</f>
        <v/>
      </c>
      <c r="F352" s="16">
        <f>STDEV(D290:D352)*SQRT(252)</f>
        <v/>
      </c>
      <c r="G352" s="16">
        <f>IF(OR(C352="",F352=""),"",C352-F352)</f>
        <v/>
      </c>
      <c r="H352" s="17">
        <f>IF(OR(C352="",F352="",F352=0),"",C352/F352)</f>
        <v/>
      </c>
      <c r="I352" s="18">
        <f>IF('01_RAW_FwdRV'!B352="","",'01_RAW_FwdRV'!B352)</f>
        <v/>
      </c>
      <c r="J352" s="18">
        <f>IF(ROW()&lt;=3286,STDEV(D353:D373)*SQRT(252),"")</f>
        <v/>
      </c>
      <c r="K352" s="18">
        <f>IF(ROW()&lt;=3244,LN(B415/B352),"")</f>
        <v/>
      </c>
      <c r="L352" s="19" t="n">
        <v>0.09401709401709402</v>
      </c>
      <c r="M352" s="19" t="n">
        <v>0.02849002849002849</v>
      </c>
      <c r="N352" s="17" t="n">
        <v>0.6578804277632386</v>
      </c>
      <c r="O352" s="20">
        <f>IF(F352="","",IF(F352&lt;'04_VOLATILITY_REGIMES'!$C$5,"Low",IF(F352&lt;'04_VOLATILITY_REGIMES'!$C$6,"Normal",IF(F352&lt;'04_VOLATILITY_REGIMES'!$C$7,"High","Extreme"))))</f>
        <v/>
      </c>
      <c r="P352" s="20">
        <f>O353</f>
        <v/>
      </c>
      <c r="Q352" s="21">
        <f>YEAR(A352)</f>
        <v/>
      </c>
    </row>
    <row r="353">
      <c r="A353" s="14" t="n">
        <v>41807</v>
      </c>
      <c r="B353" s="15">
        <f>'01_RAW_Spot'!B353</f>
        <v/>
      </c>
      <c r="C353" s="16">
        <f>'01_RAW_IV'!B353</f>
        <v/>
      </c>
      <c r="D353" s="15">
        <f>LN(B353/B352)</f>
        <v/>
      </c>
      <c r="E353" s="16">
        <f>STDEV(D333:D353)*SQRT(252)</f>
        <v/>
      </c>
      <c r="F353" s="16">
        <f>STDEV(D291:D353)*SQRT(252)</f>
        <v/>
      </c>
      <c r="G353" s="16">
        <f>IF(OR(C353="",F353=""),"",C353-F353)</f>
        <v/>
      </c>
      <c r="H353" s="17">
        <f>IF(OR(C353="",F353="",F353=0),"",C353/F353)</f>
        <v/>
      </c>
      <c r="I353" s="18">
        <f>IF('01_RAW_FwdRV'!B353="","",'01_RAW_FwdRV'!B353)</f>
        <v/>
      </c>
      <c r="J353" s="18">
        <f>IF(ROW()&lt;=3286,STDEV(D354:D374)*SQRT(252),"")</f>
        <v/>
      </c>
      <c r="K353" s="18">
        <f>IF(ROW()&lt;=3244,LN(B416/B353),"")</f>
        <v/>
      </c>
      <c r="L353" s="19" t="n">
        <v>0.1960227272727273</v>
      </c>
      <c r="M353" s="19" t="n">
        <v>0.04829545454545454</v>
      </c>
      <c r="N353" s="17" t="n">
        <v>0.7168403124039863</v>
      </c>
      <c r="O353" s="20">
        <f>IF(F353="","",IF(F353&lt;'04_VOLATILITY_REGIMES'!$C$5,"Low",IF(F353&lt;'04_VOLATILITY_REGIMES'!$C$6,"Normal",IF(F353&lt;'04_VOLATILITY_REGIMES'!$C$7,"High","Extreme"))))</f>
        <v/>
      </c>
      <c r="P353" s="20">
        <f>O354</f>
        <v/>
      </c>
      <c r="Q353" s="21">
        <f>YEAR(A353)</f>
        <v/>
      </c>
    </row>
    <row r="354">
      <c r="A354" s="14" t="n">
        <v>41808</v>
      </c>
      <c r="B354" s="15">
        <f>'01_RAW_Spot'!B354</f>
        <v/>
      </c>
      <c r="C354" s="16">
        <f>'01_RAW_IV'!B354</f>
        <v/>
      </c>
      <c r="D354" s="15">
        <f>LN(B354/B353)</f>
        <v/>
      </c>
      <c r="E354" s="16">
        <f>STDEV(D334:D354)*SQRT(252)</f>
        <v/>
      </c>
      <c r="F354" s="16">
        <f>STDEV(D292:D354)*SQRT(252)</f>
        <v/>
      </c>
      <c r="G354" s="16">
        <f>IF(OR(C354="",F354=""),"",C354-F354)</f>
        <v/>
      </c>
      <c r="H354" s="17">
        <f>IF(OR(C354="",F354="",F354=0),"",C354/F354)</f>
        <v/>
      </c>
      <c r="I354" s="18">
        <f>IF('01_RAW_FwdRV'!B354="","",'01_RAW_FwdRV'!B354)</f>
        <v/>
      </c>
      <c r="J354" s="18">
        <f>IF(ROW()&lt;=3286,STDEV(D355:D375)*SQRT(252),"")</f>
        <v/>
      </c>
      <c r="K354" s="18">
        <f>IF(ROW()&lt;=3244,LN(B417/B354),"")</f>
        <v/>
      </c>
      <c r="L354" s="19" t="n">
        <v>0.2152974504249292</v>
      </c>
      <c r="M354" s="19" t="n">
        <v>0.06515580736543909</v>
      </c>
      <c r="N354" s="17" t="n">
        <v>0.7251548292837627</v>
      </c>
      <c r="O354" s="20">
        <f>IF(F354="","",IF(F354&lt;'04_VOLATILITY_REGIMES'!$C$5,"Low",IF(F354&lt;'04_VOLATILITY_REGIMES'!$C$6,"Normal",IF(F354&lt;'04_VOLATILITY_REGIMES'!$C$7,"High","Extreme"))))</f>
        <v/>
      </c>
      <c r="P354" s="20">
        <f>O355</f>
        <v/>
      </c>
      <c r="Q354" s="21">
        <f>YEAR(A354)</f>
        <v/>
      </c>
    </row>
    <row r="355">
      <c r="A355" s="14" t="n">
        <v>41809</v>
      </c>
      <c r="B355" s="15">
        <f>'01_RAW_Spot'!B355</f>
        <v/>
      </c>
      <c r="C355" s="16">
        <f>'01_RAW_IV'!B355</f>
        <v/>
      </c>
      <c r="D355" s="15">
        <f>LN(B355/B354)</f>
        <v/>
      </c>
      <c r="E355" s="16">
        <f>STDEV(D335:D355)*SQRT(252)</f>
        <v/>
      </c>
      <c r="F355" s="16">
        <f>STDEV(D293:D355)*SQRT(252)</f>
        <v/>
      </c>
      <c r="G355" s="16">
        <f>IF(OR(C355="",F355=""),"",C355-F355)</f>
        <v/>
      </c>
      <c r="H355" s="17">
        <f>IF(OR(C355="",F355="",F355=0),"",C355/F355)</f>
        <v/>
      </c>
      <c r="I355" s="18">
        <f>IF('01_RAW_FwdRV'!B355="","",'01_RAW_FwdRV'!B355)</f>
        <v/>
      </c>
      <c r="J355" s="18">
        <f>IF(ROW()&lt;=3286,STDEV(D356:D376)*SQRT(252),"")</f>
        <v/>
      </c>
      <c r="K355" s="18">
        <f>IF(ROW()&lt;=3244,LN(B418/B355),"")</f>
        <v/>
      </c>
      <c r="L355" s="19" t="n">
        <v>0.2005649717514124</v>
      </c>
      <c r="M355" s="19" t="n">
        <v>0.07909604519774012</v>
      </c>
      <c r="N355" s="17" t="n">
        <v>0.6729970223263791</v>
      </c>
      <c r="O355" s="20">
        <f>IF(F355="","",IF(F355&lt;'04_VOLATILITY_REGIMES'!$C$5,"Low",IF(F355&lt;'04_VOLATILITY_REGIMES'!$C$6,"Normal",IF(F355&lt;'04_VOLATILITY_REGIMES'!$C$7,"High","Extreme"))))</f>
        <v/>
      </c>
      <c r="P355" s="20">
        <f>O356</f>
        <v/>
      </c>
      <c r="Q355" s="21">
        <f>YEAR(A355)</f>
        <v/>
      </c>
    </row>
    <row r="356">
      <c r="A356" s="14" t="n">
        <v>41810</v>
      </c>
      <c r="B356" s="15">
        <f>'01_RAW_Spot'!B356</f>
        <v/>
      </c>
      <c r="C356" s="16">
        <f>'01_RAW_IV'!B356</f>
        <v/>
      </c>
      <c r="D356" s="15">
        <f>LN(B356/B355)</f>
        <v/>
      </c>
      <c r="E356" s="16">
        <f>STDEV(D336:D356)*SQRT(252)</f>
        <v/>
      </c>
      <c r="F356" s="16">
        <f>STDEV(D294:D356)*SQRT(252)</f>
        <v/>
      </c>
      <c r="G356" s="16">
        <f>IF(OR(C356="",F356=""),"",C356-F356)</f>
        <v/>
      </c>
      <c r="H356" s="17">
        <f>IF(OR(C356="",F356="",F356=0),"",C356/F356)</f>
        <v/>
      </c>
      <c r="I356" s="18">
        <f>IF('01_RAW_FwdRV'!B356="","",'01_RAW_FwdRV'!B356)</f>
        <v/>
      </c>
      <c r="J356" s="18">
        <f>IF(ROW()&lt;=3286,STDEV(D357:D377)*SQRT(252),"")</f>
        <v/>
      </c>
      <c r="K356" s="18">
        <f>IF(ROW()&lt;=3244,LN(B419/B356),"")</f>
        <v/>
      </c>
      <c r="L356" s="19" t="n">
        <v>0.2112676056338028</v>
      </c>
      <c r="M356" s="19" t="n">
        <v>0.06760563380281689</v>
      </c>
      <c r="N356" s="17" t="n">
        <v>0.7096963796187115</v>
      </c>
      <c r="O356" s="20">
        <f>IF(F356="","",IF(F356&lt;'04_VOLATILITY_REGIMES'!$C$5,"Low",IF(F356&lt;'04_VOLATILITY_REGIMES'!$C$6,"Normal",IF(F356&lt;'04_VOLATILITY_REGIMES'!$C$7,"High","Extreme"))))</f>
        <v/>
      </c>
      <c r="P356" s="20">
        <f>O357</f>
        <v/>
      </c>
      <c r="Q356" s="21">
        <f>YEAR(A356)</f>
        <v/>
      </c>
    </row>
    <row r="357">
      <c r="A357" s="14" t="n">
        <v>41813</v>
      </c>
      <c r="B357" s="15">
        <f>'01_RAW_Spot'!B357</f>
        <v/>
      </c>
      <c r="C357" s="16">
        <f>'01_RAW_IV'!B357</f>
        <v/>
      </c>
      <c r="D357" s="15">
        <f>LN(B357/B356)</f>
        <v/>
      </c>
      <c r="E357" s="16">
        <f>STDEV(D337:D357)*SQRT(252)</f>
        <v/>
      </c>
      <c r="F357" s="16">
        <f>STDEV(D295:D357)*SQRT(252)</f>
        <v/>
      </c>
      <c r="G357" s="16">
        <f>IF(OR(C357="",F357=""),"",C357-F357)</f>
        <v/>
      </c>
      <c r="H357" s="17">
        <f>IF(OR(C357="",F357="",F357=0),"",C357/F357)</f>
        <v/>
      </c>
      <c r="I357" s="18">
        <f>IF('01_RAW_FwdRV'!B357="","",'01_RAW_FwdRV'!B357)</f>
        <v/>
      </c>
      <c r="J357" s="18">
        <f>IF(ROW()&lt;=3286,STDEV(D358:D378)*SQRT(252),"")</f>
        <v/>
      </c>
      <c r="K357" s="18">
        <f>IF(ROW()&lt;=3244,LN(B420/B357),"")</f>
        <v/>
      </c>
      <c r="L357" s="19" t="n">
        <v>0.2247191011235955</v>
      </c>
      <c r="M357" s="19" t="n">
        <v>0.0702247191011236</v>
      </c>
      <c r="N357" s="17" t="n">
        <v>0.7266961094096253</v>
      </c>
      <c r="O357" s="20">
        <f>IF(F357="","",IF(F357&lt;'04_VOLATILITY_REGIMES'!$C$5,"Low",IF(F357&lt;'04_VOLATILITY_REGIMES'!$C$6,"Normal",IF(F357&lt;'04_VOLATILITY_REGIMES'!$C$7,"High","Extreme"))))</f>
        <v/>
      </c>
      <c r="P357" s="20">
        <f>O358</f>
        <v/>
      </c>
      <c r="Q357" s="21">
        <f>YEAR(A357)</f>
        <v/>
      </c>
    </row>
    <row r="358">
      <c r="A358" s="14" t="n">
        <v>41814</v>
      </c>
      <c r="B358" s="15">
        <f>'01_RAW_Spot'!B358</f>
        <v/>
      </c>
      <c r="C358" s="16">
        <f>'01_RAW_IV'!B358</f>
        <v/>
      </c>
      <c r="D358" s="15">
        <f>LN(B358/B357)</f>
        <v/>
      </c>
      <c r="E358" s="16">
        <f>STDEV(D338:D358)*SQRT(252)</f>
        <v/>
      </c>
      <c r="F358" s="16">
        <f>STDEV(D296:D358)*SQRT(252)</f>
        <v/>
      </c>
      <c r="G358" s="16">
        <f>IF(OR(C358="",F358=""),"",C358-F358)</f>
        <v/>
      </c>
      <c r="H358" s="17">
        <f>IF(OR(C358="",F358="",F358=0),"",C358/F358)</f>
        <v/>
      </c>
      <c r="I358" s="18">
        <f>IF('01_RAW_FwdRV'!B358="","",'01_RAW_FwdRV'!B358)</f>
        <v/>
      </c>
      <c r="J358" s="18">
        <f>IF(ROW()&lt;=3286,STDEV(D359:D379)*SQRT(252),"")</f>
        <v/>
      </c>
      <c r="K358" s="18">
        <f>IF(ROW()&lt;=3244,LN(B421/B358),"")</f>
        <v/>
      </c>
      <c r="L358" s="19" t="n">
        <v>0.2212885154061625</v>
      </c>
      <c r="M358" s="19" t="n">
        <v>0.07563025210084033</v>
      </c>
      <c r="N358" s="17" t="n">
        <v>0.7143223772718514</v>
      </c>
      <c r="O358" s="20">
        <f>IF(F358="","",IF(F358&lt;'04_VOLATILITY_REGIMES'!$C$5,"Low",IF(F358&lt;'04_VOLATILITY_REGIMES'!$C$6,"Normal",IF(F358&lt;'04_VOLATILITY_REGIMES'!$C$7,"High","Extreme"))))</f>
        <v/>
      </c>
      <c r="P358" s="20">
        <f>O359</f>
        <v/>
      </c>
      <c r="Q358" s="21">
        <f>YEAR(A358)</f>
        <v/>
      </c>
    </row>
    <row r="359">
      <c r="A359" s="14" t="n">
        <v>41815</v>
      </c>
      <c r="B359" s="15">
        <f>'01_RAW_Spot'!B359</f>
        <v/>
      </c>
      <c r="C359" s="16">
        <f>'01_RAW_IV'!B359</f>
        <v/>
      </c>
      <c r="D359" s="15">
        <f>LN(B359/B358)</f>
        <v/>
      </c>
      <c r="E359" s="16">
        <f>STDEV(D339:D359)*SQRT(252)</f>
        <v/>
      </c>
      <c r="F359" s="16">
        <f>STDEV(D297:D359)*SQRT(252)</f>
        <v/>
      </c>
      <c r="G359" s="16">
        <f>IF(OR(C359="",F359=""),"",C359-F359)</f>
        <v/>
      </c>
      <c r="H359" s="17">
        <f>IF(OR(C359="",F359="",F359=0),"",C359/F359)</f>
        <v/>
      </c>
      <c r="I359" s="18">
        <f>IF('01_RAW_FwdRV'!B359="","",'01_RAW_FwdRV'!B359)</f>
        <v/>
      </c>
      <c r="J359" s="18">
        <f>IF(ROW()&lt;=3286,STDEV(D360:D380)*SQRT(252),"")</f>
        <v/>
      </c>
      <c r="K359" s="18">
        <f>IF(ROW()&lt;=3244,LN(B422/B359),"")</f>
        <v/>
      </c>
      <c r="L359" s="19" t="n">
        <v>0.2150837988826816</v>
      </c>
      <c r="M359" s="19" t="n">
        <v>0.07541899441340782</v>
      </c>
      <c r="N359" s="17" t="n">
        <v>0.7101507196871257</v>
      </c>
      <c r="O359" s="20">
        <f>IF(F359="","",IF(F359&lt;'04_VOLATILITY_REGIMES'!$C$5,"Low",IF(F359&lt;'04_VOLATILITY_REGIMES'!$C$6,"Normal",IF(F359&lt;'04_VOLATILITY_REGIMES'!$C$7,"High","Extreme"))))</f>
        <v/>
      </c>
      <c r="P359" s="20">
        <f>O360</f>
        <v/>
      </c>
      <c r="Q359" s="21">
        <f>YEAR(A359)</f>
        <v/>
      </c>
    </row>
    <row r="360">
      <c r="A360" s="14" t="n">
        <v>41816</v>
      </c>
      <c r="B360" s="15">
        <f>'01_RAW_Spot'!B360</f>
        <v/>
      </c>
      <c r="C360" s="16">
        <f>'01_RAW_IV'!B360</f>
        <v/>
      </c>
      <c r="D360" s="15">
        <f>LN(B360/B359)</f>
        <v/>
      </c>
      <c r="E360" s="16">
        <f>STDEV(D340:D360)*SQRT(252)</f>
        <v/>
      </c>
      <c r="F360" s="16">
        <f>STDEV(D298:D360)*SQRT(252)</f>
        <v/>
      </c>
      <c r="G360" s="16">
        <f>IF(OR(C360="",F360=""),"",C360-F360)</f>
        <v/>
      </c>
      <c r="H360" s="17">
        <f>IF(OR(C360="",F360="",F360=0),"",C360/F360)</f>
        <v/>
      </c>
      <c r="I360" s="18">
        <f>IF('01_RAW_FwdRV'!B360="","",'01_RAW_FwdRV'!B360)</f>
        <v/>
      </c>
      <c r="J360" s="18">
        <f>IF(ROW()&lt;=3286,STDEV(D361:D381)*SQRT(252),"")</f>
        <v/>
      </c>
      <c r="K360" s="18">
        <f>IF(ROW()&lt;=3244,LN(B423/B360),"")</f>
        <v/>
      </c>
      <c r="L360" s="19" t="n">
        <v>0.1754874651810585</v>
      </c>
      <c r="M360" s="19" t="n">
        <v>0.05571030640668524</v>
      </c>
      <c r="N360" s="17" t="n">
        <v>0.6696989776159219</v>
      </c>
      <c r="O360" s="20">
        <f>IF(F360="","",IF(F360&lt;'04_VOLATILITY_REGIMES'!$C$5,"Low",IF(F360&lt;'04_VOLATILITY_REGIMES'!$C$6,"Normal",IF(F360&lt;'04_VOLATILITY_REGIMES'!$C$7,"High","Extreme"))))</f>
        <v/>
      </c>
      <c r="P360" s="20">
        <f>O361</f>
        <v/>
      </c>
      <c r="Q360" s="21">
        <f>YEAR(A360)</f>
        <v/>
      </c>
    </row>
    <row r="361">
      <c r="A361" s="14" t="n">
        <v>41817</v>
      </c>
      <c r="B361" s="15">
        <f>'01_RAW_Spot'!B361</f>
        <v/>
      </c>
      <c r="C361" s="16">
        <f>'01_RAW_IV'!B361</f>
        <v/>
      </c>
      <c r="D361" s="15">
        <f>LN(B361/B360)</f>
        <v/>
      </c>
      <c r="E361" s="16">
        <f>STDEV(D341:D361)*SQRT(252)</f>
        <v/>
      </c>
      <c r="F361" s="16">
        <f>STDEV(D299:D361)*SQRT(252)</f>
        <v/>
      </c>
      <c r="G361" s="16">
        <f>IF(OR(C361="",F361=""),"",C361-F361)</f>
        <v/>
      </c>
      <c r="H361" s="17">
        <f>IF(OR(C361="",F361="",F361=0),"",C361/F361)</f>
        <v/>
      </c>
      <c r="I361" s="18">
        <f>IF('01_RAW_FwdRV'!B361="","",'01_RAW_FwdRV'!B361)</f>
        <v/>
      </c>
      <c r="J361" s="18">
        <f>IF(ROW()&lt;=3286,STDEV(D362:D382)*SQRT(252),"")</f>
        <v/>
      </c>
      <c r="K361" s="18">
        <f>IF(ROW()&lt;=3244,LN(B424/B361),"")</f>
        <v/>
      </c>
      <c r="L361" s="19" t="n">
        <v>0.03611111111111111</v>
      </c>
      <c r="M361" s="19" t="n">
        <v>0.02222222222222222</v>
      </c>
      <c r="N361" s="17" t="n">
        <v>0.6187077497328104</v>
      </c>
      <c r="O361" s="20">
        <f>IF(F361="","",IF(F361&lt;'04_VOLATILITY_REGIMES'!$C$5,"Low",IF(F361&lt;'04_VOLATILITY_REGIMES'!$C$6,"Normal",IF(F361&lt;'04_VOLATILITY_REGIMES'!$C$7,"High","Extreme"))))</f>
        <v/>
      </c>
      <c r="P361" s="20">
        <f>O362</f>
        <v/>
      </c>
      <c r="Q361" s="21">
        <f>YEAR(A361)</f>
        <v/>
      </c>
    </row>
    <row r="362">
      <c r="A362" s="14" t="n">
        <v>41820</v>
      </c>
      <c r="B362" s="15">
        <f>'01_RAW_Spot'!B362</f>
        <v/>
      </c>
      <c r="C362" s="16">
        <f>'01_RAW_IV'!B362</f>
        <v/>
      </c>
      <c r="D362" s="15">
        <f>LN(B362/B361)</f>
        <v/>
      </c>
      <c r="E362" s="16">
        <f>STDEV(D342:D362)*SQRT(252)</f>
        <v/>
      </c>
      <c r="F362" s="16">
        <f>STDEV(D300:D362)*SQRT(252)</f>
        <v/>
      </c>
      <c r="G362" s="16">
        <f>IF(OR(C362="",F362=""),"",C362-F362)</f>
        <v/>
      </c>
      <c r="H362" s="17">
        <f>IF(OR(C362="",F362="",F362=0),"",C362/F362)</f>
        <v/>
      </c>
      <c r="I362" s="18">
        <f>IF('01_RAW_FwdRV'!B362="","",'01_RAW_FwdRV'!B362)</f>
        <v/>
      </c>
      <c r="J362" s="18">
        <f>IF(ROW()&lt;=3286,STDEV(D363:D383)*SQRT(252),"")</f>
        <v/>
      </c>
      <c r="K362" s="18">
        <f>IF(ROW()&lt;=3244,LN(B425/B362),"")</f>
        <v/>
      </c>
      <c r="L362" s="19" t="n">
        <v>0.0110803324099723</v>
      </c>
      <c r="M362" s="19" t="n">
        <v>0.0110803324099723</v>
      </c>
      <c r="N362" s="17" t="n">
        <v>0.6149497983362685</v>
      </c>
      <c r="O362" s="20">
        <f>IF(F362="","",IF(F362&lt;'04_VOLATILITY_REGIMES'!$C$5,"Low",IF(F362&lt;'04_VOLATILITY_REGIMES'!$C$6,"Normal",IF(F362&lt;'04_VOLATILITY_REGIMES'!$C$7,"High","Extreme"))))</f>
        <v/>
      </c>
      <c r="P362" s="20">
        <f>O363</f>
        <v/>
      </c>
      <c r="Q362" s="21">
        <f>YEAR(A362)</f>
        <v/>
      </c>
    </row>
    <row r="363">
      <c r="A363" s="14" t="n">
        <v>41821</v>
      </c>
      <c r="B363" s="15">
        <f>'01_RAW_Spot'!B363</f>
        <v/>
      </c>
      <c r="C363" s="16">
        <f>'01_RAW_IV'!B363</f>
        <v/>
      </c>
      <c r="D363" s="15">
        <f>LN(B363/B362)</f>
        <v/>
      </c>
      <c r="E363" s="16">
        <f>STDEV(D343:D363)*SQRT(252)</f>
        <v/>
      </c>
      <c r="F363" s="16">
        <f>STDEV(D301:D363)*SQRT(252)</f>
        <v/>
      </c>
      <c r="G363" s="16">
        <f>IF(OR(C363="",F363=""),"",C363-F363)</f>
        <v/>
      </c>
      <c r="H363" s="17">
        <f>IF(OR(C363="",F363="",F363=0),"",C363/F363)</f>
        <v/>
      </c>
      <c r="I363" s="18">
        <f>IF('01_RAW_FwdRV'!B363="","",'01_RAW_FwdRV'!B363)</f>
        <v/>
      </c>
      <c r="J363" s="18">
        <f>IF(ROW()&lt;=3286,STDEV(D364:D384)*SQRT(252),"")</f>
        <v/>
      </c>
      <c r="K363" s="18">
        <f>IF(ROW()&lt;=3244,LN(B426/B363),"")</f>
        <v/>
      </c>
      <c r="L363" s="19" t="n">
        <v>0.01104972375690608</v>
      </c>
      <c r="M363" s="19" t="n">
        <v>0.01104972375690608</v>
      </c>
      <c r="N363" s="17" t="n">
        <v>0.6112698676849879</v>
      </c>
      <c r="O363" s="20">
        <f>IF(F363="","",IF(F363&lt;'04_VOLATILITY_REGIMES'!$C$5,"Low",IF(F363&lt;'04_VOLATILITY_REGIMES'!$C$6,"Normal",IF(F363&lt;'04_VOLATILITY_REGIMES'!$C$7,"High","Extreme"))))</f>
        <v/>
      </c>
      <c r="P363" s="20">
        <f>O364</f>
        <v/>
      </c>
      <c r="Q363" s="21">
        <f>YEAR(A363)</f>
        <v/>
      </c>
    </row>
    <row r="364">
      <c r="A364" s="14" t="n">
        <v>41822</v>
      </c>
      <c r="B364" s="15">
        <f>'01_RAW_Spot'!B364</f>
        <v/>
      </c>
      <c r="C364" s="16">
        <f>'01_RAW_IV'!B364</f>
        <v/>
      </c>
      <c r="D364" s="15">
        <f>LN(B364/B363)</f>
        <v/>
      </c>
      <c r="E364" s="16">
        <f>STDEV(D344:D364)*SQRT(252)</f>
        <v/>
      </c>
      <c r="F364" s="16">
        <f>STDEV(D302:D364)*SQRT(252)</f>
        <v/>
      </c>
      <c r="G364" s="16">
        <f>IF(OR(C364="",F364=""),"",C364-F364)</f>
        <v/>
      </c>
      <c r="H364" s="17">
        <f>IF(OR(C364="",F364="",F364=0),"",C364/F364)</f>
        <v/>
      </c>
      <c r="I364" s="18">
        <f>IF('01_RAW_FwdRV'!B364="","",'01_RAW_FwdRV'!B364)</f>
        <v/>
      </c>
      <c r="J364" s="18">
        <f>IF(ROW()&lt;=3286,STDEV(D365:D385)*SQRT(252),"")</f>
        <v/>
      </c>
      <c r="K364" s="18">
        <f>IF(ROW()&lt;=3244,LN(B427/B364),"")</f>
        <v/>
      </c>
      <c r="L364" s="19" t="n">
        <v>0.01101928374655647</v>
      </c>
      <c r="M364" s="19" t="n">
        <v>0.01652892561983471</v>
      </c>
      <c r="N364" s="17" t="n">
        <v>0.5910152258021426</v>
      </c>
      <c r="O364" s="20">
        <f>IF(F364="","",IF(F364&lt;'04_VOLATILITY_REGIMES'!$C$5,"Low",IF(F364&lt;'04_VOLATILITY_REGIMES'!$C$6,"Normal",IF(F364&lt;'04_VOLATILITY_REGIMES'!$C$7,"High","Extreme"))))</f>
        <v/>
      </c>
      <c r="P364" s="20">
        <f>O365</f>
        <v/>
      </c>
      <c r="Q364" s="21">
        <f>YEAR(A364)</f>
        <v/>
      </c>
    </row>
    <row r="365">
      <c r="A365" s="14" t="n">
        <v>41823</v>
      </c>
      <c r="B365" s="15">
        <f>'01_RAW_Spot'!B365</f>
        <v/>
      </c>
      <c r="C365" s="16">
        <f>'01_RAW_IV'!B365</f>
        <v/>
      </c>
      <c r="D365" s="15">
        <f>LN(B365/B364)</f>
        <v/>
      </c>
      <c r="E365" s="16">
        <f>STDEV(D345:D365)*SQRT(252)</f>
        <v/>
      </c>
      <c r="F365" s="16">
        <f>STDEV(D303:D365)*SQRT(252)</f>
        <v/>
      </c>
      <c r="G365" s="16">
        <f>IF(OR(C365="",F365=""),"",C365-F365)</f>
        <v/>
      </c>
      <c r="H365" s="17">
        <f>IF(OR(C365="",F365="",F365=0),"",C365/F365)</f>
        <v/>
      </c>
      <c r="I365" s="18">
        <f>IF('01_RAW_FwdRV'!B365="","",'01_RAW_FwdRV'!B365)</f>
        <v/>
      </c>
      <c r="J365" s="18">
        <f>IF(ROW()&lt;=3286,STDEV(D366:D386)*SQRT(252),"")</f>
        <v/>
      </c>
      <c r="K365" s="18">
        <f>IF(ROW()&lt;=3244,LN(B428/B365),"")</f>
        <v/>
      </c>
      <c r="L365" s="19" t="n">
        <v>0.02197802197802198</v>
      </c>
      <c r="M365" s="19" t="n">
        <v>0.008241758241758242</v>
      </c>
      <c r="N365" s="17" t="n">
        <v>0.6270071445238439</v>
      </c>
      <c r="O365" s="20">
        <f>IF(F365="","",IF(F365&lt;'04_VOLATILITY_REGIMES'!$C$5,"Low",IF(F365&lt;'04_VOLATILITY_REGIMES'!$C$6,"Normal",IF(F365&lt;'04_VOLATILITY_REGIMES'!$C$7,"High","Extreme"))))</f>
        <v/>
      </c>
      <c r="P365" s="20">
        <f>O366</f>
        <v/>
      </c>
      <c r="Q365" s="21">
        <f>YEAR(A365)</f>
        <v/>
      </c>
    </row>
    <row r="366">
      <c r="A366" s="14" t="n">
        <v>41824</v>
      </c>
      <c r="B366" s="15">
        <f>'01_RAW_Spot'!B366</f>
        <v/>
      </c>
      <c r="C366" s="16">
        <f>'01_RAW_IV'!B366</f>
        <v/>
      </c>
      <c r="D366" s="15">
        <f>LN(B366/B365)</f>
        <v/>
      </c>
      <c r="E366" s="16">
        <f>STDEV(D346:D366)*SQRT(252)</f>
        <v/>
      </c>
      <c r="F366" s="16">
        <f>STDEV(D304:D366)*SQRT(252)</f>
        <v/>
      </c>
      <c r="G366" s="16">
        <f>IF(OR(C366="",F366=""),"",C366-F366)</f>
        <v/>
      </c>
      <c r="H366" s="17">
        <f>IF(OR(C366="",F366="",F366=0),"",C366/F366)</f>
        <v/>
      </c>
      <c r="I366" s="18">
        <f>IF('01_RAW_FwdRV'!B366="","",'01_RAW_FwdRV'!B366)</f>
        <v/>
      </c>
      <c r="J366" s="18">
        <f>IF(ROW()&lt;=3286,STDEV(D367:D387)*SQRT(252),"")</f>
        <v/>
      </c>
      <c r="K366" s="18">
        <f>IF(ROW()&lt;=3244,LN(B429/B366),"")</f>
        <v/>
      </c>
      <c r="L366" s="19" t="n">
        <v>0.01095890410958904</v>
      </c>
      <c r="M366" s="19" t="n">
        <v>0.00821917808219178</v>
      </c>
      <c r="N366" s="17" t="n">
        <v>0.6125869384761872</v>
      </c>
      <c r="O366" s="20">
        <f>IF(F366="","",IF(F366&lt;'04_VOLATILITY_REGIMES'!$C$5,"Low",IF(F366&lt;'04_VOLATILITY_REGIMES'!$C$6,"Normal",IF(F366&lt;'04_VOLATILITY_REGIMES'!$C$7,"High","Extreme"))))</f>
        <v/>
      </c>
      <c r="P366" s="20">
        <f>O367</f>
        <v/>
      </c>
      <c r="Q366" s="21">
        <f>YEAR(A366)</f>
        <v/>
      </c>
    </row>
    <row r="367">
      <c r="A367" s="14" t="n">
        <v>41827</v>
      </c>
      <c r="B367" s="15">
        <f>'01_RAW_Spot'!B367</f>
        <v/>
      </c>
      <c r="C367" s="16">
        <f>'01_RAW_IV'!B367</f>
        <v/>
      </c>
      <c r="D367" s="15">
        <f>LN(B367/B366)</f>
        <v/>
      </c>
      <c r="E367" s="16">
        <f>STDEV(D347:D367)*SQRT(252)</f>
        <v/>
      </c>
      <c r="F367" s="16">
        <f>STDEV(D305:D367)*SQRT(252)</f>
        <v/>
      </c>
      <c r="G367" s="16">
        <f>IF(OR(C367="",F367=""),"",C367-F367)</f>
        <v/>
      </c>
      <c r="H367" s="17">
        <f>IF(OR(C367="",F367="",F367=0),"",C367/F367)</f>
        <v/>
      </c>
      <c r="I367" s="18">
        <f>IF('01_RAW_FwdRV'!B367="","",'01_RAW_FwdRV'!B367)</f>
        <v/>
      </c>
      <c r="J367" s="18">
        <f>IF(ROW()&lt;=3286,STDEV(D368:D388)*SQRT(252),"")</f>
        <v/>
      </c>
      <c r="K367" s="18">
        <f>IF(ROW()&lt;=3244,LN(B430/B367),"")</f>
        <v/>
      </c>
      <c r="L367" s="19" t="n">
        <v>0.00273224043715847</v>
      </c>
      <c r="M367" s="19" t="n">
        <v>0.00273224043715847</v>
      </c>
      <c r="N367" s="17" t="n">
        <v>0.6101184014518726</v>
      </c>
      <c r="O367" s="20">
        <f>IF(F367="","",IF(F367&lt;'04_VOLATILITY_REGIMES'!$C$5,"Low",IF(F367&lt;'04_VOLATILITY_REGIMES'!$C$6,"Normal",IF(F367&lt;'04_VOLATILITY_REGIMES'!$C$7,"High","Extreme"))))</f>
        <v/>
      </c>
      <c r="P367" s="20">
        <f>O368</f>
        <v/>
      </c>
      <c r="Q367" s="21">
        <f>YEAR(A367)</f>
        <v/>
      </c>
    </row>
    <row r="368">
      <c r="A368" s="14" t="n">
        <v>41828</v>
      </c>
      <c r="B368" s="15">
        <f>'01_RAW_Spot'!B368</f>
        <v/>
      </c>
      <c r="C368" s="16">
        <f>'01_RAW_IV'!B368</f>
        <v/>
      </c>
      <c r="D368" s="15">
        <f>LN(B368/B367)</f>
        <v/>
      </c>
      <c r="E368" s="16">
        <f>STDEV(D348:D368)*SQRT(252)</f>
        <v/>
      </c>
      <c r="F368" s="16">
        <f>STDEV(D306:D368)*SQRT(252)</f>
        <v/>
      </c>
      <c r="G368" s="16">
        <f>IF(OR(C368="",F368=""),"",C368-F368)</f>
        <v/>
      </c>
      <c r="H368" s="17">
        <f>IF(OR(C368="",F368="",F368=0),"",C368/F368)</f>
        <v/>
      </c>
      <c r="I368" s="18">
        <f>IF('01_RAW_FwdRV'!B368="","",'01_RAW_FwdRV'!B368)</f>
        <v/>
      </c>
      <c r="J368" s="18">
        <f>IF(ROW()&lt;=3286,STDEV(D369:D389)*SQRT(252),"")</f>
        <v/>
      </c>
      <c r="K368" s="18">
        <f>IF(ROW()&lt;=3244,LN(B431/B368),"")</f>
        <v/>
      </c>
      <c r="L368" s="19" t="n">
        <v>0.01907356948228883</v>
      </c>
      <c r="M368" s="19" t="n">
        <v>0.005449591280653951</v>
      </c>
      <c r="N368" s="17" t="n">
        <v>0.6284778947131759</v>
      </c>
      <c r="O368" s="20">
        <f>IF(F368="","",IF(F368&lt;'04_VOLATILITY_REGIMES'!$C$5,"Low",IF(F368&lt;'04_VOLATILITY_REGIMES'!$C$6,"Normal",IF(F368&lt;'04_VOLATILITY_REGIMES'!$C$7,"High","Extreme"))))</f>
        <v/>
      </c>
      <c r="P368" s="20">
        <f>O369</f>
        <v/>
      </c>
      <c r="Q368" s="21">
        <f>YEAR(A368)</f>
        <v/>
      </c>
    </row>
    <row r="369">
      <c r="A369" s="14" t="n">
        <v>41829</v>
      </c>
      <c r="B369" s="15">
        <f>'01_RAW_Spot'!B369</f>
        <v/>
      </c>
      <c r="C369" s="16">
        <f>'01_RAW_IV'!B369</f>
        <v/>
      </c>
      <c r="D369" s="15">
        <f>LN(B369/B368)</f>
        <v/>
      </c>
      <c r="E369" s="16">
        <f>STDEV(D349:D369)*SQRT(252)</f>
        <v/>
      </c>
      <c r="F369" s="16">
        <f>STDEV(D307:D369)*SQRT(252)</f>
        <v/>
      </c>
      <c r="G369" s="16">
        <f>IF(OR(C369="",F369=""),"",C369-F369)</f>
        <v/>
      </c>
      <c r="H369" s="17">
        <f>IF(OR(C369="",F369="",F369=0),"",C369/F369)</f>
        <v/>
      </c>
      <c r="I369" s="18">
        <f>IF('01_RAW_FwdRV'!B369="","",'01_RAW_FwdRV'!B369)</f>
        <v/>
      </c>
      <c r="J369" s="18">
        <f>IF(ROW()&lt;=3286,STDEV(D370:D390)*SQRT(252),"")</f>
        <v/>
      </c>
      <c r="K369" s="18">
        <f>IF(ROW()&lt;=3244,LN(B432/B369),"")</f>
        <v/>
      </c>
      <c r="L369" s="19" t="n">
        <v>0.02445652173913044</v>
      </c>
      <c r="M369" s="19" t="n">
        <v>0.002717391304347826</v>
      </c>
      <c r="N369" s="17" t="n">
        <v>0.6488661910048178</v>
      </c>
      <c r="O369" s="20">
        <f>IF(F369="","",IF(F369&lt;'04_VOLATILITY_REGIMES'!$C$5,"Low",IF(F369&lt;'04_VOLATILITY_REGIMES'!$C$6,"Normal",IF(F369&lt;'04_VOLATILITY_REGIMES'!$C$7,"High","Extreme"))))</f>
        <v/>
      </c>
      <c r="P369" s="20">
        <f>O370</f>
        <v/>
      </c>
      <c r="Q369" s="21">
        <f>YEAR(A369)</f>
        <v/>
      </c>
    </row>
    <row r="370">
      <c r="A370" s="14" t="n">
        <v>41830</v>
      </c>
      <c r="B370" s="15">
        <f>'01_RAW_Spot'!B370</f>
        <v/>
      </c>
      <c r="C370" s="16">
        <f>'01_RAW_IV'!B370</f>
        <v/>
      </c>
      <c r="D370" s="15">
        <f>LN(B370/B369)</f>
        <v/>
      </c>
      <c r="E370" s="16">
        <f>STDEV(D350:D370)*SQRT(252)</f>
        <v/>
      </c>
      <c r="F370" s="16">
        <f>STDEV(D308:D370)*SQRT(252)</f>
        <v/>
      </c>
      <c r="G370" s="16">
        <f>IF(OR(C370="",F370=""),"",C370-F370)</f>
        <v/>
      </c>
      <c r="H370" s="17">
        <f>IF(OR(C370="",F370="",F370=0),"",C370/F370)</f>
        <v/>
      </c>
      <c r="I370" s="18">
        <f>IF('01_RAW_FwdRV'!B370="","",'01_RAW_FwdRV'!B370)</f>
        <v/>
      </c>
      <c r="J370" s="18">
        <f>IF(ROW()&lt;=3286,STDEV(D371:D391)*SQRT(252),"")</f>
        <v/>
      </c>
      <c r="K370" s="18">
        <f>IF(ROW()&lt;=3244,LN(B433/B370),"")</f>
        <v/>
      </c>
      <c r="L370" s="19" t="n">
        <v>0.01897018970189702</v>
      </c>
      <c r="M370" s="19" t="n">
        <v>0.02981029810298103</v>
      </c>
      <c r="N370" s="17" t="n">
        <v>0.5960152413822367</v>
      </c>
      <c r="O370" s="20">
        <f>IF(F370="","",IF(F370&lt;'04_VOLATILITY_REGIMES'!$C$5,"Low",IF(F370&lt;'04_VOLATILITY_REGIMES'!$C$6,"Normal",IF(F370&lt;'04_VOLATILITY_REGIMES'!$C$7,"High","Extreme"))))</f>
        <v/>
      </c>
      <c r="P370" s="20">
        <f>O371</f>
        <v/>
      </c>
      <c r="Q370" s="21">
        <f>YEAR(A370)</f>
        <v/>
      </c>
    </row>
    <row r="371">
      <c r="A371" s="14" t="n">
        <v>41831</v>
      </c>
      <c r="B371" s="15">
        <f>'01_RAW_Spot'!B371</f>
        <v/>
      </c>
      <c r="C371" s="16">
        <f>'01_RAW_IV'!B371</f>
        <v/>
      </c>
      <c r="D371" s="15">
        <f>LN(B371/B370)</f>
        <v/>
      </c>
      <c r="E371" s="16">
        <f>STDEV(D351:D371)*SQRT(252)</f>
        <v/>
      </c>
      <c r="F371" s="16">
        <f>STDEV(D309:D371)*SQRT(252)</f>
        <v/>
      </c>
      <c r="G371" s="16">
        <f>IF(OR(C371="",F371=""),"",C371-F371)</f>
        <v/>
      </c>
      <c r="H371" s="17">
        <f>IF(OR(C371="",F371="",F371=0),"",C371/F371)</f>
        <v/>
      </c>
      <c r="I371" s="18">
        <f>IF('01_RAW_FwdRV'!B371="","",'01_RAW_FwdRV'!B371)</f>
        <v/>
      </c>
      <c r="J371" s="18">
        <f>IF(ROW()&lt;=3286,STDEV(D372:D392)*SQRT(252),"")</f>
        <v/>
      </c>
      <c r="K371" s="18">
        <f>IF(ROW()&lt;=3244,LN(B434/B371),"")</f>
        <v/>
      </c>
      <c r="L371" s="19" t="n">
        <v>0.01621621621621622</v>
      </c>
      <c r="M371" s="19" t="n">
        <v>0.03513513513513514</v>
      </c>
      <c r="N371" s="17" t="n">
        <v>0.5741357601567878</v>
      </c>
      <c r="O371" s="20">
        <f>IF(F371="","",IF(F371&lt;'04_VOLATILITY_REGIMES'!$C$5,"Low",IF(F371&lt;'04_VOLATILITY_REGIMES'!$C$6,"Normal",IF(F371&lt;'04_VOLATILITY_REGIMES'!$C$7,"High","Extreme"))))</f>
        <v/>
      </c>
      <c r="P371" s="20">
        <f>O372</f>
        <v/>
      </c>
      <c r="Q371" s="21">
        <f>YEAR(A371)</f>
        <v/>
      </c>
    </row>
    <row r="372">
      <c r="A372" s="14" t="n">
        <v>41834</v>
      </c>
      <c r="B372" s="15">
        <f>'01_RAW_Spot'!B372</f>
        <v/>
      </c>
      <c r="C372" s="16">
        <f>'01_RAW_IV'!B372</f>
        <v/>
      </c>
      <c r="D372" s="15">
        <f>LN(B372/B371)</f>
        <v/>
      </c>
      <c r="E372" s="16">
        <f>STDEV(D352:D372)*SQRT(252)</f>
        <v/>
      </c>
      <c r="F372" s="16">
        <f>STDEV(D310:D372)*SQRT(252)</f>
        <v/>
      </c>
      <c r="G372" s="16">
        <f>IF(OR(C372="",F372=""),"",C372-F372)</f>
        <v/>
      </c>
      <c r="H372" s="17">
        <f>IF(OR(C372="",F372="",F372=0),"",C372/F372)</f>
        <v/>
      </c>
      <c r="I372" s="18">
        <f>IF('01_RAW_FwdRV'!B372="","",'01_RAW_FwdRV'!B372)</f>
        <v/>
      </c>
      <c r="J372" s="18">
        <f>IF(ROW()&lt;=3286,STDEV(D373:D393)*SQRT(252),"")</f>
        <v/>
      </c>
      <c r="K372" s="18">
        <f>IF(ROW()&lt;=3244,LN(B435/B372),"")</f>
        <v/>
      </c>
      <c r="L372" s="19" t="n">
        <v>0.05390835579514825</v>
      </c>
      <c r="M372" s="19" t="n">
        <v>0.0431266846361186</v>
      </c>
      <c r="N372" s="17" t="n">
        <v>0.6018846965725002</v>
      </c>
      <c r="O372" s="20">
        <f>IF(F372="","",IF(F372&lt;'04_VOLATILITY_REGIMES'!$C$5,"Low",IF(F372&lt;'04_VOLATILITY_REGIMES'!$C$6,"Normal",IF(F372&lt;'04_VOLATILITY_REGIMES'!$C$7,"High","Extreme"))))</f>
        <v/>
      </c>
      <c r="P372" s="20">
        <f>O373</f>
        <v/>
      </c>
      <c r="Q372" s="21">
        <f>YEAR(A372)</f>
        <v/>
      </c>
    </row>
    <row r="373">
      <c r="A373" s="14" t="n">
        <v>41835</v>
      </c>
      <c r="B373" s="15">
        <f>'01_RAW_Spot'!B373</f>
        <v/>
      </c>
      <c r="C373" s="16">
        <f>'01_RAW_IV'!B373</f>
        <v/>
      </c>
      <c r="D373" s="15">
        <f>LN(B373/B372)</f>
        <v/>
      </c>
      <c r="E373" s="16">
        <f>STDEV(D353:D373)*SQRT(252)</f>
        <v/>
      </c>
      <c r="F373" s="16">
        <f>STDEV(D311:D373)*SQRT(252)</f>
        <v/>
      </c>
      <c r="G373" s="16">
        <f>IF(OR(C373="",F373=""),"",C373-F373)</f>
        <v/>
      </c>
      <c r="H373" s="17">
        <f>IF(OR(C373="",F373="",F373=0),"",C373/F373)</f>
        <v/>
      </c>
      <c r="I373" s="18">
        <f>IF('01_RAW_FwdRV'!B373="","",'01_RAW_FwdRV'!B373)</f>
        <v/>
      </c>
      <c r="J373" s="18">
        <f>IF(ROW()&lt;=3286,STDEV(D374:D394)*SQRT(252),"")</f>
        <v/>
      </c>
      <c r="K373" s="18">
        <f>IF(ROW()&lt;=3244,LN(B436/B373),"")</f>
        <v/>
      </c>
      <c r="L373" s="19" t="n">
        <v>0.07526881720430108</v>
      </c>
      <c r="M373" s="19" t="n">
        <v>0.04301075268817205</v>
      </c>
      <c r="N373" s="17" t="n">
        <v>0.6188056955268253</v>
      </c>
      <c r="O373" s="20">
        <f>IF(F373="","",IF(F373&lt;'04_VOLATILITY_REGIMES'!$C$5,"Low",IF(F373&lt;'04_VOLATILITY_REGIMES'!$C$6,"Normal",IF(F373&lt;'04_VOLATILITY_REGIMES'!$C$7,"High","Extreme"))))</f>
        <v/>
      </c>
      <c r="P373" s="20">
        <f>O374</f>
        <v/>
      </c>
      <c r="Q373" s="21">
        <f>YEAR(A373)</f>
        <v/>
      </c>
    </row>
    <row r="374">
      <c r="A374" s="14" t="n">
        <v>41836</v>
      </c>
      <c r="B374" s="15">
        <f>'01_RAW_Spot'!B374</f>
        <v/>
      </c>
      <c r="C374" s="16">
        <f>'01_RAW_IV'!B374</f>
        <v/>
      </c>
      <c r="D374" s="15">
        <f>LN(B374/B373)</f>
        <v/>
      </c>
      <c r="E374" s="16">
        <f>STDEV(D354:D374)*SQRT(252)</f>
        <v/>
      </c>
      <c r="F374" s="16">
        <f>STDEV(D312:D374)*SQRT(252)</f>
        <v/>
      </c>
      <c r="G374" s="16">
        <f>IF(OR(C374="",F374=""),"",C374-F374)</f>
        <v/>
      </c>
      <c r="H374" s="17">
        <f>IF(OR(C374="",F374="",F374=0),"",C374/F374)</f>
        <v/>
      </c>
      <c r="I374" s="18">
        <f>IF('01_RAW_FwdRV'!B374="","",'01_RAW_FwdRV'!B374)</f>
        <v/>
      </c>
      <c r="J374" s="18">
        <f>IF(ROW()&lt;=3286,STDEV(D375:D395)*SQRT(252),"")</f>
        <v/>
      </c>
      <c r="K374" s="18">
        <f>IF(ROW()&lt;=3244,LN(B437/B374),"")</f>
        <v/>
      </c>
      <c r="L374" s="19" t="n">
        <v>0.04557640750670242</v>
      </c>
      <c r="M374" s="19" t="n">
        <v>0.04289544235924933</v>
      </c>
      <c r="N374" s="17" t="n">
        <v>0.5899082441363053</v>
      </c>
      <c r="O374" s="20">
        <f>IF(F374="","",IF(F374&lt;'04_VOLATILITY_REGIMES'!$C$5,"Low",IF(F374&lt;'04_VOLATILITY_REGIMES'!$C$6,"Normal",IF(F374&lt;'04_VOLATILITY_REGIMES'!$C$7,"High","Extreme"))))</f>
        <v/>
      </c>
      <c r="P374" s="20">
        <f>O375</f>
        <v/>
      </c>
      <c r="Q374" s="21">
        <f>YEAR(A374)</f>
        <v/>
      </c>
    </row>
    <row r="375">
      <c r="A375" s="14" t="n">
        <v>41837</v>
      </c>
      <c r="B375" s="15">
        <f>'01_RAW_Spot'!B375</f>
        <v/>
      </c>
      <c r="C375" s="16">
        <f>'01_RAW_IV'!B375</f>
        <v/>
      </c>
      <c r="D375" s="15">
        <f>LN(B375/B374)</f>
        <v/>
      </c>
      <c r="E375" s="16">
        <f>STDEV(D355:D375)*SQRT(252)</f>
        <v/>
      </c>
      <c r="F375" s="16">
        <f>STDEV(D313:D375)*SQRT(252)</f>
        <v/>
      </c>
      <c r="G375" s="16">
        <f>IF(OR(C375="",F375=""),"",C375-F375)</f>
        <v/>
      </c>
      <c r="H375" s="17">
        <f>IF(OR(C375="",F375="",F375=0),"",C375/F375)</f>
        <v/>
      </c>
      <c r="I375" s="18">
        <f>IF('01_RAW_FwdRV'!B375="","",'01_RAW_FwdRV'!B375)</f>
        <v/>
      </c>
      <c r="J375" s="18">
        <f>IF(ROW()&lt;=3286,STDEV(D376:D396)*SQRT(252),"")</f>
        <v/>
      </c>
      <c r="K375" s="18">
        <f>IF(ROW()&lt;=3244,LN(B438/B375),"")</f>
        <v/>
      </c>
      <c r="L375" s="19" t="n">
        <v>0.00267379679144385</v>
      </c>
      <c r="M375" s="19" t="n">
        <v>0.0427807486631016</v>
      </c>
      <c r="N375" s="17" t="n">
        <v>0.5164021913698377</v>
      </c>
      <c r="O375" s="20">
        <f>IF(F375="","",IF(F375&lt;'04_VOLATILITY_REGIMES'!$C$5,"Low",IF(F375&lt;'04_VOLATILITY_REGIMES'!$C$6,"Normal",IF(F375&lt;'04_VOLATILITY_REGIMES'!$C$7,"High","Extreme"))))</f>
        <v/>
      </c>
      <c r="P375" s="20">
        <f>O376</f>
        <v/>
      </c>
      <c r="Q375" s="21">
        <f>YEAR(A375)</f>
        <v/>
      </c>
    </row>
    <row r="376">
      <c r="A376" s="14" t="n">
        <v>41838</v>
      </c>
      <c r="B376" s="15">
        <f>'01_RAW_Spot'!B376</f>
        <v/>
      </c>
      <c r="C376" s="16">
        <f>'01_RAW_IV'!B376</f>
        <v/>
      </c>
      <c r="D376" s="15">
        <f>LN(B376/B375)</f>
        <v/>
      </c>
      <c r="E376" s="16">
        <f>STDEV(D356:D376)*SQRT(252)</f>
        <v/>
      </c>
      <c r="F376" s="16">
        <f>STDEV(D314:D376)*SQRT(252)</f>
        <v/>
      </c>
      <c r="G376" s="16">
        <f>IF(OR(C376="",F376=""),"",C376-F376)</f>
        <v/>
      </c>
      <c r="H376" s="17">
        <f>IF(OR(C376="",F376="",F376=0),"",C376/F376)</f>
        <v/>
      </c>
      <c r="I376" s="18">
        <f>IF('01_RAW_FwdRV'!B376="","",'01_RAW_FwdRV'!B376)</f>
        <v/>
      </c>
      <c r="J376" s="18">
        <f>IF(ROW()&lt;=3286,STDEV(D377:D397)*SQRT(252),"")</f>
        <v/>
      </c>
      <c r="K376" s="18">
        <f>IF(ROW()&lt;=3244,LN(B439/B376),"")</f>
        <v/>
      </c>
      <c r="L376" s="19" t="n">
        <v>0.005333333333333333</v>
      </c>
      <c r="M376" s="19" t="n">
        <v>0.03466666666666667</v>
      </c>
      <c r="N376" s="17" t="n">
        <v>0.5183866394122509</v>
      </c>
      <c r="O376" s="20">
        <f>IF(F376="","",IF(F376&lt;'04_VOLATILITY_REGIMES'!$C$5,"Low",IF(F376&lt;'04_VOLATILITY_REGIMES'!$C$6,"Normal",IF(F376&lt;'04_VOLATILITY_REGIMES'!$C$7,"High","Extreme"))))</f>
        <v/>
      </c>
      <c r="P376" s="20">
        <f>O377</f>
        <v/>
      </c>
      <c r="Q376" s="21">
        <f>YEAR(A376)</f>
        <v/>
      </c>
    </row>
    <row r="377">
      <c r="A377" s="14" t="n">
        <v>41841</v>
      </c>
      <c r="B377" s="15">
        <f>'01_RAW_Spot'!B377</f>
        <v/>
      </c>
      <c r="C377" s="16">
        <f>'01_RAW_IV'!B377</f>
        <v/>
      </c>
      <c r="D377" s="15">
        <f>LN(B377/B376)</f>
        <v/>
      </c>
      <c r="E377" s="16">
        <f>STDEV(D357:D377)*SQRT(252)</f>
        <v/>
      </c>
      <c r="F377" s="16">
        <f>STDEV(D315:D377)*SQRT(252)</f>
        <v/>
      </c>
      <c r="G377" s="16">
        <f>IF(OR(C377="",F377=""),"",C377-F377)</f>
        <v/>
      </c>
      <c r="H377" s="17">
        <f>IF(OR(C377="",F377="",F377=0),"",C377/F377)</f>
        <v/>
      </c>
      <c r="I377" s="18">
        <f>IF('01_RAW_FwdRV'!B377="","",'01_RAW_FwdRV'!B377)</f>
        <v/>
      </c>
      <c r="J377" s="18">
        <f>IF(ROW()&lt;=3286,STDEV(D378:D398)*SQRT(252),"")</f>
        <v/>
      </c>
      <c r="K377" s="18">
        <f>IF(ROW()&lt;=3244,LN(B440/B377),"")</f>
        <v/>
      </c>
      <c r="L377" s="19" t="n">
        <v>0.002659574468085106</v>
      </c>
      <c r="M377" s="19" t="n">
        <v>0.03457446808510638</v>
      </c>
      <c r="N377" s="17" t="n">
        <v>0.4710445497574713</v>
      </c>
      <c r="O377" s="20">
        <f>IF(F377="","",IF(F377&lt;'04_VOLATILITY_REGIMES'!$C$5,"Low",IF(F377&lt;'04_VOLATILITY_REGIMES'!$C$6,"Normal",IF(F377&lt;'04_VOLATILITY_REGIMES'!$C$7,"High","Extreme"))))</f>
        <v/>
      </c>
      <c r="P377" s="20">
        <f>O378</f>
        <v/>
      </c>
      <c r="Q377" s="21">
        <f>YEAR(A377)</f>
        <v/>
      </c>
    </row>
    <row r="378">
      <c r="A378" s="14" t="n">
        <v>41842</v>
      </c>
      <c r="B378" s="15">
        <f>'01_RAW_Spot'!B378</f>
        <v/>
      </c>
      <c r="C378" s="16">
        <f>'01_RAW_IV'!B378</f>
        <v/>
      </c>
      <c r="D378" s="15">
        <f>LN(B378/B377)</f>
        <v/>
      </c>
      <c r="E378" s="16">
        <f>STDEV(D358:D378)*SQRT(252)</f>
        <v/>
      </c>
      <c r="F378" s="16">
        <f>STDEV(D316:D378)*SQRT(252)</f>
        <v/>
      </c>
      <c r="G378" s="16">
        <f>IF(OR(C378="",F378=""),"",C378-F378)</f>
        <v/>
      </c>
      <c r="H378" s="17">
        <f>IF(OR(C378="",F378="",F378=0),"",C378/F378)</f>
        <v/>
      </c>
      <c r="I378" s="18">
        <f>IF('01_RAW_FwdRV'!B378="","",'01_RAW_FwdRV'!B378)</f>
        <v/>
      </c>
      <c r="J378" s="18">
        <f>IF(ROW()&lt;=3286,STDEV(D379:D399)*SQRT(252),"")</f>
        <v/>
      </c>
      <c r="K378" s="18">
        <f>IF(ROW()&lt;=3244,LN(B441/B378),"")</f>
        <v/>
      </c>
      <c r="L378" s="19" t="n">
        <v>0.002652519893899204</v>
      </c>
      <c r="M378" s="19" t="n">
        <v>0.02122015915119363</v>
      </c>
      <c r="N378" s="17" t="n">
        <v>0.4357230710390441</v>
      </c>
      <c r="O378" s="20">
        <f>IF(F378="","",IF(F378&lt;'04_VOLATILITY_REGIMES'!$C$5,"Low",IF(F378&lt;'04_VOLATILITY_REGIMES'!$C$6,"Normal",IF(F378&lt;'04_VOLATILITY_REGIMES'!$C$7,"High","Extreme"))))</f>
        <v/>
      </c>
      <c r="P378" s="20">
        <f>O379</f>
        <v/>
      </c>
      <c r="Q378" s="21">
        <f>YEAR(A378)</f>
        <v/>
      </c>
    </row>
    <row r="379">
      <c r="A379" s="14" t="n">
        <v>41843</v>
      </c>
      <c r="B379" s="15">
        <f>'01_RAW_Spot'!B379</f>
        <v/>
      </c>
      <c r="C379" s="16">
        <f>'01_RAW_IV'!B379</f>
        <v/>
      </c>
      <c r="D379" s="15">
        <f>LN(B379/B378)</f>
        <v/>
      </c>
      <c r="E379" s="16">
        <f>STDEV(D359:D379)*SQRT(252)</f>
        <v/>
      </c>
      <c r="F379" s="16">
        <f>STDEV(D317:D379)*SQRT(252)</f>
        <v/>
      </c>
      <c r="G379" s="16">
        <f>IF(OR(C379="",F379=""),"",C379-F379)</f>
        <v/>
      </c>
      <c r="H379" s="17">
        <f>IF(OR(C379="",F379="",F379=0),"",C379/F379)</f>
        <v/>
      </c>
      <c r="I379" s="18">
        <f>IF('01_RAW_FwdRV'!B379="","",'01_RAW_FwdRV'!B379)</f>
        <v/>
      </c>
      <c r="J379" s="18">
        <f>IF(ROW()&lt;=3286,STDEV(D380:D400)*SQRT(252),"")</f>
        <v/>
      </c>
      <c r="K379" s="18">
        <f>IF(ROW()&lt;=3244,LN(B442/B379),"")</f>
        <v/>
      </c>
      <c r="L379" s="19" t="n">
        <v>0.002645502645502645</v>
      </c>
      <c r="M379" s="19" t="n">
        <v>0.01851851851851852</v>
      </c>
      <c r="N379" s="17" t="n">
        <v>0.3817164395555738</v>
      </c>
      <c r="O379" s="20">
        <f>IF(F379="","",IF(F379&lt;'04_VOLATILITY_REGIMES'!$C$5,"Low",IF(F379&lt;'04_VOLATILITY_REGIMES'!$C$6,"Normal",IF(F379&lt;'04_VOLATILITY_REGIMES'!$C$7,"High","Extreme"))))</f>
        <v/>
      </c>
      <c r="P379" s="20">
        <f>O380</f>
        <v/>
      </c>
      <c r="Q379" s="21">
        <f>YEAR(A379)</f>
        <v/>
      </c>
    </row>
    <row r="380">
      <c r="A380" s="14" t="n">
        <v>41844</v>
      </c>
      <c r="B380" s="15">
        <f>'01_RAW_Spot'!B380</f>
        <v/>
      </c>
      <c r="C380" s="16">
        <f>'01_RAW_IV'!B380</f>
        <v/>
      </c>
      <c r="D380" s="15">
        <f>LN(B380/B379)</f>
        <v/>
      </c>
      <c r="E380" s="16">
        <f>STDEV(D360:D380)*SQRT(252)</f>
        <v/>
      </c>
      <c r="F380" s="16">
        <f>STDEV(D318:D380)*SQRT(252)</f>
        <v/>
      </c>
      <c r="G380" s="16">
        <f>IF(OR(C380="",F380=""),"",C380-F380)</f>
        <v/>
      </c>
      <c r="H380" s="17">
        <f>IF(OR(C380="",F380="",F380=0),"",C380/F380)</f>
        <v/>
      </c>
      <c r="I380" s="18">
        <f>IF('01_RAW_FwdRV'!B380="","",'01_RAW_FwdRV'!B380)</f>
        <v/>
      </c>
      <c r="J380" s="18">
        <f>IF(ROW()&lt;=3286,STDEV(D381:D401)*SQRT(252),"")</f>
        <v/>
      </c>
      <c r="K380" s="18">
        <f>IF(ROW()&lt;=3244,LN(B443/B380),"")</f>
        <v/>
      </c>
      <c r="L380" s="19" t="n">
        <v>0.002638522427440633</v>
      </c>
      <c r="M380" s="19" t="n">
        <v>0.0079155672823219</v>
      </c>
      <c r="N380" s="17" t="n">
        <v>0.3987714519143331</v>
      </c>
      <c r="O380" s="20">
        <f>IF(F380="","",IF(F380&lt;'04_VOLATILITY_REGIMES'!$C$5,"Low",IF(F380&lt;'04_VOLATILITY_REGIMES'!$C$6,"Normal",IF(F380&lt;'04_VOLATILITY_REGIMES'!$C$7,"High","Extreme"))))</f>
        <v/>
      </c>
      <c r="P380" s="20">
        <f>O381</f>
        <v/>
      </c>
      <c r="Q380" s="21">
        <f>YEAR(A380)</f>
        <v/>
      </c>
    </row>
    <row r="381">
      <c r="A381" s="14" t="n">
        <v>41845</v>
      </c>
      <c r="B381" s="15">
        <f>'01_RAW_Spot'!B381</f>
        <v/>
      </c>
      <c r="C381" s="16">
        <f>'01_RAW_IV'!B381</f>
        <v/>
      </c>
      <c r="D381" s="15">
        <f>LN(B381/B380)</f>
        <v/>
      </c>
      <c r="E381" s="16">
        <f>STDEV(D361:D381)*SQRT(252)</f>
        <v/>
      </c>
      <c r="F381" s="16">
        <f>STDEV(D319:D381)*SQRT(252)</f>
        <v/>
      </c>
      <c r="G381" s="16">
        <f>IF(OR(C381="",F381=""),"",C381-F381)</f>
        <v/>
      </c>
      <c r="H381" s="17">
        <f>IF(OR(C381="",F381="",F381=0),"",C381/F381)</f>
        <v/>
      </c>
      <c r="I381" s="18">
        <f>IF('01_RAW_FwdRV'!B381="","",'01_RAW_FwdRV'!B381)</f>
        <v/>
      </c>
      <c r="J381" s="18">
        <f>IF(ROW()&lt;=3286,STDEV(D382:D402)*SQRT(252),"")</f>
        <v/>
      </c>
      <c r="K381" s="18">
        <f>IF(ROW()&lt;=3244,LN(B444/B381),"")</f>
        <v/>
      </c>
      <c r="L381" s="19" t="n">
        <v>0.002631578947368421</v>
      </c>
      <c r="M381" s="19" t="n">
        <v>0.002631578947368421</v>
      </c>
      <c r="N381" s="17" t="n">
        <v>0.4418080603843342</v>
      </c>
      <c r="O381" s="20">
        <f>IF(F381="","",IF(F381&lt;'04_VOLATILITY_REGIMES'!$C$5,"Low",IF(F381&lt;'04_VOLATILITY_REGIMES'!$C$6,"Normal",IF(F381&lt;'04_VOLATILITY_REGIMES'!$C$7,"High","Extreme"))))</f>
        <v/>
      </c>
      <c r="P381" s="20">
        <f>O382</f>
        <v/>
      </c>
      <c r="Q381" s="21">
        <f>YEAR(A381)</f>
        <v/>
      </c>
    </row>
    <row r="382">
      <c r="A382" s="14" t="n">
        <v>41848</v>
      </c>
      <c r="B382" s="15">
        <f>'01_RAW_Spot'!B382</f>
        <v/>
      </c>
      <c r="C382" s="16">
        <f>'01_RAW_IV'!B382</f>
        <v/>
      </c>
      <c r="D382" s="15">
        <f>LN(B382/B381)</f>
        <v/>
      </c>
      <c r="E382" s="16">
        <f>STDEV(D362:D382)*SQRT(252)</f>
        <v/>
      </c>
      <c r="F382" s="16">
        <f>STDEV(D320:D382)*SQRT(252)</f>
        <v/>
      </c>
      <c r="G382" s="16">
        <f>IF(OR(C382="",F382=""),"",C382-F382)</f>
        <v/>
      </c>
      <c r="H382" s="17">
        <f>IF(OR(C382="",F382="",F382=0),"",C382/F382)</f>
        <v/>
      </c>
      <c r="I382" s="18">
        <f>IF('01_RAW_FwdRV'!B382="","",'01_RAW_FwdRV'!B382)</f>
        <v/>
      </c>
      <c r="J382" s="18">
        <f>IF(ROW()&lt;=3286,STDEV(D383:D403)*SQRT(252),"")</f>
        <v/>
      </c>
      <c r="K382" s="18">
        <f>IF(ROW()&lt;=3244,LN(B445/B382),"")</f>
        <v/>
      </c>
      <c r="L382" s="19" t="n">
        <v>0.002624671916010499</v>
      </c>
      <c r="M382" s="19" t="n">
        <v>0.005249343832020997</v>
      </c>
      <c r="N382" s="17" t="n">
        <v>0.4249206594934522</v>
      </c>
      <c r="O382" s="20">
        <f>IF(F382="","",IF(F382&lt;'04_VOLATILITY_REGIMES'!$C$5,"Low",IF(F382&lt;'04_VOLATILITY_REGIMES'!$C$6,"Normal",IF(F382&lt;'04_VOLATILITY_REGIMES'!$C$7,"High","Extreme"))))</f>
        <v/>
      </c>
      <c r="P382" s="20">
        <f>O383</f>
        <v/>
      </c>
      <c r="Q382" s="21">
        <f>YEAR(A382)</f>
        <v/>
      </c>
    </row>
    <row r="383">
      <c r="A383" s="14" t="n">
        <v>41850</v>
      </c>
      <c r="B383" s="15">
        <f>'01_RAW_Spot'!B383</f>
        <v/>
      </c>
      <c r="C383" s="16">
        <f>'01_RAW_IV'!B383</f>
        <v/>
      </c>
      <c r="D383" s="15">
        <f>LN(B383/B382)</f>
        <v/>
      </c>
      <c r="E383" s="16">
        <f>STDEV(D363:D383)*SQRT(252)</f>
        <v/>
      </c>
      <c r="F383" s="16">
        <f>STDEV(D321:D383)*SQRT(252)</f>
        <v/>
      </c>
      <c r="G383" s="16">
        <f>IF(OR(C383="",F383=""),"",C383-F383)</f>
        <v/>
      </c>
      <c r="H383" s="17">
        <f>IF(OR(C383="",F383="",F383=0),"",C383/F383)</f>
        <v/>
      </c>
      <c r="I383" s="18">
        <f>IF('01_RAW_FwdRV'!B383="","",'01_RAW_FwdRV'!B383)</f>
        <v/>
      </c>
      <c r="J383" s="18">
        <f>IF(ROW()&lt;=3286,STDEV(D384:D404)*SQRT(252),"")</f>
        <v/>
      </c>
      <c r="K383" s="18">
        <f>IF(ROW()&lt;=3244,LN(B446/B383),"")</f>
        <v/>
      </c>
      <c r="L383" s="19" t="n">
        <v>0.002617801047120419</v>
      </c>
      <c r="M383" s="19" t="n">
        <v>0.002617801047120419</v>
      </c>
      <c r="N383" s="17" t="n">
        <v>0.4212637570107082</v>
      </c>
      <c r="O383" s="20">
        <f>IF(F383="","",IF(F383&lt;'04_VOLATILITY_REGIMES'!$C$5,"Low",IF(F383&lt;'04_VOLATILITY_REGIMES'!$C$6,"Normal",IF(F383&lt;'04_VOLATILITY_REGIMES'!$C$7,"High","Extreme"))))</f>
        <v/>
      </c>
      <c r="P383" s="20">
        <f>O384</f>
        <v/>
      </c>
      <c r="Q383" s="21">
        <f>YEAR(A383)</f>
        <v/>
      </c>
    </row>
    <row r="384">
      <c r="A384" s="14" t="n">
        <v>41851</v>
      </c>
      <c r="B384" s="15">
        <f>'01_RAW_Spot'!B384</f>
        <v/>
      </c>
      <c r="C384" s="16">
        <f>'01_RAW_IV'!B384</f>
        <v/>
      </c>
      <c r="D384" s="15">
        <f>LN(B384/B383)</f>
        <v/>
      </c>
      <c r="E384" s="16">
        <f>STDEV(D364:D384)*SQRT(252)</f>
        <v/>
      </c>
      <c r="F384" s="16">
        <f>STDEV(D322:D384)*SQRT(252)</f>
        <v/>
      </c>
      <c r="G384" s="16">
        <f>IF(OR(C384="",F384=""),"",C384-F384)</f>
        <v/>
      </c>
      <c r="H384" s="17">
        <f>IF(OR(C384="",F384="",F384=0),"",C384/F384)</f>
        <v/>
      </c>
      <c r="I384" s="18">
        <f>IF('01_RAW_FwdRV'!B384="","",'01_RAW_FwdRV'!B384)</f>
        <v/>
      </c>
      <c r="J384" s="18">
        <f>IF(ROW()&lt;=3286,STDEV(D385:D405)*SQRT(252),"")</f>
        <v/>
      </c>
      <c r="K384" s="18">
        <f>IF(ROW()&lt;=3244,LN(B447/B384),"")</f>
        <v/>
      </c>
      <c r="L384" s="19" t="n">
        <v>0.01305483028720627</v>
      </c>
      <c r="M384" s="19" t="n">
        <v>0.01827676240208877</v>
      </c>
      <c r="N384" s="17" t="n">
        <v>0.4006882845738521</v>
      </c>
      <c r="O384" s="20">
        <f>IF(F384="","",IF(F384&lt;'04_VOLATILITY_REGIMES'!$C$5,"Low",IF(F384&lt;'04_VOLATILITY_REGIMES'!$C$6,"Normal",IF(F384&lt;'04_VOLATILITY_REGIMES'!$C$7,"High","Extreme"))))</f>
        <v/>
      </c>
      <c r="P384" s="20">
        <f>O385</f>
        <v/>
      </c>
      <c r="Q384" s="21">
        <f>YEAR(A384)</f>
        <v/>
      </c>
    </row>
    <row r="385">
      <c r="A385" s="14" t="n">
        <v>41852</v>
      </c>
      <c r="B385" s="15">
        <f>'01_RAW_Spot'!B385</f>
        <v/>
      </c>
      <c r="C385" s="16">
        <f>'01_RAW_IV'!B385</f>
        <v/>
      </c>
      <c r="D385" s="15">
        <f>LN(B385/B384)</f>
        <v/>
      </c>
      <c r="E385" s="16">
        <f>STDEV(D365:D385)*SQRT(252)</f>
        <v/>
      </c>
      <c r="F385" s="16">
        <f>STDEV(D323:D385)*SQRT(252)</f>
        <v/>
      </c>
      <c r="G385" s="16">
        <f>IF(OR(C385="",F385=""),"",C385-F385)</f>
        <v/>
      </c>
      <c r="H385" s="17">
        <f>IF(OR(C385="",F385="",F385=0),"",C385/F385)</f>
        <v/>
      </c>
      <c r="I385" s="18">
        <f>IF('01_RAW_FwdRV'!B385="","",'01_RAW_FwdRV'!B385)</f>
        <v/>
      </c>
      <c r="J385" s="18">
        <f>IF(ROW()&lt;=3286,STDEV(D386:D406)*SQRT(252),"")</f>
        <v/>
      </c>
      <c r="K385" s="18">
        <f>IF(ROW()&lt;=3244,LN(B448/B385),"")</f>
        <v/>
      </c>
      <c r="L385" s="19" t="n">
        <v>0.01822916666666667</v>
      </c>
      <c r="M385" s="19" t="n">
        <v>0.08854166666666667</v>
      </c>
      <c r="N385" s="17" t="n">
        <v>0.3586303601265228</v>
      </c>
      <c r="O385" s="20">
        <f>IF(F385="","",IF(F385&lt;'04_VOLATILITY_REGIMES'!$C$5,"Low",IF(F385&lt;'04_VOLATILITY_REGIMES'!$C$6,"Normal",IF(F385&lt;'04_VOLATILITY_REGIMES'!$C$7,"High","Extreme"))))</f>
        <v/>
      </c>
      <c r="P385" s="20">
        <f>O386</f>
        <v/>
      </c>
      <c r="Q385" s="21">
        <f>YEAR(A385)</f>
        <v/>
      </c>
    </row>
    <row r="386">
      <c r="A386" s="14" t="n">
        <v>41855</v>
      </c>
      <c r="B386" s="15">
        <f>'01_RAW_Spot'!B386</f>
        <v/>
      </c>
      <c r="C386" s="16">
        <f>'01_RAW_IV'!B386</f>
        <v/>
      </c>
      <c r="D386" s="15">
        <f>LN(B386/B385)</f>
        <v/>
      </c>
      <c r="E386" s="16">
        <f>STDEV(D366:D386)*SQRT(252)</f>
        <v/>
      </c>
      <c r="F386" s="16">
        <f>STDEV(D324:D386)*SQRT(252)</f>
        <v/>
      </c>
      <c r="G386" s="16">
        <f>IF(OR(C386="",F386=""),"",C386-F386)</f>
        <v/>
      </c>
      <c r="H386" s="17">
        <f>IF(OR(C386="",F386="",F386=0),"",C386/F386)</f>
        <v/>
      </c>
      <c r="I386" s="18">
        <f>IF('01_RAW_FwdRV'!B386="","",'01_RAW_FwdRV'!B386)</f>
        <v/>
      </c>
      <c r="J386" s="18">
        <f>IF(ROW()&lt;=3286,STDEV(D387:D407)*SQRT(252),"")</f>
        <v/>
      </c>
      <c r="K386" s="18">
        <f>IF(ROW()&lt;=3244,LN(B449/B386),"")</f>
        <v/>
      </c>
      <c r="L386" s="19" t="n">
        <v>0.02337662337662338</v>
      </c>
      <c r="M386" s="19" t="n">
        <v>0.1116883116883117</v>
      </c>
      <c r="N386" s="17" t="n">
        <v>0.3794918044991248</v>
      </c>
      <c r="O386" s="20">
        <f>IF(F386="","",IF(F386&lt;'04_VOLATILITY_REGIMES'!$C$5,"Low",IF(F386&lt;'04_VOLATILITY_REGIMES'!$C$6,"Normal",IF(F386&lt;'04_VOLATILITY_REGIMES'!$C$7,"High","Extreme"))))</f>
        <v/>
      </c>
      <c r="P386" s="20">
        <f>O387</f>
        <v/>
      </c>
      <c r="Q386" s="21">
        <f>YEAR(A386)</f>
        <v/>
      </c>
    </row>
    <row r="387">
      <c r="A387" s="14" t="n">
        <v>41856</v>
      </c>
      <c r="B387" s="15">
        <f>'01_RAW_Spot'!B387</f>
        <v/>
      </c>
      <c r="C387" s="16">
        <f>'01_RAW_IV'!B387</f>
        <v/>
      </c>
      <c r="D387" s="15">
        <f>LN(B387/B386)</f>
        <v/>
      </c>
      <c r="E387" s="16">
        <f>STDEV(D367:D387)*SQRT(252)</f>
        <v/>
      </c>
      <c r="F387" s="16">
        <f>STDEV(D325:D387)*SQRT(252)</f>
        <v/>
      </c>
      <c r="G387" s="16">
        <f>IF(OR(C387="",F387=""),"",C387-F387)</f>
        <v/>
      </c>
      <c r="H387" s="17">
        <f>IF(OR(C387="",F387="",F387=0),"",C387/F387)</f>
        <v/>
      </c>
      <c r="I387" s="18">
        <f>IF('01_RAW_FwdRV'!B387="","",'01_RAW_FwdRV'!B387)</f>
        <v/>
      </c>
      <c r="J387" s="18">
        <f>IF(ROW()&lt;=3286,STDEV(D388:D408)*SQRT(252),"")</f>
        <v/>
      </c>
      <c r="K387" s="18">
        <f>IF(ROW()&lt;=3244,LN(B450/B387),"")</f>
        <v/>
      </c>
      <c r="L387" s="19" t="n">
        <v>0.02072538860103627</v>
      </c>
      <c r="M387" s="19" t="n">
        <v>0.1113989637305699</v>
      </c>
      <c r="N387" s="17" t="n">
        <v>0.3503713376676488</v>
      </c>
      <c r="O387" s="20">
        <f>IF(F387="","",IF(F387&lt;'04_VOLATILITY_REGIMES'!$C$5,"Low",IF(F387&lt;'04_VOLATILITY_REGIMES'!$C$6,"Normal",IF(F387&lt;'04_VOLATILITY_REGIMES'!$C$7,"High","Extreme"))))</f>
        <v/>
      </c>
      <c r="P387" s="20">
        <f>O388</f>
        <v/>
      </c>
      <c r="Q387" s="21">
        <f>YEAR(A387)</f>
        <v/>
      </c>
    </row>
    <row r="388">
      <c r="A388" s="14" t="n">
        <v>41857</v>
      </c>
      <c r="B388" s="15">
        <f>'01_RAW_Spot'!B388</f>
        <v/>
      </c>
      <c r="C388" s="16">
        <f>'01_RAW_IV'!B388</f>
        <v/>
      </c>
      <c r="D388" s="15">
        <f>LN(B388/B387)</f>
        <v/>
      </c>
      <c r="E388" s="16">
        <f>STDEV(D368:D388)*SQRT(252)</f>
        <v/>
      </c>
      <c r="F388" s="16">
        <f>STDEV(D326:D388)*SQRT(252)</f>
        <v/>
      </c>
      <c r="G388" s="16">
        <f>IF(OR(C388="",F388=""),"",C388-F388)</f>
        <v/>
      </c>
      <c r="H388" s="17">
        <f>IF(OR(C388="",F388="",F388=0),"",C388/F388)</f>
        <v/>
      </c>
      <c r="I388" s="18">
        <f>IF('01_RAW_FwdRV'!B388="","",'01_RAW_FwdRV'!B388)</f>
        <v/>
      </c>
      <c r="J388" s="18">
        <f>IF(ROW()&lt;=3286,STDEV(D389:D409)*SQRT(252),"")</f>
        <v/>
      </c>
      <c r="K388" s="18">
        <f>IF(ROW()&lt;=3244,LN(B451/B388),"")</f>
        <v/>
      </c>
      <c r="L388" s="19" t="n">
        <v>0.02842377260981912</v>
      </c>
      <c r="M388" s="19" t="n">
        <v>0.1808785529715762</v>
      </c>
      <c r="N388" s="17" t="n">
        <v>0.3012728618962381</v>
      </c>
      <c r="O388" s="20">
        <f>IF(F388="","",IF(F388&lt;'04_VOLATILITY_REGIMES'!$C$5,"Low",IF(F388&lt;'04_VOLATILITY_REGIMES'!$C$6,"Normal",IF(F388&lt;'04_VOLATILITY_REGIMES'!$C$7,"High","Extreme"))))</f>
        <v/>
      </c>
      <c r="P388" s="20">
        <f>O389</f>
        <v/>
      </c>
      <c r="Q388" s="21">
        <f>YEAR(A388)</f>
        <v/>
      </c>
    </row>
    <row r="389">
      <c r="A389" s="14" t="n">
        <v>41858</v>
      </c>
      <c r="B389" s="15">
        <f>'01_RAW_Spot'!B389</f>
        <v/>
      </c>
      <c r="C389" s="16">
        <f>'01_RAW_IV'!B389</f>
        <v/>
      </c>
      <c r="D389" s="15">
        <f>LN(B389/B388)</f>
        <v/>
      </c>
      <c r="E389" s="16">
        <f>STDEV(D369:D389)*SQRT(252)</f>
        <v/>
      </c>
      <c r="F389" s="16">
        <f>STDEV(D327:D389)*SQRT(252)</f>
        <v/>
      </c>
      <c r="G389" s="16">
        <f>IF(OR(C389="",F389=""),"",C389-F389)</f>
        <v/>
      </c>
      <c r="H389" s="17">
        <f>IF(OR(C389="",F389="",F389=0),"",C389/F389)</f>
        <v/>
      </c>
      <c r="I389" s="18">
        <f>IF('01_RAW_FwdRV'!B389="","",'01_RAW_FwdRV'!B389)</f>
        <v/>
      </c>
      <c r="J389" s="18">
        <f>IF(ROW()&lt;=3286,STDEV(D390:D410)*SQRT(252),"")</f>
        <v/>
      </c>
      <c r="K389" s="18">
        <f>IF(ROW()&lt;=3244,LN(B452/B389),"")</f>
        <v/>
      </c>
      <c r="L389" s="19" t="n">
        <v>0.03350515463917526</v>
      </c>
      <c r="M389" s="19" t="n">
        <v>0.211340206185567</v>
      </c>
      <c r="N389" s="17" t="n">
        <v>0.3308215082209941</v>
      </c>
      <c r="O389" s="20">
        <f>IF(F389="","",IF(F389&lt;'04_VOLATILITY_REGIMES'!$C$5,"Low",IF(F389&lt;'04_VOLATILITY_REGIMES'!$C$6,"Normal",IF(F389&lt;'04_VOLATILITY_REGIMES'!$C$7,"High","Extreme"))))</f>
        <v/>
      </c>
      <c r="P389" s="20">
        <f>O390</f>
        <v/>
      </c>
      <c r="Q389" s="21">
        <f>YEAR(A389)</f>
        <v/>
      </c>
    </row>
    <row r="390">
      <c r="A390" s="14" t="n">
        <v>41859</v>
      </c>
      <c r="B390" s="15">
        <f>'01_RAW_Spot'!B390</f>
        <v/>
      </c>
      <c r="C390" s="16">
        <f>'01_RAW_IV'!B390</f>
        <v/>
      </c>
      <c r="D390" s="15">
        <f>LN(B390/B389)</f>
        <v/>
      </c>
      <c r="E390" s="16">
        <f>STDEV(D370:D390)*SQRT(252)</f>
        <v/>
      </c>
      <c r="F390" s="16">
        <f>STDEV(D328:D390)*SQRT(252)</f>
        <v/>
      </c>
      <c r="G390" s="16">
        <f>IF(OR(C390="",F390=""),"",C390-F390)</f>
        <v/>
      </c>
      <c r="H390" s="17">
        <f>IF(OR(C390="",F390="",F390=0),"",C390/F390)</f>
        <v/>
      </c>
      <c r="I390" s="18">
        <f>IF('01_RAW_FwdRV'!B390="","",'01_RAW_FwdRV'!B390)</f>
        <v/>
      </c>
      <c r="J390" s="18">
        <f>IF(ROW()&lt;=3286,STDEV(D391:D411)*SQRT(252),"")</f>
        <v/>
      </c>
      <c r="K390" s="18">
        <f>IF(ROW()&lt;=3244,LN(B453/B390),"")</f>
        <v/>
      </c>
      <c r="L390" s="19" t="n">
        <v>0.03598971722365039</v>
      </c>
      <c r="M390" s="19" t="n">
        <v>0.2133676092544987</v>
      </c>
      <c r="N390" s="17" t="n">
        <v>0.3544254834842943</v>
      </c>
      <c r="O390" s="20">
        <f>IF(F390="","",IF(F390&lt;'04_VOLATILITY_REGIMES'!$C$5,"Low",IF(F390&lt;'04_VOLATILITY_REGIMES'!$C$6,"Normal",IF(F390&lt;'04_VOLATILITY_REGIMES'!$C$7,"High","Extreme"))))</f>
        <v/>
      </c>
      <c r="P390" s="20">
        <f>O391</f>
        <v/>
      </c>
      <c r="Q390" s="21">
        <f>YEAR(A390)</f>
        <v/>
      </c>
    </row>
    <row r="391">
      <c r="A391" s="14" t="n">
        <v>41862</v>
      </c>
      <c r="B391" s="15">
        <f>'01_RAW_Spot'!B391</f>
        <v/>
      </c>
      <c r="C391" s="16">
        <f>'01_RAW_IV'!B391</f>
        <v/>
      </c>
      <c r="D391" s="15">
        <f>LN(B391/B390)</f>
        <v/>
      </c>
      <c r="E391" s="16">
        <f>STDEV(D371:D391)*SQRT(252)</f>
        <v/>
      </c>
      <c r="F391" s="16">
        <f>STDEV(D329:D391)*SQRT(252)</f>
        <v/>
      </c>
      <c r="G391" s="16">
        <f>IF(OR(C391="",F391=""),"",C391-F391)</f>
        <v/>
      </c>
      <c r="H391" s="17">
        <f>IF(OR(C391="",F391="",F391=0),"",C391/F391)</f>
        <v/>
      </c>
      <c r="I391" s="18">
        <f>IF('01_RAW_FwdRV'!B391="","",'01_RAW_FwdRV'!B391)</f>
        <v/>
      </c>
      <c r="J391" s="18">
        <f>IF(ROW()&lt;=3286,STDEV(D392:D412)*SQRT(252),"")</f>
        <v/>
      </c>
      <c r="K391" s="18">
        <f>IF(ROW()&lt;=3244,LN(B454/B391),"")</f>
        <v/>
      </c>
      <c r="L391" s="19" t="n">
        <v>0.03333333333333333</v>
      </c>
      <c r="M391" s="19" t="n">
        <v>0.2153846153846154</v>
      </c>
      <c r="N391" s="17" t="n">
        <v>0.3247265354134155</v>
      </c>
      <c r="O391" s="20">
        <f>IF(F391="","",IF(F391&lt;'04_VOLATILITY_REGIMES'!$C$5,"Low",IF(F391&lt;'04_VOLATILITY_REGIMES'!$C$6,"Normal",IF(F391&lt;'04_VOLATILITY_REGIMES'!$C$7,"High","Extreme"))))</f>
        <v/>
      </c>
      <c r="P391" s="20">
        <f>O392</f>
        <v/>
      </c>
      <c r="Q391" s="21">
        <f>YEAR(A391)</f>
        <v/>
      </c>
    </row>
    <row r="392">
      <c r="A392" s="14" t="n">
        <v>41863</v>
      </c>
      <c r="B392" s="15">
        <f>'01_RAW_Spot'!B392</f>
        <v/>
      </c>
      <c r="C392" s="16">
        <f>'01_RAW_IV'!B392</f>
        <v/>
      </c>
      <c r="D392" s="15">
        <f>LN(B392/B391)</f>
        <v/>
      </c>
      <c r="E392" s="16">
        <f>STDEV(D372:D392)*SQRT(252)</f>
        <v/>
      </c>
      <c r="F392" s="16">
        <f>STDEV(D330:D392)*SQRT(252)</f>
        <v/>
      </c>
      <c r="G392" s="16">
        <f>IF(OR(C392="",F392=""),"",C392-F392)</f>
        <v/>
      </c>
      <c r="H392" s="17">
        <f>IF(OR(C392="",F392="",F392=0),"",C392/F392)</f>
        <v/>
      </c>
      <c r="I392" s="18">
        <f>IF('01_RAW_FwdRV'!B392="","",'01_RAW_FwdRV'!B392)</f>
        <v/>
      </c>
      <c r="J392" s="18">
        <f>IF(ROW()&lt;=3286,STDEV(D393:D413)*SQRT(252),"")</f>
        <v/>
      </c>
      <c r="K392" s="18">
        <f>IF(ROW()&lt;=3244,LN(B455/B392),"")</f>
        <v/>
      </c>
      <c r="L392" s="19" t="n">
        <v>0.02813299232736573</v>
      </c>
      <c r="M392" s="19" t="n">
        <v>0.1713554987212276</v>
      </c>
      <c r="N392" s="17" t="n">
        <v>0.3067890192210219</v>
      </c>
      <c r="O392" s="20">
        <f>IF(F392="","",IF(F392&lt;'04_VOLATILITY_REGIMES'!$C$5,"Low",IF(F392&lt;'04_VOLATILITY_REGIMES'!$C$6,"Normal",IF(F392&lt;'04_VOLATILITY_REGIMES'!$C$7,"High","Extreme"))))</f>
        <v/>
      </c>
      <c r="P392" s="20">
        <f>O393</f>
        <v/>
      </c>
      <c r="Q392" s="21">
        <f>YEAR(A392)</f>
        <v/>
      </c>
    </row>
    <row r="393">
      <c r="A393" s="14" t="n">
        <v>41864</v>
      </c>
      <c r="B393" s="15">
        <f>'01_RAW_Spot'!B393</f>
        <v/>
      </c>
      <c r="C393" s="16">
        <f>'01_RAW_IV'!B393</f>
        <v/>
      </c>
      <c r="D393" s="15">
        <f>LN(B393/B392)</f>
        <v/>
      </c>
      <c r="E393" s="16">
        <f>STDEV(D373:D393)*SQRT(252)</f>
        <v/>
      </c>
      <c r="F393" s="16">
        <f>STDEV(D331:D393)*SQRT(252)</f>
        <v/>
      </c>
      <c r="G393" s="16">
        <f>IF(OR(C393="",F393=""),"",C393-F393)</f>
        <v/>
      </c>
      <c r="H393" s="17">
        <f>IF(OR(C393="",F393="",F393=0),"",C393/F393)</f>
        <v/>
      </c>
      <c r="I393" s="18">
        <f>IF('01_RAW_FwdRV'!B393="","",'01_RAW_FwdRV'!B393)</f>
        <v/>
      </c>
      <c r="J393" s="18">
        <f>IF(ROW()&lt;=3286,STDEV(D394:D414)*SQRT(252),"")</f>
        <v/>
      </c>
      <c r="K393" s="18">
        <f>IF(ROW()&lt;=3244,LN(B456/B393),"")</f>
        <v/>
      </c>
      <c r="L393" s="19" t="n">
        <v>0.01785714285714286</v>
      </c>
      <c r="M393" s="19" t="n">
        <v>0.1581632653061225</v>
      </c>
      <c r="N393" s="17" t="n">
        <v>0.2882840316421613</v>
      </c>
      <c r="O393" s="20">
        <f>IF(F393="","",IF(F393&lt;'04_VOLATILITY_REGIMES'!$C$5,"Low",IF(F393&lt;'04_VOLATILITY_REGIMES'!$C$6,"Normal",IF(F393&lt;'04_VOLATILITY_REGIMES'!$C$7,"High","Extreme"))))</f>
        <v/>
      </c>
      <c r="P393" s="20">
        <f>O394</f>
        <v/>
      </c>
      <c r="Q393" s="21">
        <f>YEAR(A393)</f>
        <v/>
      </c>
    </row>
    <row r="394">
      <c r="A394" s="14" t="n">
        <v>41865</v>
      </c>
      <c r="B394" s="15">
        <f>'01_RAW_Spot'!B394</f>
        <v/>
      </c>
      <c r="C394" s="16">
        <f>'01_RAW_IV'!B394</f>
        <v/>
      </c>
      <c r="D394" s="15">
        <f>LN(B394/B393)</f>
        <v/>
      </c>
      <c r="E394" s="16">
        <f>STDEV(D374:D394)*SQRT(252)</f>
        <v/>
      </c>
      <c r="F394" s="16">
        <f>STDEV(D332:D394)*SQRT(252)</f>
        <v/>
      </c>
      <c r="G394" s="16">
        <f>IF(OR(C394="",F394=""),"",C394-F394)</f>
        <v/>
      </c>
      <c r="H394" s="17">
        <f>IF(OR(C394="",F394="",F394=0),"",C394/F394)</f>
        <v/>
      </c>
      <c r="I394" s="18">
        <f>IF('01_RAW_FwdRV'!B394="","",'01_RAW_FwdRV'!B394)</f>
        <v/>
      </c>
      <c r="J394" s="18">
        <f>IF(ROW()&lt;=3286,STDEV(D395:D415)*SQRT(252),"")</f>
        <v/>
      </c>
      <c r="K394" s="18">
        <f>IF(ROW()&lt;=3244,LN(B457/B394),"")</f>
        <v/>
      </c>
      <c r="L394" s="19" t="n">
        <v>0.01272264631043257</v>
      </c>
      <c r="M394" s="19" t="n">
        <v>0.1450381679389313</v>
      </c>
      <c r="N394" s="17" t="n">
        <v>0.2718304071959356</v>
      </c>
      <c r="O394" s="20">
        <f>IF(F394="","",IF(F394&lt;'04_VOLATILITY_REGIMES'!$C$5,"Low",IF(F394&lt;'04_VOLATILITY_REGIMES'!$C$6,"Normal",IF(F394&lt;'04_VOLATILITY_REGIMES'!$C$7,"High","Extreme"))))</f>
        <v/>
      </c>
      <c r="P394" s="20">
        <f>O395</f>
        <v/>
      </c>
      <c r="Q394" s="21">
        <f>YEAR(A394)</f>
        <v/>
      </c>
    </row>
    <row r="395">
      <c r="A395" s="14" t="n">
        <v>41870</v>
      </c>
      <c r="B395" s="15">
        <f>'01_RAW_Spot'!B395</f>
        <v/>
      </c>
      <c r="C395" s="16">
        <f>'01_RAW_IV'!B395</f>
        <v/>
      </c>
      <c r="D395" s="15">
        <f>LN(B395/B394)</f>
        <v/>
      </c>
      <c r="E395" s="16">
        <f>STDEV(D375:D395)*SQRT(252)</f>
        <v/>
      </c>
      <c r="F395" s="16">
        <f>STDEV(D333:D395)*SQRT(252)</f>
        <v/>
      </c>
      <c r="G395" s="16">
        <f>IF(OR(C395="",F395=""),"",C395-F395)</f>
        <v/>
      </c>
      <c r="H395" s="17">
        <f>IF(OR(C395="",F395="",F395=0),"",C395/F395)</f>
        <v/>
      </c>
      <c r="I395" s="18">
        <f>IF('01_RAW_FwdRV'!B395="","",'01_RAW_FwdRV'!B395)</f>
        <v/>
      </c>
      <c r="J395" s="18">
        <f>IF(ROW()&lt;=3286,STDEV(D396:D416)*SQRT(252),"")</f>
        <v/>
      </c>
      <c r="K395" s="18">
        <f>IF(ROW()&lt;=3244,LN(B458/B395),"")</f>
        <v/>
      </c>
      <c r="L395" s="19" t="n">
        <v>0.005076142131979695</v>
      </c>
      <c r="M395" s="19" t="n">
        <v>0.1294416243654822</v>
      </c>
      <c r="N395" s="17" t="n">
        <v>0.245847793688943</v>
      </c>
      <c r="O395" s="20">
        <f>IF(F395="","",IF(F395&lt;'04_VOLATILITY_REGIMES'!$C$5,"Low",IF(F395&lt;'04_VOLATILITY_REGIMES'!$C$6,"Normal",IF(F395&lt;'04_VOLATILITY_REGIMES'!$C$7,"High","Extreme"))))</f>
        <v/>
      </c>
      <c r="P395" s="20">
        <f>O396</f>
        <v/>
      </c>
      <c r="Q395" s="21">
        <f>YEAR(A395)</f>
        <v/>
      </c>
    </row>
    <row r="396">
      <c r="A396" s="14" t="n">
        <v>41871</v>
      </c>
      <c r="B396" s="15">
        <f>'01_RAW_Spot'!B396</f>
        <v/>
      </c>
      <c r="C396" s="16">
        <f>'01_RAW_IV'!B396</f>
        <v/>
      </c>
      <c r="D396" s="15">
        <f>LN(B396/B395)</f>
        <v/>
      </c>
      <c r="E396" s="16">
        <f>STDEV(D376:D396)*SQRT(252)</f>
        <v/>
      </c>
      <c r="F396" s="16">
        <f>STDEV(D334:D396)*SQRT(252)</f>
        <v/>
      </c>
      <c r="G396" s="16">
        <f>IF(OR(C396="",F396=""),"",C396-F396)</f>
        <v/>
      </c>
      <c r="H396" s="17">
        <f>IF(OR(C396="",F396="",F396=0),"",C396/F396)</f>
        <v/>
      </c>
      <c r="I396" s="18">
        <f>IF('01_RAW_FwdRV'!B396="","",'01_RAW_FwdRV'!B396)</f>
        <v/>
      </c>
      <c r="J396" s="18">
        <f>IF(ROW()&lt;=3286,STDEV(D397:D417)*SQRT(252),"")</f>
        <v/>
      </c>
      <c r="K396" s="18">
        <f>IF(ROW()&lt;=3244,LN(B459/B396),"")</f>
        <v/>
      </c>
      <c r="L396" s="19" t="n">
        <v>0.02278481012658228</v>
      </c>
      <c r="M396" s="19" t="n">
        <v>0.1341772151898734</v>
      </c>
      <c r="N396" s="17" t="n">
        <v>0.2918976565702079</v>
      </c>
      <c r="O396" s="20">
        <f>IF(F396="","",IF(F396&lt;'04_VOLATILITY_REGIMES'!$C$5,"Low",IF(F396&lt;'04_VOLATILITY_REGIMES'!$C$6,"Normal",IF(F396&lt;'04_VOLATILITY_REGIMES'!$C$7,"High","Extreme"))))</f>
        <v/>
      </c>
      <c r="P396" s="20">
        <f>O397</f>
        <v/>
      </c>
      <c r="Q396" s="21">
        <f>YEAR(A396)</f>
        <v/>
      </c>
    </row>
    <row r="397">
      <c r="A397" s="14" t="n">
        <v>41872</v>
      </c>
      <c r="B397" s="15">
        <f>'01_RAW_Spot'!B397</f>
        <v/>
      </c>
      <c r="C397" s="16">
        <f>'01_RAW_IV'!B397</f>
        <v/>
      </c>
      <c r="D397" s="15">
        <f>LN(B397/B396)</f>
        <v/>
      </c>
      <c r="E397" s="16">
        <f>STDEV(D377:D397)*SQRT(252)</f>
        <v/>
      </c>
      <c r="F397" s="16">
        <f>STDEV(D335:D397)*SQRT(252)</f>
        <v/>
      </c>
      <c r="G397" s="16">
        <f>IF(OR(C397="",F397=""),"",C397-F397)</f>
        <v/>
      </c>
      <c r="H397" s="17">
        <f>IF(OR(C397="",F397="",F397=0),"",C397/F397)</f>
        <v/>
      </c>
      <c r="I397" s="18">
        <f>IF('01_RAW_FwdRV'!B397="","",'01_RAW_FwdRV'!B397)</f>
        <v/>
      </c>
      <c r="J397" s="18">
        <f>IF(ROW()&lt;=3286,STDEV(D398:D418)*SQRT(252),"")</f>
        <v/>
      </c>
      <c r="K397" s="18">
        <f>IF(ROW()&lt;=3244,LN(B460/B397),"")</f>
        <v/>
      </c>
      <c r="L397" s="19" t="n">
        <v>0.02525252525252525</v>
      </c>
      <c r="M397" s="19" t="n">
        <v>0.1287878787878788</v>
      </c>
      <c r="N397" s="17" t="n">
        <v>0.3111019596025543</v>
      </c>
      <c r="O397" s="20">
        <f>IF(F397="","",IF(F397&lt;'04_VOLATILITY_REGIMES'!$C$5,"Low",IF(F397&lt;'04_VOLATILITY_REGIMES'!$C$6,"Normal",IF(F397&lt;'04_VOLATILITY_REGIMES'!$C$7,"High","Extreme"))))</f>
        <v/>
      </c>
      <c r="P397" s="20">
        <f>O398</f>
        <v/>
      </c>
      <c r="Q397" s="21">
        <f>YEAR(A397)</f>
        <v/>
      </c>
    </row>
    <row r="398">
      <c r="A398" s="14" t="n">
        <v>41873</v>
      </c>
      <c r="B398" s="15">
        <f>'01_RAW_Spot'!B398</f>
        <v/>
      </c>
      <c r="C398" s="16">
        <f>'01_RAW_IV'!B398</f>
        <v/>
      </c>
      <c r="D398" s="15">
        <f>LN(B398/B397)</f>
        <v/>
      </c>
      <c r="E398" s="16">
        <f>STDEV(D378:D398)*SQRT(252)</f>
        <v/>
      </c>
      <c r="F398" s="16">
        <f>STDEV(D336:D398)*SQRT(252)</f>
        <v/>
      </c>
      <c r="G398" s="16">
        <f>IF(OR(C398="",F398=""),"",C398-F398)</f>
        <v/>
      </c>
      <c r="H398" s="17">
        <f>IF(OR(C398="",F398="",F398=0),"",C398/F398)</f>
        <v/>
      </c>
      <c r="I398" s="18">
        <f>IF('01_RAW_FwdRV'!B398="","",'01_RAW_FwdRV'!B398)</f>
        <v/>
      </c>
      <c r="J398" s="18">
        <f>IF(ROW()&lt;=3286,STDEV(D399:D419)*SQRT(252),"")</f>
        <v/>
      </c>
      <c r="K398" s="18">
        <f>IF(ROW()&lt;=3244,LN(B461/B398),"")</f>
        <v/>
      </c>
      <c r="L398" s="19" t="n">
        <v>0.02518891687657431</v>
      </c>
      <c r="M398" s="19" t="n">
        <v>0.1083123425692695</v>
      </c>
      <c r="N398" s="17" t="n">
        <v>0.3178840600078111</v>
      </c>
      <c r="O398" s="20">
        <f>IF(F398="","",IF(F398&lt;'04_VOLATILITY_REGIMES'!$C$5,"Low",IF(F398&lt;'04_VOLATILITY_REGIMES'!$C$6,"Normal",IF(F398&lt;'04_VOLATILITY_REGIMES'!$C$7,"High","Extreme"))))</f>
        <v/>
      </c>
      <c r="P398" s="20">
        <f>O399</f>
        <v/>
      </c>
      <c r="Q398" s="21">
        <f>YEAR(A398)</f>
        <v/>
      </c>
    </row>
    <row r="399">
      <c r="A399" s="14" t="n">
        <v>41876</v>
      </c>
      <c r="B399" s="15">
        <f>'01_RAW_Spot'!B399</f>
        <v/>
      </c>
      <c r="C399" s="16">
        <f>'01_RAW_IV'!B399</f>
        <v/>
      </c>
      <c r="D399" s="15">
        <f>LN(B399/B398)</f>
        <v/>
      </c>
      <c r="E399" s="16">
        <f>STDEV(D379:D399)*SQRT(252)</f>
        <v/>
      </c>
      <c r="F399" s="16">
        <f>STDEV(D337:D399)*SQRT(252)</f>
        <v/>
      </c>
      <c r="G399" s="16">
        <f>IF(OR(C399="",F399=""),"",C399-F399)</f>
        <v/>
      </c>
      <c r="H399" s="17">
        <f>IF(OR(C399="",F399="",F399=0),"",C399/F399)</f>
        <v/>
      </c>
      <c r="I399" s="18">
        <f>IF('01_RAW_FwdRV'!B399="","",'01_RAW_FwdRV'!B399)</f>
        <v/>
      </c>
      <c r="J399" s="18">
        <f>IF(ROW()&lt;=3286,STDEV(D400:D420)*SQRT(252),"")</f>
        <v/>
      </c>
      <c r="K399" s="18">
        <f>IF(ROW()&lt;=3244,LN(B462/B399),"")</f>
        <v/>
      </c>
      <c r="L399" s="19" t="n">
        <v>0.01005025125628141</v>
      </c>
      <c r="M399" s="19" t="n">
        <v>0.1105527638190955</v>
      </c>
      <c r="N399" s="17" t="n">
        <v>0.2772045603910681</v>
      </c>
      <c r="O399" s="20">
        <f>IF(F399="","",IF(F399&lt;'04_VOLATILITY_REGIMES'!$C$5,"Low",IF(F399&lt;'04_VOLATILITY_REGIMES'!$C$6,"Normal",IF(F399&lt;'04_VOLATILITY_REGIMES'!$C$7,"High","Extreme"))))</f>
        <v/>
      </c>
      <c r="P399" s="20">
        <f>O400</f>
        <v/>
      </c>
      <c r="Q399" s="21">
        <f>YEAR(A399)</f>
        <v/>
      </c>
    </row>
    <row r="400">
      <c r="A400" s="14" t="n">
        <v>41877</v>
      </c>
      <c r="B400" s="15">
        <f>'01_RAW_Spot'!B400</f>
        <v/>
      </c>
      <c r="C400" s="16">
        <f>'01_RAW_IV'!B400</f>
        <v/>
      </c>
      <c r="D400" s="15">
        <f>LN(B400/B399)</f>
        <v/>
      </c>
      <c r="E400" s="16">
        <f>STDEV(D380:D400)*SQRT(252)</f>
        <v/>
      </c>
      <c r="F400" s="16">
        <f>STDEV(D338:D400)*SQRT(252)</f>
        <v/>
      </c>
      <c r="G400" s="16">
        <f>IF(OR(C400="",F400=""),"",C400-F400)</f>
        <v/>
      </c>
      <c r="H400" s="17">
        <f>IF(OR(C400="",F400="",F400=0),"",C400/F400)</f>
        <v/>
      </c>
      <c r="I400" s="18">
        <f>IF('01_RAW_FwdRV'!B400="","",'01_RAW_FwdRV'!B400)</f>
        <v/>
      </c>
      <c r="J400" s="18">
        <f>IF(ROW()&lt;=3286,STDEV(D401:D421)*SQRT(252),"")</f>
        <v/>
      </c>
      <c r="K400" s="18">
        <f>IF(ROW()&lt;=3244,LN(B463/B400),"")</f>
        <v/>
      </c>
      <c r="L400" s="19" t="n">
        <v>0.002506265664160401</v>
      </c>
      <c r="M400" s="19" t="n">
        <v>0.1077694235588972</v>
      </c>
      <c r="N400" s="17" t="n">
        <v>0.2517414256334581</v>
      </c>
      <c r="O400" s="20">
        <f>IF(F400="","",IF(F400&lt;'04_VOLATILITY_REGIMES'!$C$5,"Low",IF(F400&lt;'04_VOLATILITY_REGIMES'!$C$6,"Normal",IF(F400&lt;'04_VOLATILITY_REGIMES'!$C$7,"High","Extreme"))))</f>
        <v/>
      </c>
      <c r="P400" s="20">
        <f>O401</f>
        <v/>
      </c>
      <c r="Q400" s="21">
        <f>YEAR(A400)</f>
        <v/>
      </c>
    </row>
    <row r="401">
      <c r="A401" s="14" t="n">
        <v>41878</v>
      </c>
      <c r="B401" s="15">
        <f>'01_RAW_Spot'!B401</f>
        <v/>
      </c>
      <c r="C401" s="16">
        <f>'01_RAW_IV'!B401</f>
        <v/>
      </c>
      <c r="D401" s="15">
        <f>LN(B401/B400)</f>
        <v/>
      </c>
      <c r="E401" s="16">
        <f>STDEV(D381:D401)*SQRT(252)</f>
        <v/>
      </c>
      <c r="F401" s="16">
        <f>STDEV(D339:D401)*SQRT(252)</f>
        <v/>
      </c>
      <c r="G401" s="16">
        <f>IF(OR(C401="",F401=""),"",C401-F401)</f>
        <v/>
      </c>
      <c r="H401" s="17">
        <f>IF(OR(C401="",F401="",F401=0),"",C401/F401)</f>
        <v/>
      </c>
      <c r="I401" s="18">
        <f>IF('01_RAW_FwdRV'!B401="","",'01_RAW_FwdRV'!B401)</f>
        <v/>
      </c>
      <c r="J401" s="18">
        <f>IF(ROW()&lt;=3286,STDEV(D402:D422)*SQRT(252),"")</f>
        <v/>
      </c>
      <c r="K401" s="18">
        <f>IF(ROW()&lt;=3244,LN(B464/B401),"")</f>
        <v/>
      </c>
      <c r="L401" s="19" t="n">
        <v>0.0075</v>
      </c>
      <c r="M401" s="19" t="n">
        <v>0.0775</v>
      </c>
      <c r="N401" s="17" t="n">
        <v>0.2826778411732217</v>
      </c>
      <c r="O401" s="20">
        <f>IF(F401="","",IF(F401&lt;'04_VOLATILITY_REGIMES'!$C$5,"Low",IF(F401&lt;'04_VOLATILITY_REGIMES'!$C$6,"Normal",IF(F401&lt;'04_VOLATILITY_REGIMES'!$C$7,"High","Extreme"))))</f>
        <v/>
      </c>
      <c r="P401" s="20">
        <f>O402</f>
        <v/>
      </c>
      <c r="Q401" s="21">
        <f>YEAR(A401)</f>
        <v/>
      </c>
    </row>
    <row r="402">
      <c r="A402" s="14" t="n">
        <v>41879</v>
      </c>
      <c r="B402" s="15">
        <f>'01_RAW_Spot'!B402</f>
        <v/>
      </c>
      <c r="C402" s="16">
        <f>'01_RAW_IV'!B402</f>
        <v/>
      </c>
      <c r="D402" s="15">
        <f>LN(B402/B401)</f>
        <v/>
      </c>
      <c r="E402" s="16">
        <f>STDEV(D382:D402)*SQRT(252)</f>
        <v/>
      </c>
      <c r="F402" s="16">
        <f>STDEV(D340:D402)*SQRT(252)</f>
        <v/>
      </c>
      <c r="G402" s="16">
        <f>IF(OR(C402="",F402=""),"",C402-F402)</f>
        <v/>
      </c>
      <c r="H402" s="17">
        <f>IF(OR(C402="",F402="",F402=0),"",C402/F402)</f>
        <v/>
      </c>
      <c r="I402" s="18">
        <f>IF('01_RAW_FwdRV'!B402="","",'01_RAW_FwdRV'!B402)</f>
        <v/>
      </c>
      <c r="J402" s="18">
        <f>IF(ROW()&lt;=3286,STDEV(D403:D423)*SQRT(252),"")</f>
        <v/>
      </c>
      <c r="K402" s="18">
        <f>IF(ROW()&lt;=3244,LN(B465/B402),"")</f>
        <v/>
      </c>
      <c r="L402" s="19" t="n">
        <v>0.01745635910224439</v>
      </c>
      <c r="M402" s="19" t="n">
        <v>0.07481296758104738</v>
      </c>
      <c r="N402" s="17" t="n">
        <v>0.3109058228067634</v>
      </c>
      <c r="O402" s="20">
        <f>IF(F402="","",IF(F402&lt;'04_VOLATILITY_REGIMES'!$C$5,"Low",IF(F402&lt;'04_VOLATILITY_REGIMES'!$C$6,"Normal",IF(F402&lt;'04_VOLATILITY_REGIMES'!$C$7,"High","Extreme"))))</f>
        <v/>
      </c>
      <c r="P402" s="20">
        <f>O403</f>
        <v/>
      </c>
      <c r="Q402" s="21">
        <f>YEAR(A402)</f>
        <v/>
      </c>
    </row>
    <row r="403">
      <c r="A403" s="14" t="n">
        <v>41883</v>
      </c>
      <c r="B403" s="15">
        <f>'01_RAW_Spot'!B403</f>
        <v/>
      </c>
      <c r="C403" s="16">
        <f>'01_RAW_IV'!B403</f>
        <v/>
      </c>
      <c r="D403" s="15">
        <f>LN(B403/B402)</f>
        <v/>
      </c>
      <c r="E403" s="16">
        <f>STDEV(D383:D403)*SQRT(252)</f>
        <v/>
      </c>
      <c r="F403" s="16">
        <f>STDEV(D341:D403)*SQRT(252)</f>
        <v/>
      </c>
      <c r="G403" s="16">
        <f>IF(OR(C403="",F403=""),"",C403-F403)</f>
        <v/>
      </c>
      <c r="H403" s="17">
        <f>IF(OR(C403="",F403="",F403=0),"",C403/F403)</f>
        <v/>
      </c>
      <c r="I403" s="18">
        <f>IF('01_RAW_FwdRV'!B403="","",'01_RAW_FwdRV'!B403)</f>
        <v/>
      </c>
      <c r="J403" s="18">
        <f>IF(ROW()&lt;=3286,STDEV(D404:D424)*SQRT(252),"")</f>
        <v/>
      </c>
      <c r="K403" s="18">
        <f>IF(ROW()&lt;=3244,LN(B466/B403),"")</f>
        <v/>
      </c>
      <c r="L403" s="19" t="n">
        <v>0.01492537313432836</v>
      </c>
      <c r="M403" s="19" t="n">
        <v>0.07462686567164178</v>
      </c>
      <c r="N403" s="17" t="n">
        <v>0.3040684432308254</v>
      </c>
      <c r="O403" s="20">
        <f>IF(F403="","",IF(F403&lt;'04_VOLATILITY_REGIMES'!$C$5,"Low",IF(F403&lt;'04_VOLATILITY_REGIMES'!$C$6,"Normal",IF(F403&lt;'04_VOLATILITY_REGIMES'!$C$7,"High","Extreme"))))</f>
        <v/>
      </c>
      <c r="P403" s="20">
        <f>O404</f>
        <v/>
      </c>
      <c r="Q403" s="21">
        <f>YEAR(A403)</f>
        <v/>
      </c>
    </row>
    <row r="404">
      <c r="A404" s="14" t="n">
        <v>41884</v>
      </c>
      <c r="B404" s="15">
        <f>'01_RAW_Spot'!B404</f>
        <v/>
      </c>
      <c r="C404" s="16">
        <f>'01_RAW_IV'!B404</f>
        <v/>
      </c>
      <c r="D404" s="15">
        <f>LN(B404/B403)</f>
        <v/>
      </c>
      <c r="E404" s="16">
        <f>STDEV(D384:D404)*SQRT(252)</f>
        <v/>
      </c>
      <c r="F404" s="16">
        <f>STDEV(D342:D404)*SQRT(252)</f>
        <v/>
      </c>
      <c r="G404" s="16">
        <f>IF(OR(C404="",F404=""),"",C404-F404)</f>
        <v/>
      </c>
      <c r="H404" s="17">
        <f>IF(OR(C404="",F404="",F404=0),"",C404/F404)</f>
        <v/>
      </c>
      <c r="I404" s="18">
        <f>IF('01_RAW_FwdRV'!B404="","",'01_RAW_FwdRV'!B404)</f>
        <v/>
      </c>
      <c r="J404" s="18">
        <f>IF(ROW()&lt;=3286,STDEV(D405:D425)*SQRT(252),"")</f>
        <v/>
      </c>
      <c r="K404" s="18">
        <f>IF(ROW()&lt;=3244,LN(B467/B404),"")</f>
        <v/>
      </c>
      <c r="L404" s="19" t="n">
        <v>0.0173697270471464</v>
      </c>
      <c r="M404" s="19" t="n">
        <v>0.08188585607940446</v>
      </c>
      <c r="N404" s="17" t="n">
        <v>0.300425289127277</v>
      </c>
      <c r="O404" s="20">
        <f>IF(F404="","",IF(F404&lt;'04_VOLATILITY_REGIMES'!$C$5,"Low",IF(F404&lt;'04_VOLATILITY_REGIMES'!$C$6,"Normal",IF(F404&lt;'04_VOLATILITY_REGIMES'!$C$7,"High","Extreme"))))</f>
        <v/>
      </c>
      <c r="P404" s="20">
        <f>O405</f>
        <v/>
      </c>
      <c r="Q404" s="21">
        <f>YEAR(A404)</f>
        <v/>
      </c>
    </row>
    <row r="405">
      <c r="A405" s="14" t="n">
        <v>41885</v>
      </c>
      <c r="B405" s="15">
        <f>'01_RAW_Spot'!B405</f>
        <v/>
      </c>
      <c r="C405" s="16">
        <f>'01_RAW_IV'!B405</f>
        <v/>
      </c>
      <c r="D405" s="15">
        <f>LN(B405/B404)</f>
        <v/>
      </c>
      <c r="E405" s="16">
        <f>STDEV(D385:D405)*SQRT(252)</f>
        <v/>
      </c>
      <c r="F405" s="16">
        <f>STDEV(D343:D405)*SQRT(252)</f>
        <v/>
      </c>
      <c r="G405" s="16">
        <f>IF(OR(C405="",F405=""),"",C405-F405)</f>
        <v/>
      </c>
      <c r="H405" s="17">
        <f>IF(OR(C405="",F405="",F405=0),"",C405/F405)</f>
        <v/>
      </c>
      <c r="I405" s="18">
        <f>IF('01_RAW_FwdRV'!B405="","",'01_RAW_FwdRV'!B405)</f>
        <v/>
      </c>
      <c r="J405" s="18">
        <f>IF(ROW()&lt;=3286,STDEV(D406:D426)*SQRT(252),"")</f>
        <v/>
      </c>
      <c r="K405" s="18">
        <f>IF(ROW()&lt;=3244,LN(B468/B405),"")</f>
        <v/>
      </c>
      <c r="L405" s="19" t="n">
        <v>0.002475247524752475</v>
      </c>
      <c r="M405" s="19" t="n">
        <v>0.09158415841584158</v>
      </c>
      <c r="N405" s="17" t="n">
        <v>0.2553831711751779</v>
      </c>
      <c r="O405" s="20">
        <f>IF(F405="","",IF(F405&lt;'04_VOLATILITY_REGIMES'!$C$5,"Low",IF(F405&lt;'04_VOLATILITY_REGIMES'!$C$6,"Normal",IF(F405&lt;'04_VOLATILITY_REGIMES'!$C$7,"High","Extreme"))))</f>
        <v/>
      </c>
      <c r="P405" s="20">
        <f>O406</f>
        <v/>
      </c>
      <c r="Q405" s="21">
        <f>YEAR(A405)</f>
        <v/>
      </c>
    </row>
    <row r="406">
      <c r="A406" s="14" t="n">
        <v>41886</v>
      </c>
      <c r="B406" s="15">
        <f>'01_RAW_Spot'!B406</f>
        <v/>
      </c>
      <c r="C406" s="16">
        <f>'01_RAW_IV'!B406</f>
        <v/>
      </c>
      <c r="D406" s="15">
        <f>LN(B406/B405)</f>
        <v/>
      </c>
      <c r="E406" s="16">
        <f>STDEV(D386:D406)*SQRT(252)</f>
        <v/>
      </c>
      <c r="F406" s="16">
        <f>STDEV(D344:D406)*SQRT(252)</f>
        <v/>
      </c>
      <c r="G406" s="16">
        <f>IF(OR(C406="",F406=""),"",C406-F406)</f>
        <v/>
      </c>
      <c r="H406" s="17">
        <f>IF(OR(C406="",F406="",F406=0),"",C406/F406)</f>
        <v/>
      </c>
      <c r="I406" s="18">
        <f>IF('01_RAW_FwdRV'!B406="","",'01_RAW_FwdRV'!B406)</f>
        <v/>
      </c>
      <c r="J406" s="18">
        <f>IF(ROW()&lt;=3286,STDEV(D407:D427)*SQRT(252),"")</f>
        <v/>
      </c>
      <c r="K406" s="18">
        <f>IF(ROW()&lt;=3244,LN(B469/B406),"")</f>
        <v/>
      </c>
      <c r="L406" s="19" t="n">
        <v>0.002469135802469136</v>
      </c>
      <c r="M406" s="19" t="n">
        <v>0.08888888888888889</v>
      </c>
      <c r="N406" s="17" t="n">
        <v>0.2544721776939384</v>
      </c>
      <c r="O406" s="20">
        <f>IF(F406="","",IF(F406&lt;'04_VOLATILITY_REGIMES'!$C$5,"Low",IF(F406&lt;'04_VOLATILITY_REGIMES'!$C$6,"Normal",IF(F406&lt;'04_VOLATILITY_REGIMES'!$C$7,"High","Extreme"))))</f>
        <v/>
      </c>
      <c r="P406" s="20">
        <f>O407</f>
        <v/>
      </c>
      <c r="Q406" s="21">
        <f>YEAR(A406)</f>
        <v/>
      </c>
    </row>
    <row r="407">
      <c r="A407" s="14" t="n">
        <v>41887</v>
      </c>
      <c r="B407" s="15">
        <f>'01_RAW_Spot'!B407</f>
        <v/>
      </c>
      <c r="C407" s="16">
        <f>'01_RAW_IV'!B407</f>
        <v/>
      </c>
      <c r="D407" s="15">
        <f>LN(B407/B406)</f>
        <v/>
      </c>
      <c r="E407" s="16">
        <f>STDEV(D387:D407)*SQRT(252)</f>
        <v/>
      </c>
      <c r="F407" s="16">
        <f>STDEV(D345:D407)*SQRT(252)</f>
        <v/>
      </c>
      <c r="G407" s="16">
        <f>IF(OR(C407="",F407=""),"",C407-F407)</f>
        <v/>
      </c>
      <c r="H407" s="17">
        <f>IF(OR(C407="",F407="",F407=0),"",C407/F407)</f>
        <v/>
      </c>
      <c r="I407" s="18">
        <f>IF('01_RAW_FwdRV'!B407="","",'01_RAW_FwdRV'!B407)</f>
        <v/>
      </c>
      <c r="J407" s="18">
        <f>IF(ROW()&lt;=3286,STDEV(D408:D428)*SQRT(252),"")</f>
        <v/>
      </c>
      <c r="K407" s="18">
        <f>IF(ROW()&lt;=3244,LN(B470/B407),"")</f>
        <v/>
      </c>
      <c r="L407" s="19" t="n">
        <v>0.002463054187192118</v>
      </c>
      <c r="M407" s="19" t="n">
        <v>0.08866995073891626</v>
      </c>
      <c r="N407" s="17" t="n">
        <v>0.2324473098677355</v>
      </c>
      <c r="O407" s="20">
        <f>IF(F407="","",IF(F407&lt;'04_VOLATILITY_REGIMES'!$C$5,"Low",IF(F407&lt;'04_VOLATILITY_REGIMES'!$C$6,"Normal",IF(F407&lt;'04_VOLATILITY_REGIMES'!$C$7,"High","Extreme"))))</f>
        <v/>
      </c>
      <c r="P407" s="20">
        <f>O408</f>
        <v/>
      </c>
      <c r="Q407" s="21">
        <f>YEAR(A407)</f>
        <v/>
      </c>
    </row>
    <row r="408">
      <c r="A408" s="14" t="n">
        <v>41890</v>
      </c>
      <c r="B408" s="15">
        <f>'01_RAW_Spot'!B408</f>
        <v/>
      </c>
      <c r="C408" s="16">
        <f>'01_RAW_IV'!B408</f>
        <v/>
      </c>
      <c r="D408" s="15">
        <f>LN(B408/B407)</f>
        <v/>
      </c>
      <c r="E408" s="16">
        <f>STDEV(D388:D408)*SQRT(252)</f>
        <v/>
      </c>
      <c r="F408" s="16">
        <f>STDEV(D346:D408)*SQRT(252)</f>
        <v/>
      </c>
      <c r="G408" s="16">
        <f>IF(OR(C408="",F408=""),"",C408-F408)</f>
        <v/>
      </c>
      <c r="H408" s="17">
        <f>IF(OR(C408="",F408="",F408=0),"",C408/F408)</f>
        <v/>
      </c>
      <c r="I408" s="18">
        <f>IF('01_RAW_FwdRV'!B408="","",'01_RAW_FwdRV'!B408)</f>
        <v/>
      </c>
      <c r="J408" s="18">
        <f>IF(ROW()&lt;=3286,STDEV(D409:D429)*SQRT(252),"")</f>
        <v/>
      </c>
      <c r="K408" s="18">
        <f>IF(ROW()&lt;=3244,LN(B471/B408),"")</f>
        <v/>
      </c>
      <c r="L408" s="19" t="n">
        <v>0.002457002457002457</v>
      </c>
      <c r="M408" s="19" t="n">
        <v>0.09336609336609336</v>
      </c>
      <c r="N408" s="17" t="n">
        <v>0.1978338265585373</v>
      </c>
      <c r="O408" s="20">
        <f>IF(F408="","",IF(F408&lt;'04_VOLATILITY_REGIMES'!$C$5,"Low",IF(F408&lt;'04_VOLATILITY_REGIMES'!$C$6,"Normal",IF(F408&lt;'04_VOLATILITY_REGIMES'!$C$7,"High","Extreme"))))</f>
        <v/>
      </c>
      <c r="P408" s="20">
        <f>O409</f>
        <v/>
      </c>
      <c r="Q408" s="21">
        <f>YEAR(A408)</f>
        <v/>
      </c>
    </row>
    <row r="409">
      <c r="A409" s="14" t="n">
        <v>41891</v>
      </c>
      <c r="B409" s="15">
        <f>'01_RAW_Spot'!B409</f>
        <v/>
      </c>
      <c r="C409" s="16">
        <f>'01_RAW_IV'!B409</f>
        <v/>
      </c>
      <c r="D409" s="15">
        <f>LN(B409/B408)</f>
        <v/>
      </c>
      <c r="E409" s="16">
        <f>STDEV(D389:D409)*SQRT(252)</f>
        <v/>
      </c>
      <c r="F409" s="16">
        <f>STDEV(D347:D409)*SQRT(252)</f>
        <v/>
      </c>
      <c r="G409" s="16">
        <f>IF(OR(C409="",F409=""),"",C409-F409)</f>
        <v/>
      </c>
      <c r="H409" s="17">
        <f>IF(OR(C409="",F409="",F409=0),"",C409/F409)</f>
        <v/>
      </c>
      <c r="I409" s="18">
        <f>IF('01_RAW_FwdRV'!B409="","",'01_RAW_FwdRV'!B409)</f>
        <v/>
      </c>
      <c r="J409" s="18">
        <f>IF(ROW()&lt;=3286,STDEV(D410:D430)*SQRT(252),"")</f>
        <v/>
      </c>
      <c r="K409" s="18">
        <f>IF(ROW()&lt;=3244,LN(B472/B409),"")</f>
        <v/>
      </c>
      <c r="L409" s="19" t="n">
        <v>0.004901960784313725</v>
      </c>
      <c r="M409" s="19" t="n">
        <v>0.125</v>
      </c>
      <c r="N409" s="17" t="n">
        <v>0.1860208586064525</v>
      </c>
      <c r="O409" s="20">
        <f>IF(F409="","",IF(F409&lt;'04_VOLATILITY_REGIMES'!$C$5,"Low",IF(F409&lt;'04_VOLATILITY_REGIMES'!$C$6,"Normal",IF(F409&lt;'04_VOLATILITY_REGIMES'!$C$7,"High","Extreme"))))</f>
        <v/>
      </c>
      <c r="P409" s="20">
        <f>O410</f>
        <v/>
      </c>
      <c r="Q409" s="21">
        <f>YEAR(A409)</f>
        <v/>
      </c>
    </row>
    <row r="410">
      <c r="A410" s="14" t="n">
        <v>41892</v>
      </c>
      <c r="B410" s="15">
        <f>'01_RAW_Spot'!B410</f>
        <v/>
      </c>
      <c r="C410" s="16">
        <f>'01_RAW_IV'!B410</f>
        <v/>
      </c>
      <c r="D410" s="15">
        <f>LN(B410/B409)</f>
        <v/>
      </c>
      <c r="E410" s="16">
        <f>STDEV(D390:D410)*SQRT(252)</f>
        <v/>
      </c>
      <c r="F410" s="16">
        <f>STDEV(D348:D410)*SQRT(252)</f>
        <v/>
      </c>
      <c r="G410" s="16">
        <f>IF(OR(C410="",F410=""),"",C410-F410)</f>
        <v/>
      </c>
      <c r="H410" s="17">
        <f>IF(OR(C410="",F410="",F410=0),"",C410/F410)</f>
        <v/>
      </c>
      <c r="I410" s="18">
        <f>IF('01_RAW_FwdRV'!B410="","",'01_RAW_FwdRV'!B410)</f>
        <v/>
      </c>
      <c r="J410" s="18">
        <f>IF(ROW()&lt;=3286,STDEV(D411:D431)*SQRT(252),"")</f>
        <v/>
      </c>
      <c r="K410" s="18">
        <f>IF(ROW()&lt;=3244,LN(B473/B410),"")</f>
        <v/>
      </c>
      <c r="L410" s="19" t="n">
        <v>0.03911980440097799</v>
      </c>
      <c r="M410" s="19" t="n">
        <v>0.1613691931540342</v>
      </c>
      <c r="N410" s="17" t="n">
        <v>0.2675365524441557</v>
      </c>
      <c r="O410" s="20">
        <f>IF(F410="","",IF(F410&lt;'04_VOLATILITY_REGIMES'!$C$5,"Low",IF(F410&lt;'04_VOLATILITY_REGIMES'!$C$6,"Normal",IF(F410&lt;'04_VOLATILITY_REGIMES'!$C$7,"High","Extreme"))))</f>
        <v/>
      </c>
      <c r="P410" s="20">
        <f>O411</f>
        <v/>
      </c>
      <c r="Q410" s="21">
        <f>YEAR(A410)</f>
        <v/>
      </c>
    </row>
    <row r="411">
      <c r="A411" s="14" t="n">
        <v>41893</v>
      </c>
      <c r="B411" s="15">
        <f>'01_RAW_Spot'!B411</f>
        <v/>
      </c>
      <c r="C411" s="16">
        <f>'01_RAW_IV'!B411</f>
        <v/>
      </c>
      <c r="D411" s="15">
        <f>LN(B411/B410)</f>
        <v/>
      </c>
      <c r="E411" s="16">
        <f>STDEV(D391:D411)*SQRT(252)</f>
        <v/>
      </c>
      <c r="F411" s="16">
        <f>STDEV(D349:D411)*SQRT(252)</f>
        <v/>
      </c>
      <c r="G411" s="16">
        <f>IF(OR(C411="",F411=""),"",C411-F411)</f>
        <v/>
      </c>
      <c r="H411" s="17">
        <f>IF(OR(C411="",F411="",F411=0),"",C411/F411)</f>
        <v/>
      </c>
      <c r="I411" s="18">
        <f>IF('01_RAW_FwdRV'!B411="","",'01_RAW_FwdRV'!B411)</f>
        <v/>
      </c>
      <c r="J411" s="18">
        <f>IF(ROW()&lt;=3286,STDEV(D412:D432)*SQRT(252),"")</f>
        <v/>
      </c>
      <c r="K411" s="18">
        <f>IF(ROW()&lt;=3244,LN(B474/B411),"")</f>
        <v/>
      </c>
      <c r="L411" s="19" t="n">
        <v>0.03902439024390244</v>
      </c>
      <c r="M411" s="19" t="n">
        <v>0.1585365853658537</v>
      </c>
      <c r="N411" s="17" t="n">
        <v>0.2668640025419175</v>
      </c>
      <c r="O411" s="20">
        <f>IF(F411="","",IF(F411&lt;'04_VOLATILITY_REGIMES'!$C$5,"Low",IF(F411&lt;'04_VOLATILITY_REGIMES'!$C$6,"Normal",IF(F411&lt;'04_VOLATILITY_REGIMES'!$C$7,"High","Extreme"))))</f>
        <v/>
      </c>
      <c r="P411" s="20">
        <f>O412</f>
        <v/>
      </c>
      <c r="Q411" s="21">
        <f>YEAR(A411)</f>
        <v/>
      </c>
    </row>
    <row r="412">
      <c r="A412" s="14" t="n">
        <v>41894</v>
      </c>
      <c r="B412" s="15">
        <f>'01_RAW_Spot'!B412</f>
        <v/>
      </c>
      <c r="C412" s="16">
        <f>'01_RAW_IV'!B412</f>
        <v/>
      </c>
      <c r="D412" s="15">
        <f>LN(B412/B411)</f>
        <v/>
      </c>
      <c r="E412" s="16">
        <f>STDEV(D392:D412)*SQRT(252)</f>
        <v/>
      </c>
      <c r="F412" s="16">
        <f>STDEV(D350:D412)*SQRT(252)</f>
        <v/>
      </c>
      <c r="G412" s="16">
        <f>IF(OR(C412="",F412=""),"",C412-F412)</f>
        <v/>
      </c>
      <c r="H412" s="17">
        <f>IF(OR(C412="",F412="",F412=0),"",C412/F412)</f>
        <v/>
      </c>
      <c r="I412" s="18">
        <f>IF('01_RAW_FwdRV'!B412="","",'01_RAW_FwdRV'!B412)</f>
        <v/>
      </c>
      <c r="J412" s="18">
        <f>IF(ROW()&lt;=3286,STDEV(D413:D433)*SQRT(252),"")</f>
        <v/>
      </c>
      <c r="K412" s="18">
        <f>IF(ROW()&lt;=3244,LN(B475/B412),"")</f>
        <v/>
      </c>
      <c r="L412" s="19" t="n">
        <v>0.0291970802919708</v>
      </c>
      <c r="M412" s="19" t="n">
        <v>0.1922141119221411</v>
      </c>
      <c r="N412" s="17" t="n">
        <v>0.2325085616906233</v>
      </c>
      <c r="O412" s="20">
        <f>IF(F412="","",IF(F412&lt;'04_VOLATILITY_REGIMES'!$C$5,"Low",IF(F412&lt;'04_VOLATILITY_REGIMES'!$C$6,"Normal",IF(F412&lt;'04_VOLATILITY_REGIMES'!$C$7,"High","Extreme"))))</f>
        <v/>
      </c>
      <c r="P412" s="20">
        <f>O413</f>
        <v/>
      </c>
      <c r="Q412" s="21">
        <f>YEAR(A412)</f>
        <v/>
      </c>
    </row>
    <row r="413">
      <c r="A413" s="14" t="n">
        <v>41897</v>
      </c>
      <c r="B413" s="15">
        <f>'01_RAW_Spot'!B413</f>
        <v/>
      </c>
      <c r="C413" s="16">
        <f>'01_RAW_IV'!B413</f>
        <v/>
      </c>
      <c r="D413" s="15">
        <f>LN(B413/B412)</f>
        <v/>
      </c>
      <c r="E413" s="16">
        <f>STDEV(D393:D413)*SQRT(252)</f>
        <v/>
      </c>
      <c r="F413" s="16">
        <f>STDEV(D351:D413)*SQRT(252)</f>
        <v/>
      </c>
      <c r="G413" s="16">
        <f>IF(OR(C413="",F413=""),"",C413-F413)</f>
        <v/>
      </c>
      <c r="H413" s="17">
        <f>IF(OR(C413="",F413="",F413=0),"",C413/F413)</f>
        <v/>
      </c>
      <c r="I413" s="18">
        <f>IF('01_RAW_FwdRV'!B413="","",'01_RAW_FwdRV'!B413)</f>
        <v/>
      </c>
      <c r="J413" s="18">
        <f>IF(ROW()&lt;=3286,STDEV(D414:D434)*SQRT(252),"")</f>
        <v/>
      </c>
      <c r="K413" s="18">
        <f>IF(ROW()&lt;=3244,LN(B476/B413),"")</f>
        <v/>
      </c>
      <c r="L413" s="19" t="n">
        <v>0.03640776699029126</v>
      </c>
      <c r="M413" s="19" t="n">
        <v>0.2184466019417476</v>
      </c>
      <c r="N413" s="17" t="n">
        <v>0.1899698034416409</v>
      </c>
      <c r="O413" s="20">
        <f>IF(F413="","",IF(F413&lt;'04_VOLATILITY_REGIMES'!$C$5,"Low",IF(F413&lt;'04_VOLATILITY_REGIMES'!$C$6,"Normal",IF(F413&lt;'04_VOLATILITY_REGIMES'!$C$7,"High","Extreme"))))</f>
        <v/>
      </c>
      <c r="P413" s="20">
        <f>O414</f>
        <v/>
      </c>
      <c r="Q413" s="21">
        <f>YEAR(A413)</f>
        <v/>
      </c>
    </row>
    <row r="414">
      <c r="A414" s="14" t="n">
        <v>41898</v>
      </c>
      <c r="B414" s="15">
        <f>'01_RAW_Spot'!B414</f>
        <v/>
      </c>
      <c r="C414" s="16">
        <f>'01_RAW_IV'!B414</f>
        <v/>
      </c>
      <c r="D414" s="15">
        <f>LN(B414/B413)</f>
        <v/>
      </c>
      <c r="E414" s="16">
        <f>STDEV(D394:D414)*SQRT(252)</f>
        <v/>
      </c>
      <c r="F414" s="16">
        <f>STDEV(D352:D414)*SQRT(252)</f>
        <v/>
      </c>
      <c r="G414" s="16">
        <f>IF(OR(C414="",F414=""),"",C414-F414)</f>
        <v/>
      </c>
      <c r="H414" s="17">
        <f>IF(OR(C414="",F414="",F414=0),"",C414/F414)</f>
        <v/>
      </c>
      <c r="I414" s="18">
        <f>IF('01_RAW_FwdRV'!B414="","",'01_RAW_FwdRV'!B414)</f>
        <v/>
      </c>
      <c r="J414" s="18">
        <f>IF(ROW()&lt;=3286,STDEV(D415:D435)*SQRT(252),"")</f>
        <v/>
      </c>
      <c r="K414" s="18">
        <f>IF(ROW()&lt;=3244,LN(B477/B414),"")</f>
        <v/>
      </c>
      <c r="L414" s="19" t="n">
        <v>0.06295399515738499</v>
      </c>
      <c r="M414" s="19" t="n">
        <v>0.1815980629539952</v>
      </c>
      <c r="N414" s="17" t="n">
        <v>0.2806183825517681</v>
      </c>
      <c r="O414" s="20">
        <f>IF(F414="","",IF(F414&lt;'04_VOLATILITY_REGIMES'!$C$5,"Low",IF(F414&lt;'04_VOLATILITY_REGIMES'!$C$6,"Normal",IF(F414&lt;'04_VOLATILITY_REGIMES'!$C$7,"High","Extreme"))))</f>
        <v/>
      </c>
      <c r="P414" s="20">
        <f>O415</f>
        <v/>
      </c>
      <c r="Q414" s="21">
        <f>YEAR(A414)</f>
        <v/>
      </c>
    </row>
    <row r="415">
      <c r="A415" s="14" t="n">
        <v>41899</v>
      </c>
      <c r="B415" s="15">
        <f>'01_RAW_Spot'!B415</f>
        <v/>
      </c>
      <c r="C415" s="16">
        <f>'01_RAW_IV'!B415</f>
        <v/>
      </c>
      <c r="D415" s="15">
        <f>LN(B415/B414)</f>
        <v/>
      </c>
      <c r="E415" s="16">
        <f>STDEV(D395:D415)*SQRT(252)</f>
        <v/>
      </c>
      <c r="F415" s="16">
        <f>STDEV(D353:D415)*SQRT(252)</f>
        <v/>
      </c>
      <c r="G415" s="16">
        <f>IF(OR(C415="",F415=""),"",C415-F415)</f>
        <v/>
      </c>
      <c r="H415" s="17">
        <f>IF(OR(C415="",F415="",F415=0),"",C415/F415)</f>
        <v/>
      </c>
      <c r="I415" s="18">
        <f>IF('01_RAW_FwdRV'!B415="","",'01_RAW_FwdRV'!B415)</f>
        <v/>
      </c>
      <c r="J415" s="18">
        <f>IF(ROW()&lt;=3286,STDEV(D416:D436)*SQRT(252),"")</f>
        <v/>
      </c>
      <c r="K415" s="18">
        <f>IF(ROW()&lt;=3244,LN(B478/B415),"")</f>
        <v/>
      </c>
      <c r="L415" s="19" t="n">
        <v>0.06763285024154589</v>
      </c>
      <c r="M415" s="19" t="n">
        <v>0.1352657004830918</v>
      </c>
      <c r="N415" s="17" t="n">
        <v>0.3193961383334284</v>
      </c>
      <c r="O415" s="20">
        <f>IF(F415="","",IF(F415&lt;'04_VOLATILITY_REGIMES'!$C$5,"Low",IF(F415&lt;'04_VOLATILITY_REGIMES'!$C$6,"Normal",IF(F415&lt;'04_VOLATILITY_REGIMES'!$C$7,"High","Extreme"))))</f>
        <v/>
      </c>
      <c r="P415" s="20">
        <f>O416</f>
        <v/>
      </c>
      <c r="Q415" s="21">
        <f>YEAR(A415)</f>
        <v/>
      </c>
    </row>
    <row r="416">
      <c r="A416" s="14" t="n">
        <v>41900</v>
      </c>
      <c r="B416" s="15">
        <f>'01_RAW_Spot'!B416</f>
        <v/>
      </c>
      <c r="C416" s="16">
        <f>'01_RAW_IV'!B416</f>
        <v/>
      </c>
      <c r="D416" s="15">
        <f>LN(B416/B415)</f>
        <v/>
      </c>
      <c r="E416" s="16">
        <f>STDEV(D396:D416)*SQRT(252)</f>
        <v/>
      </c>
      <c r="F416" s="16">
        <f>STDEV(D354:D416)*SQRT(252)</f>
        <v/>
      </c>
      <c r="G416" s="16">
        <f>IF(OR(C416="",F416=""),"",C416-F416)</f>
        <v/>
      </c>
      <c r="H416" s="17">
        <f>IF(OR(C416="",F416="",F416=0),"",C416/F416)</f>
        <v/>
      </c>
      <c r="I416" s="18">
        <f>IF('01_RAW_FwdRV'!B416="","",'01_RAW_FwdRV'!B416)</f>
        <v/>
      </c>
      <c r="J416" s="18">
        <f>IF(ROW()&lt;=3286,STDEV(D417:D437)*SQRT(252),"")</f>
        <v/>
      </c>
      <c r="K416" s="18">
        <f>IF(ROW()&lt;=3244,LN(B479/B416),"")</f>
        <v/>
      </c>
      <c r="L416" s="19" t="n">
        <v>0.02409638554216868</v>
      </c>
      <c r="M416" s="19" t="n">
        <v>0.127710843373494</v>
      </c>
      <c r="N416" s="17" t="n">
        <v>0.2601039091187197</v>
      </c>
      <c r="O416" s="20">
        <f>IF(F416="","",IF(F416&lt;'04_VOLATILITY_REGIMES'!$C$5,"Low",IF(F416&lt;'04_VOLATILITY_REGIMES'!$C$6,"Normal",IF(F416&lt;'04_VOLATILITY_REGIMES'!$C$7,"High","Extreme"))))</f>
        <v/>
      </c>
      <c r="P416" s="20">
        <f>O417</f>
        <v/>
      </c>
      <c r="Q416" s="21">
        <f>YEAR(A416)</f>
        <v/>
      </c>
    </row>
    <row r="417">
      <c r="A417" s="14" t="n">
        <v>41901</v>
      </c>
      <c r="B417" s="15">
        <f>'01_RAW_Spot'!B417</f>
        <v/>
      </c>
      <c r="C417" s="16">
        <f>'01_RAW_IV'!B417</f>
        <v/>
      </c>
      <c r="D417" s="15">
        <f>LN(B417/B416)</f>
        <v/>
      </c>
      <c r="E417" s="16">
        <f>STDEV(D397:D417)*SQRT(252)</f>
        <v/>
      </c>
      <c r="F417" s="16">
        <f>STDEV(D355:D417)*SQRT(252)</f>
        <v/>
      </c>
      <c r="G417" s="16">
        <f>IF(OR(C417="",F417=""),"",C417-F417)</f>
        <v/>
      </c>
      <c r="H417" s="17">
        <f>IF(OR(C417="",F417="",F417=0),"",C417/F417)</f>
        <v/>
      </c>
      <c r="I417" s="18">
        <f>IF('01_RAW_FwdRV'!B417="","",'01_RAW_FwdRV'!B417)</f>
        <v/>
      </c>
      <c r="J417" s="18">
        <f>IF(ROW()&lt;=3286,STDEV(D418:D438)*SQRT(252),"")</f>
        <v/>
      </c>
      <c r="K417" s="18">
        <f>IF(ROW()&lt;=3244,LN(B480/B417),"")</f>
        <v/>
      </c>
      <c r="L417" s="19" t="n">
        <v>0.009615384615384616</v>
      </c>
      <c r="M417" s="19" t="n">
        <v>0.06971153846153846</v>
      </c>
      <c r="N417" s="17" t="n">
        <v>0.2508243577143524</v>
      </c>
      <c r="O417" s="20">
        <f>IF(F417="","",IF(F417&lt;'04_VOLATILITY_REGIMES'!$C$5,"Low",IF(F417&lt;'04_VOLATILITY_REGIMES'!$C$6,"Normal",IF(F417&lt;'04_VOLATILITY_REGIMES'!$C$7,"High","Extreme"))))</f>
        <v/>
      </c>
      <c r="P417" s="20">
        <f>O418</f>
        <v/>
      </c>
      <c r="Q417" s="21">
        <f>YEAR(A417)</f>
        <v/>
      </c>
    </row>
    <row r="418">
      <c r="A418" s="14" t="n">
        <v>41904</v>
      </c>
      <c r="B418" s="15">
        <f>'01_RAW_Spot'!B418</f>
        <v/>
      </c>
      <c r="C418" s="16">
        <f>'01_RAW_IV'!B418</f>
        <v/>
      </c>
      <c r="D418" s="15">
        <f>LN(B418/B417)</f>
        <v/>
      </c>
      <c r="E418" s="16">
        <f>STDEV(D398:D418)*SQRT(252)</f>
        <v/>
      </c>
      <c r="F418" s="16">
        <f>STDEV(D356:D418)*SQRT(252)</f>
        <v/>
      </c>
      <c r="G418" s="16">
        <f>IF(OR(C418="",F418=""),"",C418-F418)</f>
        <v/>
      </c>
      <c r="H418" s="17">
        <f>IF(OR(C418="",F418="",F418=0),"",C418/F418)</f>
        <v/>
      </c>
      <c r="I418" s="18">
        <f>IF('01_RAW_FwdRV'!B418="","",'01_RAW_FwdRV'!B418)</f>
        <v/>
      </c>
      <c r="J418" s="18">
        <f>IF(ROW()&lt;=3286,STDEV(D419:D439)*SQRT(252),"")</f>
        <v/>
      </c>
      <c r="K418" s="18">
        <f>IF(ROW()&lt;=3244,LN(B481/B418),"")</f>
        <v/>
      </c>
      <c r="L418" s="19" t="n">
        <v>0.002398081534772182</v>
      </c>
      <c r="M418" s="19" t="n">
        <v>0.03836930455635491</v>
      </c>
      <c r="N418" s="17" t="n">
        <v>0.2247533128164011</v>
      </c>
      <c r="O418" s="20">
        <f>IF(F418="","",IF(F418&lt;'04_VOLATILITY_REGIMES'!$C$5,"Low",IF(F418&lt;'04_VOLATILITY_REGIMES'!$C$6,"Normal",IF(F418&lt;'04_VOLATILITY_REGIMES'!$C$7,"High","Extreme"))))</f>
        <v/>
      </c>
      <c r="P418" s="20">
        <f>O419</f>
        <v/>
      </c>
      <c r="Q418" s="21">
        <f>YEAR(A418)</f>
        <v/>
      </c>
    </row>
    <row r="419">
      <c r="A419" s="14" t="n">
        <v>41905</v>
      </c>
      <c r="B419" s="15">
        <f>'01_RAW_Spot'!B419</f>
        <v/>
      </c>
      <c r="C419" s="16">
        <f>'01_RAW_IV'!B419</f>
        <v/>
      </c>
      <c r="D419" s="15">
        <f>LN(B419/B418)</f>
        <v/>
      </c>
      <c r="E419" s="16">
        <f>STDEV(D399:D419)*SQRT(252)</f>
        <v/>
      </c>
      <c r="F419" s="16">
        <f>STDEV(D357:D419)*SQRT(252)</f>
        <v/>
      </c>
      <c r="G419" s="16">
        <f>IF(OR(C419="",F419=""),"",C419-F419)</f>
        <v/>
      </c>
      <c r="H419" s="17">
        <f>IF(OR(C419="",F419="",F419=0),"",C419/F419)</f>
        <v/>
      </c>
      <c r="I419" s="18">
        <f>IF('01_RAW_FwdRV'!B419="","",'01_RAW_FwdRV'!B419)</f>
        <v/>
      </c>
      <c r="J419" s="18">
        <f>IF(ROW()&lt;=3286,STDEV(D420:D440)*SQRT(252),"")</f>
        <v/>
      </c>
      <c r="K419" s="18">
        <f>IF(ROW()&lt;=3244,LN(B482/B419),"")</f>
        <v/>
      </c>
      <c r="L419" s="19" t="n">
        <v>0.009569377990430622</v>
      </c>
      <c r="M419" s="19" t="n">
        <v>0.04066985645933014</v>
      </c>
      <c r="N419" s="17" t="n">
        <v>0.2436882603149742</v>
      </c>
      <c r="O419" s="20">
        <f>IF(F419="","",IF(F419&lt;'04_VOLATILITY_REGIMES'!$C$5,"Low",IF(F419&lt;'04_VOLATILITY_REGIMES'!$C$6,"Normal",IF(F419&lt;'04_VOLATILITY_REGIMES'!$C$7,"High","Extreme"))))</f>
        <v/>
      </c>
      <c r="P419" s="20">
        <f>O420</f>
        <v/>
      </c>
      <c r="Q419" s="21">
        <f>YEAR(A419)</f>
        <v/>
      </c>
    </row>
    <row r="420">
      <c r="A420" s="14" t="n">
        <v>41906</v>
      </c>
      <c r="B420" s="15">
        <f>'01_RAW_Spot'!B420</f>
        <v/>
      </c>
      <c r="C420" s="16">
        <f>'01_RAW_IV'!B420</f>
        <v/>
      </c>
      <c r="D420" s="15">
        <f>LN(B420/B419)</f>
        <v/>
      </c>
      <c r="E420" s="16">
        <f>STDEV(D400:D420)*SQRT(252)</f>
        <v/>
      </c>
      <c r="F420" s="16">
        <f>STDEV(D358:D420)*SQRT(252)</f>
        <v/>
      </c>
      <c r="G420" s="16">
        <f>IF(OR(C420="",F420=""),"",C420-F420)</f>
        <v/>
      </c>
      <c r="H420" s="17">
        <f>IF(OR(C420="",F420="",F420=0),"",C420/F420)</f>
        <v/>
      </c>
      <c r="I420" s="18">
        <f>IF('01_RAW_FwdRV'!B420="","",'01_RAW_FwdRV'!B420)</f>
        <v/>
      </c>
      <c r="J420" s="18">
        <f>IF(ROW()&lt;=3286,STDEV(D421:D441)*SQRT(252),"")</f>
        <v/>
      </c>
      <c r="K420" s="18">
        <f>IF(ROW()&lt;=3244,LN(B483/B420),"")</f>
        <v/>
      </c>
      <c r="L420" s="19" t="n">
        <v>0.007159904534606206</v>
      </c>
      <c r="M420" s="19" t="n">
        <v>0.04295942720763723</v>
      </c>
      <c r="N420" s="17" t="n">
        <v>0.2362324386323005</v>
      </c>
      <c r="O420" s="20">
        <f>IF(F420="","",IF(F420&lt;'04_VOLATILITY_REGIMES'!$C$5,"Low",IF(F420&lt;'04_VOLATILITY_REGIMES'!$C$6,"Normal",IF(F420&lt;'04_VOLATILITY_REGIMES'!$C$7,"High","Extreme"))))</f>
        <v/>
      </c>
      <c r="P420" s="20">
        <f>O421</f>
        <v/>
      </c>
      <c r="Q420" s="21">
        <f>YEAR(A420)</f>
        <v/>
      </c>
    </row>
    <row r="421">
      <c r="A421" s="14" t="n">
        <v>41907</v>
      </c>
      <c r="B421" s="15">
        <f>'01_RAW_Spot'!B421</f>
        <v/>
      </c>
      <c r="C421" s="16">
        <f>'01_RAW_IV'!B421</f>
        <v/>
      </c>
      <c r="D421" s="15">
        <f>LN(B421/B420)</f>
        <v/>
      </c>
      <c r="E421" s="16">
        <f>STDEV(D401:D421)*SQRT(252)</f>
        <v/>
      </c>
      <c r="F421" s="16">
        <f>STDEV(D359:D421)*SQRT(252)</f>
        <v/>
      </c>
      <c r="G421" s="16">
        <f>IF(OR(C421="",F421=""),"",C421-F421)</f>
        <v/>
      </c>
      <c r="H421" s="17">
        <f>IF(OR(C421="",F421="",F421=0),"",C421/F421)</f>
        <v/>
      </c>
      <c r="I421" s="18">
        <f>IF('01_RAW_FwdRV'!B421="","",'01_RAW_FwdRV'!B421)</f>
        <v/>
      </c>
      <c r="J421" s="18">
        <f>IF(ROW()&lt;=3286,STDEV(D422:D442)*SQRT(252),"")</f>
        <v/>
      </c>
      <c r="K421" s="18">
        <f>IF(ROW()&lt;=3244,LN(B484/B421),"")</f>
        <v/>
      </c>
      <c r="L421" s="19" t="n">
        <v>0.01428571428571429</v>
      </c>
      <c r="M421" s="19" t="n">
        <v>0.08095238095238096</v>
      </c>
      <c r="N421" s="17" t="n">
        <v>0.2276892148982478</v>
      </c>
      <c r="O421" s="20">
        <f>IF(F421="","",IF(F421&lt;'04_VOLATILITY_REGIMES'!$C$5,"Low",IF(F421&lt;'04_VOLATILITY_REGIMES'!$C$6,"Normal",IF(F421&lt;'04_VOLATILITY_REGIMES'!$C$7,"High","Extreme"))))</f>
        <v/>
      </c>
      <c r="P421" s="20">
        <f>O422</f>
        <v/>
      </c>
      <c r="Q421" s="21">
        <f>YEAR(A421)</f>
        <v/>
      </c>
    </row>
    <row r="422">
      <c r="A422" s="14" t="n">
        <v>41908</v>
      </c>
      <c r="B422" s="15">
        <f>'01_RAW_Spot'!B422</f>
        <v/>
      </c>
      <c r="C422" s="16">
        <f>'01_RAW_IV'!B422</f>
        <v/>
      </c>
      <c r="D422" s="15">
        <f>LN(B422/B421)</f>
        <v/>
      </c>
      <c r="E422" s="16">
        <f>STDEV(D402:D422)*SQRT(252)</f>
        <v/>
      </c>
      <c r="F422" s="16">
        <f>STDEV(D360:D422)*SQRT(252)</f>
        <v/>
      </c>
      <c r="G422" s="16">
        <f>IF(OR(C422="",F422=""),"",C422-F422)</f>
        <v/>
      </c>
      <c r="H422" s="17">
        <f>IF(OR(C422="",F422="",F422=0),"",C422/F422)</f>
        <v/>
      </c>
      <c r="I422" s="18">
        <f>IF('01_RAW_FwdRV'!B422="","",'01_RAW_FwdRV'!B422)</f>
        <v/>
      </c>
      <c r="J422" s="18">
        <f>IF(ROW()&lt;=3286,STDEV(D423:D443)*SQRT(252),"")</f>
        <v/>
      </c>
      <c r="K422" s="18">
        <f>IF(ROW()&lt;=3244,LN(B485/B422),"")</f>
        <v/>
      </c>
      <c r="L422" s="19" t="n">
        <v>0.02137767220902613</v>
      </c>
      <c r="M422" s="19" t="n">
        <v>0.0997624703087886</v>
      </c>
      <c r="N422" s="17" t="n">
        <v>0.2435644717838415</v>
      </c>
      <c r="O422" s="20">
        <f>IF(F422="","",IF(F422&lt;'04_VOLATILITY_REGIMES'!$C$5,"Low",IF(F422&lt;'04_VOLATILITY_REGIMES'!$C$6,"Normal",IF(F422&lt;'04_VOLATILITY_REGIMES'!$C$7,"High","Extreme"))))</f>
        <v/>
      </c>
      <c r="P422" s="20">
        <f>O423</f>
        <v/>
      </c>
      <c r="Q422" s="21">
        <f>YEAR(A422)</f>
        <v/>
      </c>
    </row>
    <row r="423">
      <c r="A423" s="14" t="n">
        <v>41911</v>
      </c>
      <c r="B423" s="15">
        <f>'01_RAW_Spot'!B423</f>
        <v/>
      </c>
      <c r="C423" s="16">
        <f>'01_RAW_IV'!B423</f>
        <v/>
      </c>
      <c r="D423" s="15">
        <f>LN(B423/B422)</f>
        <v/>
      </c>
      <c r="E423" s="16">
        <f>STDEV(D403:D423)*SQRT(252)</f>
        <v/>
      </c>
      <c r="F423" s="16">
        <f>STDEV(D361:D423)*SQRT(252)</f>
        <v/>
      </c>
      <c r="G423" s="16">
        <f>IF(OR(C423="",F423=""),"",C423-F423)</f>
        <v/>
      </c>
      <c r="H423" s="17">
        <f>IF(OR(C423="",F423="",F423=0),"",C423/F423)</f>
        <v/>
      </c>
      <c r="I423" s="18">
        <f>IF('01_RAW_FwdRV'!B423="","",'01_RAW_FwdRV'!B423)</f>
        <v/>
      </c>
      <c r="J423" s="18">
        <f>IF(ROW()&lt;=3286,STDEV(D424:D444)*SQRT(252),"")</f>
        <v/>
      </c>
      <c r="K423" s="18">
        <f>IF(ROW()&lt;=3244,LN(B486/B423),"")</f>
        <v/>
      </c>
      <c r="L423" s="19" t="n">
        <v>0.01658767772511848</v>
      </c>
      <c r="M423" s="19" t="n">
        <v>0.1563981042654028</v>
      </c>
      <c r="N423" s="17" t="n">
        <v>0.1905845411344232</v>
      </c>
      <c r="O423" s="20">
        <f>IF(F423="","",IF(F423&lt;'04_VOLATILITY_REGIMES'!$C$5,"Low",IF(F423&lt;'04_VOLATILITY_REGIMES'!$C$6,"Normal",IF(F423&lt;'04_VOLATILITY_REGIMES'!$C$7,"High","Extreme"))))</f>
        <v/>
      </c>
      <c r="P423" s="20">
        <f>O424</f>
        <v/>
      </c>
      <c r="Q423" s="21">
        <f>YEAR(A423)</f>
        <v/>
      </c>
    </row>
    <row r="424">
      <c r="A424" s="14" t="n">
        <v>41912</v>
      </c>
      <c r="B424" s="15">
        <f>'01_RAW_Spot'!B424</f>
        <v/>
      </c>
      <c r="C424" s="16">
        <f>'01_RAW_IV'!B424</f>
        <v/>
      </c>
      <c r="D424" s="15">
        <f>LN(B424/B423)</f>
        <v/>
      </c>
      <c r="E424" s="16">
        <f>STDEV(D404:D424)*SQRT(252)</f>
        <v/>
      </c>
      <c r="F424" s="16">
        <f>STDEV(D362:D424)*SQRT(252)</f>
        <v/>
      </c>
      <c r="G424" s="16">
        <f>IF(OR(C424="",F424=""),"",C424-F424)</f>
        <v/>
      </c>
      <c r="H424" s="17">
        <f>IF(OR(C424="",F424="",F424=0),"",C424/F424)</f>
        <v/>
      </c>
      <c r="I424" s="18">
        <f>IF('01_RAW_FwdRV'!B424="","",'01_RAW_FwdRV'!B424)</f>
        <v/>
      </c>
      <c r="J424" s="18">
        <f>IF(ROW()&lt;=3286,STDEV(D425:D445)*SQRT(252),"")</f>
        <v/>
      </c>
      <c r="K424" s="18">
        <f>IF(ROW()&lt;=3244,LN(B487/B424),"")</f>
        <v/>
      </c>
      <c r="L424" s="19" t="n">
        <v>0.01891252955082742</v>
      </c>
      <c r="M424" s="19" t="n">
        <v>0.1654846335697399</v>
      </c>
      <c r="N424" s="17" t="n">
        <v>0.1872410175364475</v>
      </c>
      <c r="O424" s="20">
        <f>IF(F424="","",IF(F424&lt;'04_VOLATILITY_REGIMES'!$C$5,"Low",IF(F424&lt;'04_VOLATILITY_REGIMES'!$C$6,"Normal",IF(F424&lt;'04_VOLATILITY_REGIMES'!$C$7,"High","Extreme"))))</f>
        <v/>
      </c>
      <c r="P424" s="20">
        <f>O425</f>
        <v/>
      </c>
      <c r="Q424" s="21">
        <f>YEAR(A424)</f>
        <v/>
      </c>
    </row>
    <row r="425">
      <c r="A425" s="14" t="n">
        <v>41913</v>
      </c>
      <c r="B425" s="15">
        <f>'01_RAW_Spot'!B425</f>
        <v/>
      </c>
      <c r="C425" s="16">
        <f>'01_RAW_IV'!B425</f>
        <v/>
      </c>
      <c r="D425" s="15">
        <f>LN(B425/B424)</f>
        <v/>
      </c>
      <c r="E425" s="16">
        <f>STDEV(D405:D425)*SQRT(252)</f>
        <v/>
      </c>
      <c r="F425" s="16">
        <f>STDEV(D363:D425)*SQRT(252)</f>
        <v/>
      </c>
      <c r="G425" s="16">
        <f>IF(OR(C425="",F425=""),"",C425-F425)</f>
        <v/>
      </c>
      <c r="H425" s="17">
        <f>IF(OR(C425="",F425="",F425=0),"",C425/F425)</f>
        <v/>
      </c>
      <c r="I425" s="18">
        <f>IF('01_RAW_FwdRV'!B425="","",'01_RAW_FwdRV'!B425)</f>
        <v/>
      </c>
      <c r="J425" s="18">
        <f>IF(ROW()&lt;=3286,STDEV(D426:D446)*SQRT(252),"")</f>
        <v/>
      </c>
      <c r="K425" s="18">
        <f>IF(ROW()&lt;=3244,LN(B488/B425),"")</f>
        <v/>
      </c>
      <c r="L425" s="19" t="n">
        <v>0.0259433962264151</v>
      </c>
      <c r="M425" s="19" t="n">
        <v>0.1839622641509434</v>
      </c>
      <c r="N425" s="17" t="n">
        <v>0.1944537330461424</v>
      </c>
      <c r="O425" s="20">
        <f>IF(F425="","",IF(F425&lt;'04_VOLATILITY_REGIMES'!$C$5,"Low",IF(F425&lt;'04_VOLATILITY_REGIMES'!$C$6,"Normal",IF(F425&lt;'04_VOLATILITY_REGIMES'!$C$7,"High","Extreme"))))</f>
        <v/>
      </c>
      <c r="P425" s="20">
        <f>O426</f>
        <v/>
      </c>
      <c r="Q425" s="21">
        <f>YEAR(A425)</f>
        <v/>
      </c>
    </row>
    <row r="426">
      <c r="A426" s="14" t="n">
        <v>41919</v>
      </c>
      <c r="B426" s="15">
        <f>'01_RAW_Spot'!B426</f>
        <v/>
      </c>
      <c r="C426" s="16">
        <f>'01_RAW_IV'!B426</f>
        <v/>
      </c>
      <c r="D426" s="15">
        <f>LN(B426/B425)</f>
        <v/>
      </c>
      <c r="E426" s="16">
        <f>STDEV(D406:D426)*SQRT(252)</f>
        <v/>
      </c>
      <c r="F426" s="16">
        <f>STDEV(D364:D426)*SQRT(252)</f>
        <v/>
      </c>
      <c r="G426" s="16">
        <f>IF(OR(C426="",F426=""),"",C426-F426)</f>
        <v/>
      </c>
      <c r="H426" s="17">
        <f>IF(OR(C426="",F426="",F426=0),"",C426/F426)</f>
        <v/>
      </c>
      <c r="I426" s="18">
        <f>IF('01_RAW_FwdRV'!B426="","",'01_RAW_FwdRV'!B426)</f>
        <v/>
      </c>
      <c r="J426" s="18">
        <f>IF(ROW()&lt;=3286,STDEV(D427:D447)*SQRT(252),"")</f>
        <v/>
      </c>
      <c r="K426" s="18">
        <f>IF(ROW()&lt;=3244,LN(B489/B426),"")</f>
        <v/>
      </c>
      <c r="L426" s="19" t="n">
        <v>0.01411764705882353</v>
      </c>
      <c r="M426" s="19" t="n">
        <v>0.2023529411764706</v>
      </c>
      <c r="N426" s="17" t="n">
        <v>0.1566014687624042</v>
      </c>
      <c r="O426" s="20">
        <f>IF(F426="","",IF(F426&lt;'04_VOLATILITY_REGIMES'!$C$5,"Low",IF(F426&lt;'04_VOLATILITY_REGIMES'!$C$6,"Normal",IF(F426&lt;'04_VOLATILITY_REGIMES'!$C$7,"High","Extreme"))))</f>
        <v/>
      </c>
      <c r="P426" s="20">
        <f>O427</f>
        <v/>
      </c>
      <c r="Q426" s="21">
        <f>YEAR(A426)</f>
        <v/>
      </c>
    </row>
    <row r="427">
      <c r="A427" s="14" t="n">
        <v>41920</v>
      </c>
      <c r="B427" s="15">
        <f>'01_RAW_Spot'!B427</f>
        <v/>
      </c>
      <c r="C427" s="16">
        <f>'01_RAW_IV'!B427</f>
        <v/>
      </c>
      <c r="D427" s="15">
        <f>LN(B427/B426)</f>
        <v/>
      </c>
      <c r="E427" s="16">
        <f>STDEV(D407:D427)*SQRT(252)</f>
        <v/>
      </c>
      <c r="F427" s="16">
        <f>STDEV(D365:D427)*SQRT(252)</f>
        <v/>
      </c>
      <c r="G427" s="16">
        <f>IF(OR(C427="",F427=""),"",C427-F427)</f>
        <v/>
      </c>
      <c r="H427" s="17">
        <f>IF(OR(C427="",F427="",F427=0),"",C427/F427)</f>
        <v/>
      </c>
      <c r="I427" s="18">
        <f>IF('01_RAW_FwdRV'!B427="","",'01_RAW_FwdRV'!B427)</f>
        <v/>
      </c>
      <c r="J427" s="18">
        <f>IF(ROW()&lt;=3286,STDEV(D428:D448)*SQRT(252),"")</f>
        <v/>
      </c>
      <c r="K427" s="18">
        <f>IF(ROW()&lt;=3244,LN(B490/B427),"")</f>
        <v/>
      </c>
      <c r="L427" s="19" t="n">
        <v>0.002347417840375587</v>
      </c>
      <c r="M427" s="19" t="n">
        <v>0.1126760563380282</v>
      </c>
      <c r="N427" s="17" t="n">
        <v>0.1678110173498332</v>
      </c>
      <c r="O427" s="20">
        <f>IF(F427="","",IF(F427&lt;'04_VOLATILITY_REGIMES'!$C$5,"Low",IF(F427&lt;'04_VOLATILITY_REGIMES'!$C$6,"Normal",IF(F427&lt;'04_VOLATILITY_REGIMES'!$C$7,"High","Extreme"))))</f>
        <v/>
      </c>
      <c r="P427" s="20">
        <f>O428</f>
        <v/>
      </c>
      <c r="Q427" s="21">
        <f>YEAR(A427)</f>
        <v/>
      </c>
    </row>
    <row r="428">
      <c r="A428" s="14" t="n">
        <v>41921</v>
      </c>
      <c r="B428" s="15">
        <f>'01_RAW_Spot'!B428</f>
        <v/>
      </c>
      <c r="C428" s="16">
        <f>'01_RAW_IV'!B428</f>
        <v/>
      </c>
      <c r="D428" s="15">
        <f>LN(B428/B427)</f>
        <v/>
      </c>
      <c r="E428" s="16">
        <f>STDEV(D408:D428)*SQRT(252)</f>
        <v/>
      </c>
      <c r="F428" s="16">
        <f>STDEV(D366:D428)*SQRT(252)</f>
        <v/>
      </c>
      <c r="G428" s="16">
        <f>IF(OR(C428="",F428=""),"",C428-F428)</f>
        <v/>
      </c>
      <c r="H428" s="17">
        <f>IF(OR(C428="",F428="",F428=0),"",C428/F428)</f>
        <v/>
      </c>
      <c r="I428" s="18">
        <f>IF('01_RAW_FwdRV'!B428="","",'01_RAW_FwdRV'!B428)</f>
        <v/>
      </c>
      <c r="J428" s="18">
        <f>IF(ROW()&lt;=3286,STDEV(D429:D449)*SQRT(252),"")</f>
        <v/>
      </c>
      <c r="K428" s="18">
        <f>IF(ROW()&lt;=3244,LN(B491/B428),"")</f>
        <v/>
      </c>
      <c r="L428" s="19" t="n">
        <v>0.00234192037470726</v>
      </c>
      <c r="M428" s="19" t="n">
        <v>0.180327868852459</v>
      </c>
      <c r="N428" s="17" t="n">
        <v>0.0735537544294146</v>
      </c>
      <c r="O428" s="20">
        <f>IF(F428="","",IF(F428&lt;'04_VOLATILITY_REGIMES'!$C$5,"Low",IF(F428&lt;'04_VOLATILITY_REGIMES'!$C$6,"Normal",IF(F428&lt;'04_VOLATILITY_REGIMES'!$C$7,"High","Extreme"))))</f>
        <v/>
      </c>
      <c r="P428" s="20">
        <f>O429</f>
        <v/>
      </c>
      <c r="Q428" s="21">
        <f>YEAR(A428)</f>
        <v/>
      </c>
    </row>
    <row r="429">
      <c r="A429" s="14" t="n">
        <v>41922</v>
      </c>
      <c r="B429" s="15">
        <f>'01_RAW_Spot'!B429</f>
        <v/>
      </c>
      <c r="C429" s="16">
        <f>'01_RAW_IV'!B429</f>
        <v/>
      </c>
      <c r="D429" s="15">
        <f>LN(B429/B428)</f>
        <v/>
      </c>
      <c r="E429" s="16">
        <f>STDEV(D409:D429)*SQRT(252)</f>
        <v/>
      </c>
      <c r="F429" s="16">
        <f>STDEV(D367:D429)*SQRT(252)</f>
        <v/>
      </c>
      <c r="G429" s="16">
        <f>IF(OR(C429="",F429=""),"",C429-F429)</f>
        <v/>
      </c>
      <c r="H429" s="17">
        <f>IF(OR(C429="",F429="",F429=0),"",C429/F429)</f>
        <v/>
      </c>
      <c r="I429" s="18">
        <f>IF('01_RAW_FwdRV'!B429="","",'01_RAW_FwdRV'!B429)</f>
        <v/>
      </c>
      <c r="J429" s="18">
        <f>IF(ROW()&lt;=3286,STDEV(D430:D450)*SQRT(252),"")</f>
        <v/>
      </c>
      <c r="K429" s="18">
        <f>IF(ROW()&lt;=3244,LN(B492/B429),"")</f>
        <v/>
      </c>
      <c r="L429" s="19" t="n">
        <v>0.002336448598130841</v>
      </c>
      <c r="M429" s="19" t="n">
        <v>0.2149532710280374</v>
      </c>
      <c r="N429" s="17" t="n">
        <v>0.04708009188478603</v>
      </c>
      <c r="O429" s="20">
        <f>IF(F429="","",IF(F429&lt;'04_VOLATILITY_REGIMES'!$C$5,"Low",IF(F429&lt;'04_VOLATILITY_REGIMES'!$C$6,"Normal",IF(F429&lt;'04_VOLATILITY_REGIMES'!$C$7,"High","Extreme"))))</f>
        <v/>
      </c>
      <c r="P429" s="20">
        <f>O430</f>
        <v/>
      </c>
      <c r="Q429" s="21">
        <f>YEAR(A429)</f>
        <v/>
      </c>
    </row>
    <row r="430">
      <c r="A430" s="14" t="n">
        <v>41925</v>
      </c>
      <c r="B430" s="15">
        <f>'01_RAW_Spot'!B430</f>
        <v/>
      </c>
      <c r="C430" s="16">
        <f>'01_RAW_IV'!B430</f>
        <v/>
      </c>
      <c r="D430" s="15">
        <f>LN(B430/B429)</f>
        <v/>
      </c>
      <c r="E430" s="16">
        <f>STDEV(D410:D430)*SQRT(252)</f>
        <v/>
      </c>
      <c r="F430" s="16">
        <f>STDEV(D368:D430)*SQRT(252)</f>
        <v/>
      </c>
      <c r="G430" s="16">
        <f>IF(OR(C430="",F430=""),"",C430-F430)</f>
        <v/>
      </c>
      <c r="H430" s="17">
        <f>IF(OR(C430="",F430="",F430=0),"",C430/F430)</f>
        <v/>
      </c>
      <c r="I430" s="18">
        <f>IF('01_RAW_FwdRV'!B430="","",'01_RAW_FwdRV'!B430)</f>
        <v/>
      </c>
      <c r="J430" s="18">
        <f>IF(ROW()&lt;=3286,STDEV(D431:D451)*SQRT(252),"")</f>
        <v/>
      </c>
      <c r="K430" s="18">
        <f>IF(ROW()&lt;=3244,LN(B493/B430),"")</f>
        <v/>
      </c>
      <c r="L430" s="19" t="n">
        <v>0.006993006993006993</v>
      </c>
      <c r="M430" s="19" t="n">
        <v>0.2097902097902098</v>
      </c>
      <c r="N430" s="17" t="n">
        <v>0.06687388669657129</v>
      </c>
      <c r="O430" s="20">
        <f>IF(F430="","",IF(F430&lt;'04_VOLATILITY_REGIMES'!$C$5,"Low",IF(F430&lt;'04_VOLATILITY_REGIMES'!$C$6,"Normal",IF(F430&lt;'04_VOLATILITY_REGIMES'!$C$7,"High","Extreme"))))</f>
        <v/>
      </c>
      <c r="P430" s="20">
        <f>O431</f>
        <v/>
      </c>
      <c r="Q430" s="21">
        <f>YEAR(A430)</f>
        <v/>
      </c>
    </row>
    <row r="431">
      <c r="A431" s="14" t="n">
        <v>41926</v>
      </c>
      <c r="B431" s="15">
        <f>'01_RAW_Spot'!B431</f>
        <v/>
      </c>
      <c r="C431" s="16">
        <f>'01_RAW_IV'!B431</f>
        <v/>
      </c>
      <c r="D431" s="15">
        <f>LN(B431/B430)</f>
        <v/>
      </c>
      <c r="E431" s="16">
        <f>STDEV(D411:D431)*SQRT(252)</f>
        <v/>
      </c>
      <c r="F431" s="16">
        <f>STDEV(D369:D431)*SQRT(252)</f>
        <v/>
      </c>
      <c r="G431" s="16">
        <f>IF(OR(C431="",F431=""),"",C431-F431)</f>
        <v/>
      </c>
      <c r="H431" s="17">
        <f>IF(OR(C431="",F431="",F431=0),"",C431/F431)</f>
        <v/>
      </c>
      <c r="I431" s="18">
        <f>IF('01_RAW_FwdRV'!B431="","",'01_RAW_FwdRV'!B431)</f>
        <v/>
      </c>
      <c r="J431" s="18">
        <f>IF(ROW()&lt;=3286,STDEV(D432:D452)*SQRT(252),"")</f>
        <v/>
      </c>
      <c r="K431" s="18">
        <f>IF(ROW()&lt;=3244,LN(B494/B431),"")</f>
        <v/>
      </c>
      <c r="L431" s="19" t="n">
        <v>0.009302325581395349</v>
      </c>
      <c r="M431" s="19" t="n">
        <v>0.2209302325581395</v>
      </c>
      <c r="N431" s="17" t="n">
        <v>0.0773244086124532</v>
      </c>
      <c r="O431" s="20">
        <f>IF(F431="","",IF(F431&lt;'04_VOLATILITY_REGIMES'!$C$5,"Low",IF(F431&lt;'04_VOLATILITY_REGIMES'!$C$6,"Normal",IF(F431&lt;'04_VOLATILITY_REGIMES'!$C$7,"High","Extreme"))))</f>
        <v/>
      </c>
      <c r="P431" s="20">
        <f>O432</f>
        <v/>
      </c>
      <c r="Q431" s="21">
        <f>YEAR(A431)</f>
        <v/>
      </c>
    </row>
    <row r="432">
      <c r="A432" s="14" t="n">
        <v>41928</v>
      </c>
      <c r="B432" s="15">
        <f>'01_RAW_Spot'!B432</f>
        <v/>
      </c>
      <c r="C432" s="16">
        <f>'01_RAW_IV'!B432</f>
        <v/>
      </c>
      <c r="D432" s="15">
        <f>LN(B432/B431)</f>
        <v/>
      </c>
      <c r="E432" s="16">
        <f>STDEV(D412:D432)*SQRT(252)</f>
        <v/>
      </c>
      <c r="F432" s="16">
        <f>STDEV(D370:D432)*SQRT(252)</f>
        <v/>
      </c>
      <c r="G432" s="16">
        <f>IF(OR(C432="",F432=""),"",C432-F432)</f>
        <v/>
      </c>
      <c r="H432" s="17">
        <f>IF(OR(C432="",F432="",F432=0),"",C432/F432)</f>
        <v/>
      </c>
      <c r="I432" s="18">
        <f>IF('01_RAW_FwdRV'!B432="","",'01_RAW_FwdRV'!B432)</f>
        <v/>
      </c>
      <c r="J432" s="18">
        <f>IF(ROW()&lt;=3286,STDEV(D433:D453)*SQRT(252),"")</f>
        <v/>
      </c>
      <c r="K432" s="18">
        <f>IF(ROW()&lt;=3244,LN(B495/B432),"")</f>
        <v/>
      </c>
      <c r="L432" s="19" t="n">
        <v>0.04640371229698376</v>
      </c>
      <c r="M432" s="19" t="n">
        <v>0.2389791183294664</v>
      </c>
      <c r="N432" s="17" t="n">
        <v>0.1564167405897766</v>
      </c>
      <c r="O432" s="20">
        <f>IF(F432="","",IF(F432&lt;'04_VOLATILITY_REGIMES'!$C$5,"Low",IF(F432&lt;'04_VOLATILITY_REGIMES'!$C$6,"Normal",IF(F432&lt;'04_VOLATILITY_REGIMES'!$C$7,"High","Extreme"))))</f>
        <v/>
      </c>
      <c r="P432" s="20">
        <f>O433</f>
        <v/>
      </c>
      <c r="Q432" s="21">
        <f>YEAR(A432)</f>
        <v/>
      </c>
    </row>
    <row r="433">
      <c r="A433" s="14" t="n">
        <v>41929</v>
      </c>
      <c r="B433" s="15">
        <f>'01_RAW_Spot'!B433</f>
        <v/>
      </c>
      <c r="C433" s="16">
        <f>'01_RAW_IV'!B433</f>
        <v/>
      </c>
      <c r="D433" s="15">
        <f>LN(B433/B432)</f>
        <v/>
      </c>
      <c r="E433" s="16">
        <f>STDEV(D413:D433)*SQRT(252)</f>
        <v/>
      </c>
      <c r="F433" s="16">
        <f>STDEV(D371:D433)*SQRT(252)</f>
        <v/>
      </c>
      <c r="G433" s="16">
        <f>IF(OR(C433="",F433=""),"",C433-F433)</f>
        <v/>
      </c>
      <c r="H433" s="17">
        <f>IF(OR(C433="",F433="",F433=0),"",C433/F433)</f>
        <v/>
      </c>
      <c r="I433" s="18">
        <f>IF('01_RAW_FwdRV'!B433="","",'01_RAW_FwdRV'!B433)</f>
        <v/>
      </c>
      <c r="J433" s="18">
        <f>IF(ROW()&lt;=3286,STDEV(D434:D454)*SQRT(252),"")</f>
        <v/>
      </c>
      <c r="K433" s="18">
        <f>IF(ROW()&lt;=3244,LN(B496/B433),"")</f>
        <v/>
      </c>
      <c r="L433" s="19" t="n">
        <v>0.03703703703703703</v>
      </c>
      <c r="M433" s="19" t="n">
        <v>0.2384259259259259</v>
      </c>
      <c r="N433" s="17" t="n">
        <v>0.1377183700837044</v>
      </c>
      <c r="O433" s="20">
        <f>IF(F433="","",IF(F433&lt;'04_VOLATILITY_REGIMES'!$C$5,"Low",IF(F433&lt;'04_VOLATILITY_REGIMES'!$C$6,"Normal",IF(F433&lt;'04_VOLATILITY_REGIMES'!$C$7,"High","Extreme"))))</f>
        <v/>
      </c>
      <c r="P433" s="20">
        <f>O434</f>
        <v/>
      </c>
      <c r="Q433" s="21">
        <f>YEAR(A433)</f>
        <v/>
      </c>
    </row>
    <row r="434">
      <c r="A434" s="14" t="n">
        <v>41932</v>
      </c>
      <c r="B434" s="15">
        <f>'01_RAW_Spot'!B434</f>
        <v/>
      </c>
      <c r="C434" s="16">
        <f>'01_RAW_IV'!B434</f>
        <v/>
      </c>
      <c r="D434" s="15">
        <f>LN(B434/B433)</f>
        <v/>
      </c>
      <c r="E434" s="16">
        <f>STDEV(D414:D434)*SQRT(252)</f>
        <v/>
      </c>
      <c r="F434" s="16">
        <f>STDEV(D372:D434)*SQRT(252)</f>
        <v/>
      </c>
      <c r="G434" s="16">
        <f>IF(OR(C434="",F434=""),"",C434-F434)</f>
        <v/>
      </c>
      <c r="H434" s="17">
        <f>IF(OR(C434="",F434="",F434=0),"",C434/F434)</f>
        <v/>
      </c>
      <c r="I434" s="18">
        <f>IF('01_RAW_FwdRV'!B434="","",'01_RAW_FwdRV'!B434)</f>
        <v/>
      </c>
      <c r="J434" s="18">
        <f>IF(ROW()&lt;=3286,STDEV(D435:D455)*SQRT(252),"")</f>
        <v/>
      </c>
      <c r="K434" s="18">
        <f>IF(ROW()&lt;=3244,LN(B497/B434),"")</f>
        <v/>
      </c>
      <c r="L434" s="19" t="n">
        <v>0.0138568129330254</v>
      </c>
      <c r="M434" s="19" t="n">
        <v>0.2378752886836028</v>
      </c>
      <c r="N434" s="17" t="n">
        <v>0.1017097419218952</v>
      </c>
      <c r="O434" s="20">
        <f>IF(F434="","",IF(F434&lt;'04_VOLATILITY_REGIMES'!$C$5,"Low",IF(F434&lt;'04_VOLATILITY_REGIMES'!$C$6,"Normal",IF(F434&lt;'04_VOLATILITY_REGIMES'!$C$7,"High","Extreme"))))</f>
        <v/>
      </c>
      <c r="P434" s="20">
        <f>O435</f>
        <v/>
      </c>
      <c r="Q434" s="21">
        <f>YEAR(A434)</f>
        <v/>
      </c>
    </row>
    <row r="435">
      <c r="A435" s="14" t="n">
        <v>41933</v>
      </c>
      <c r="B435" s="15">
        <f>'01_RAW_Spot'!B435</f>
        <v/>
      </c>
      <c r="C435" s="16">
        <f>'01_RAW_IV'!B435</f>
        <v/>
      </c>
      <c r="D435" s="15">
        <f>LN(B435/B434)</f>
        <v/>
      </c>
      <c r="E435" s="16">
        <f>STDEV(D415:D435)*SQRT(252)</f>
        <v/>
      </c>
      <c r="F435" s="16">
        <f>STDEV(D373:D435)*SQRT(252)</f>
        <v/>
      </c>
      <c r="G435" s="16">
        <f>IF(OR(C435="",F435=""),"",C435-F435)</f>
        <v/>
      </c>
      <c r="H435" s="17">
        <f>IF(OR(C435="",F435="",F435=0),"",C435/F435)</f>
        <v/>
      </c>
      <c r="I435" s="18">
        <f>IF('01_RAW_FwdRV'!B435="","",'01_RAW_FwdRV'!B435)</f>
        <v/>
      </c>
      <c r="J435" s="18">
        <f>IF(ROW()&lt;=3286,STDEV(D436:D456)*SQRT(252),"")</f>
        <v/>
      </c>
      <c r="K435" s="18">
        <f>IF(ROW()&lt;=3244,LN(B498/B435),"")</f>
        <v/>
      </c>
      <c r="L435" s="19" t="n">
        <v>0.01152073732718894</v>
      </c>
      <c r="M435" s="19" t="n">
        <v>0.2350230414746544</v>
      </c>
      <c r="N435" s="17" t="n">
        <v>0.095612246991112</v>
      </c>
      <c r="O435" s="20">
        <f>IF(F435="","",IF(F435&lt;'04_VOLATILITY_REGIMES'!$C$5,"Low",IF(F435&lt;'04_VOLATILITY_REGIMES'!$C$6,"Normal",IF(F435&lt;'04_VOLATILITY_REGIMES'!$C$7,"High","Extreme"))))</f>
        <v/>
      </c>
      <c r="P435" s="20">
        <f>O436</f>
        <v/>
      </c>
      <c r="Q435" s="21">
        <f>YEAR(A435)</f>
        <v/>
      </c>
    </row>
    <row r="436">
      <c r="A436" s="14" t="n">
        <v>41934</v>
      </c>
      <c r="B436" s="15">
        <f>'01_RAW_Spot'!B436</f>
        <v/>
      </c>
      <c r="C436" s="16">
        <f>'01_RAW_IV'!B436</f>
        <v/>
      </c>
      <c r="D436" s="15">
        <f>LN(B436/B435)</f>
        <v/>
      </c>
      <c r="E436" s="16">
        <f>STDEV(D416:D436)*SQRT(252)</f>
        <v/>
      </c>
      <c r="F436" s="16">
        <f>STDEV(D374:D436)*SQRT(252)</f>
        <v/>
      </c>
      <c r="G436" s="16">
        <f>IF(OR(C436="",F436=""),"",C436-F436)</f>
        <v/>
      </c>
      <c r="H436" s="17">
        <f>IF(OR(C436="",F436="",F436=0),"",C436/F436)</f>
        <v/>
      </c>
      <c r="I436" s="18">
        <f>IF('01_RAW_FwdRV'!B436="","",'01_RAW_FwdRV'!B436)</f>
        <v/>
      </c>
      <c r="J436" s="18">
        <f>IF(ROW()&lt;=3286,STDEV(D437:D457)*SQRT(252),"")</f>
        <v/>
      </c>
      <c r="K436" s="18">
        <f>IF(ROW()&lt;=3244,LN(B499/B436),"")</f>
        <v/>
      </c>
      <c r="L436" s="19" t="n">
        <v>0.009195402298850575</v>
      </c>
      <c r="M436" s="19" t="n">
        <v>0.2367816091954023</v>
      </c>
      <c r="N436" s="17" t="n">
        <v>0.0499014934375416</v>
      </c>
      <c r="O436" s="20">
        <f>IF(F436="","",IF(F436&lt;'04_VOLATILITY_REGIMES'!$C$5,"Low",IF(F436&lt;'04_VOLATILITY_REGIMES'!$C$6,"Normal",IF(F436&lt;'04_VOLATILITY_REGIMES'!$C$7,"High","Extreme"))))</f>
        <v/>
      </c>
      <c r="P436" s="20">
        <f>O437</f>
        <v/>
      </c>
      <c r="Q436" s="21">
        <f>YEAR(A436)</f>
        <v/>
      </c>
    </row>
    <row r="437">
      <c r="A437" s="14" t="n">
        <v>41939</v>
      </c>
      <c r="B437" s="15">
        <f>'01_RAW_Spot'!B437</f>
        <v/>
      </c>
      <c r="C437" s="16">
        <f>'01_RAW_IV'!B437</f>
        <v/>
      </c>
      <c r="D437" s="15">
        <f>LN(B437/B436)</f>
        <v/>
      </c>
      <c r="E437" s="16">
        <f>STDEV(D417:D437)*SQRT(252)</f>
        <v/>
      </c>
      <c r="F437" s="16">
        <f>STDEV(D375:D437)*SQRT(252)</f>
        <v/>
      </c>
      <c r="G437" s="16">
        <f>IF(OR(C437="",F437=""),"",C437-F437)</f>
        <v/>
      </c>
      <c r="H437" s="17">
        <f>IF(OR(C437="",F437="",F437=0),"",C437/F437)</f>
        <v/>
      </c>
      <c r="I437" s="18">
        <f>IF('01_RAW_FwdRV'!B437="","",'01_RAW_FwdRV'!B437)</f>
        <v/>
      </c>
      <c r="J437" s="18">
        <f>IF(ROW()&lt;=3286,STDEV(D438:D458)*SQRT(252),"")</f>
        <v/>
      </c>
      <c r="K437" s="18">
        <f>IF(ROW()&lt;=3244,LN(B500/B437),"")</f>
        <v/>
      </c>
      <c r="L437" s="19" t="n">
        <v>0.006880733944954129</v>
      </c>
      <c r="M437" s="19" t="n">
        <v>0.2362385321100917</v>
      </c>
      <c r="N437" s="17" t="n">
        <v>0.04069794628032021</v>
      </c>
      <c r="O437" s="20">
        <f>IF(F437="","",IF(F437&lt;'04_VOLATILITY_REGIMES'!$C$5,"Low",IF(F437&lt;'04_VOLATILITY_REGIMES'!$C$6,"Normal",IF(F437&lt;'04_VOLATILITY_REGIMES'!$C$7,"High","Extreme"))))</f>
        <v/>
      </c>
      <c r="P437" s="20">
        <f>O438</f>
        <v/>
      </c>
      <c r="Q437" s="21">
        <f>YEAR(A437)</f>
        <v/>
      </c>
    </row>
    <row r="438">
      <c r="A438" s="14" t="n">
        <v>41940</v>
      </c>
      <c r="B438" s="15">
        <f>'01_RAW_Spot'!B438</f>
        <v/>
      </c>
      <c r="C438" s="16">
        <f>'01_RAW_IV'!B438</f>
        <v/>
      </c>
      <c r="D438" s="15">
        <f>LN(B438/B437)</f>
        <v/>
      </c>
      <c r="E438" s="16">
        <f>STDEV(D418:D438)*SQRT(252)</f>
        <v/>
      </c>
      <c r="F438" s="16">
        <f>STDEV(D376:D438)*SQRT(252)</f>
        <v/>
      </c>
      <c r="G438" s="16">
        <f>IF(OR(C438="",F438=""),"",C438-F438)</f>
        <v/>
      </c>
      <c r="H438" s="17">
        <f>IF(OR(C438="",F438="",F438=0),"",C438/F438)</f>
        <v/>
      </c>
      <c r="I438" s="18">
        <f>IF('01_RAW_FwdRV'!B438="","",'01_RAW_FwdRV'!B438)</f>
        <v/>
      </c>
      <c r="J438" s="18">
        <f>IF(ROW()&lt;=3286,STDEV(D439:D459)*SQRT(252),"")</f>
        <v/>
      </c>
      <c r="K438" s="18">
        <f>IF(ROW()&lt;=3244,LN(B501/B438),"")</f>
        <v/>
      </c>
      <c r="L438" s="19" t="n">
        <v>0.0137299771167048</v>
      </c>
      <c r="M438" s="19" t="n">
        <v>0.2356979405034325</v>
      </c>
      <c r="N438" s="17" t="n">
        <v>0.05395904826481647</v>
      </c>
      <c r="O438" s="20">
        <f>IF(F438="","",IF(F438&lt;'04_VOLATILITY_REGIMES'!$C$5,"Low",IF(F438&lt;'04_VOLATILITY_REGIMES'!$C$6,"Normal",IF(F438&lt;'04_VOLATILITY_REGIMES'!$C$7,"High","Extreme"))))</f>
        <v/>
      </c>
      <c r="P438" s="20">
        <f>O439</f>
        <v/>
      </c>
      <c r="Q438" s="21">
        <f>YEAR(A438)</f>
        <v/>
      </c>
    </row>
    <row r="439">
      <c r="A439" s="14" t="n">
        <v>41941</v>
      </c>
      <c r="B439" s="15">
        <f>'01_RAW_Spot'!B439</f>
        <v/>
      </c>
      <c r="C439" s="16">
        <f>'01_RAW_IV'!B439</f>
        <v/>
      </c>
      <c r="D439" s="15">
        <f>LN(B439/B438)</f>
        <v/>
      </c>
      <c r="E439" s="16">
        <f>STDEV(D419:D439)*SQRT(252)</f>
        <v/>
      </c>
      <c r="F439" s="16">
        <f>STDEV(D377:D439)*SQRT(252)</f>
        <v/>
      </c>
      <c r="G439" s="16">
        <f>IF(OR(C439="",F439=""),"",C439-F439)</f>
        <v/>
      </c>
      <c r="H439" s="17">
        <f>IF(OR(C439="",F439="",F439=0),"",C439/F439)</f>
        <v/>
      </c>
      <c r="I439" s="18">
        <f>IF('01_RAW_FwdRV'!B439="","",'01_RAW_FwdRV'!B439)</f>
        <v/>
      </c>
      <c r="J439" s="18">
        <f>IF(ROW()&lt;=3286,STDEV(D440:D460)*SQRT(252),"")</f>
        <v/>
      </c>
      <c r="K439" s="18">
        <f>IF(ROW()&lt;=3244,LN(B502/B439),"")</f>
        <v/>
      </c>
      <c r="L439" s="19" t="n">
        <v>0.00228310502283105</v>
      </c>
      <c r="M439" s="19" t="n">
        <v>0.2328767123287671</v>
      </c>
      <c r="N439" s="17" t="n">
        <v>0.002482690751911409</v>
      </c>
      <c r="O439" s="20">
        <f>IF(F439="","",IF(F439&lt;'04_VOLATILITY_REGIMES'!$C$5,"Low",IF(F439&lt;'04_VOLATILITY_REGIMES'!$C$6,"Normal",IF(F439&lt;'04_VOLATILITY_REGIMES'!$C$7,"High","Extreme"))))</f>
        <v/>
      </c>
      <c r="P439" s="20">
        <f>O440</f>
        <v/>
      </c>
      <c r="Q439" s="21">
        <f>YEAR(A439)</f>
        <v/>
      </c>
    </row>
    <row r="440">
      <c r="A440" s="14" t="n">
        <v>41942</v>
      </c>
      <c r="B440" s="15">
        <f>'01_RAW_Spot'!B440</f>
        <v/>
      </c>
      <c r="C440" s="16">
        <f>'01_RAW_IV'!B440</f>
        <v/>
      </c>
      <c r="D440" s="15">
        <f>LN(B440/B439)</f>
        <v/>
      </c>
      <c r="E440" s="16">
        <f>STDEV(D420:D440)*SQRT(252)</f>
        <v/>
      </c>
      <c r="F440" s="16">
        <f>STDEV(D378:D440)*SQRT(252)</f>
        <v/>
      </c>
      <c r="G440" s="16">
        <f>IF(OR(C440="",F440=""),"",C440-F440)</f>
        <v/>
      </c>
      <c r="H440" s="17">
        <f>IF(OR(C440="",F440="",F440=0),"",C440/F440)</f>
        <v/>
      </c>
      <c r="I440" s="18">
        <f>IF('01_RAW_FwdRV'!B440="","",'01_RAW_FwdRV'!B440)</f>
        <v/>
      </c>
      <c r="J440" s="18">
        <f>IF(ROW()&lt;=3286,STDEV(D441:D461)*SQRT(252),"")</f>
        <v/>
      </c>
      <c r="K440" s="18">
        <f>IF(ROW()&lt;=3244,LN(B503/B440),"")</f>
        <v/>
      </c>
      <c r="L440" s="19" t="n">
        <v>0.004555808656036446</v>
      </c>
      <c r="M440" s="19" t="n">
        <v>0.234624145785877</v>
      </c>
      <c r="N440" s="17" t="n">
        <v>0.02152341459121457</v>
      </c>
      <c r="O440" s="20">
        <f>IF(F440="","",IF(F440&lt;'04_VOLATILITY_REGIMES'!$C$5,"Low",IF(F440&lt;'04_VOLATILITY_REGIMES'!$C$6,"Normal",IF(F440&lt;'04_VOLATILITY_REGIMES'!$C$7,"High","Extreme"))))</f>
        <v/>
      </c>
      <c r="P440" s="20">
        <f>O441</f>
        <v/>
      </c>
      <c r="Q440" s="21">
        <f>YEAR(A440)</f>
        <v/>
      </c>
    </row>
    <row r="441">
      <c r="A441" s="14" t="n">
        <v>41943</v>
      </c>
      <c r="B441" s="15">
        <f>'01_RAW_Spot'!B441</f>
        <v/>
      </c>
      <c r="C441" s="16">
        <f>'01_RAW_IV'!B441</f>
        <v/>
      </c>
      <c r="D441" s="15">
        <f>LN(B441/B440)</f>
        <v/>
      </c>
      <c r="E441" s="16">
        <f>STDEV(D421:D441)*SQRT(252)</f>
        <v/>
      </c>
      <c r="F441" s="16">
        <f>STDEV(D379:D441)*SQRT(252)</f>
        <v/>
      </c>
      <c r="G441" s="16">
        <f>IF(OR(C441="",F441=""),"",C441-F441)</f>
        <v/>
      </c>
      <c r="H441" s="17">
        <f>IF(OR(C441="",F441="",F441=0),"",C441/F441)</f>
        <v/>
      </c>
      <c r="I441" s="18">
        <f>IF('01_RAW_FwdRV'!B441="","",'01_RAW_FwdRV'!B441)</f>
        <v/>
      </c>
      <c r="J441" s="18">
        <f>IF(ROW()&lt;=3286,STDEV(D442:D462)*SQRT(252),"")</f>
        <v/>
      </c>
      <c r="K441" s="18">
        <f>IF(ROW()&lt;=3244,LN(B504/B441),"")</f>
        <v/>
      </c>
      <c r="L441" s="19" t="n">
        <v>0.004545454545454545</v>
      </c>
      <c r="M441" s="19" t="n">
        <v>0.2477272727272727</v>
      </c>
      <c r="N441" s="17" t="n">
        <v>0.00693953812253993</v>
      </c>
      <c r="O441" s="20">
        <f>IF(F441="","",IF(F441&lt;'04_VOLATILITY_REGIMES'!$C$5,"Low",IF(F441&lt;'04_VOLATILITY_REGIMES'!$C$6,"Normal",IF(F441&lt;'04_VOLATILITY_REGIMES'!$C$7,"High","Extreme"))))</f>
        <v/>
      </c>
      <c r="P441" s="20">
        <f>O442</f>
        <v/>
      </c>
      <c r="Q441" s="21">
        <f>YEAR(A441)</f>
        <v/>
      </c>
    </row>
    <row r="442">
      <c r="A442" s="14" t="n">
        <v>41946</v>
      </c>
      <c r="B442" s="15">
        <f>'01_RAW_Spot'!B442</f>
        <v/>
      </c>
      <c r="C442" s="16">
        <f>'01_RAW_IV'!B442</f>
        <v/>
      </c>
      <c r="D442" s="15">
        <f>LN(B442/B441)</f>
        <v/>
      </c>
      <c r="E442" s="16">
        <f>STDEV(D422:D442)*SQRT(252)</f>
        <v/>
      </c>
      <c r="F442" s="16">
        <f>STDEV(D380:D442)*SQRT(252)</f>
        <v/>
      </c>
      <c r="G442" s="16">
        <f>IF(OR(C442="",F442=""),"",C442-F442)</f>
        <v/>
      </c>
      <c r="H442" s="17">
        <f>IF(OR(C442="",F442="",F442=0),"",C442/F442)</f>
        <v/>
      </c>
      <c r="I442" s="18">
        <f>IF('01_RAW_FwdRV'!B442="","",'01_RAW_FwdRV'!B442)</f>
        <v/>
      </c>
      <c r="J442" s="18">
        <f>IF(ROW()&lt;=3286,STDEV(D443:D463)*SQRT(252),"")</f>
        <v/>
      </c>
      <c r="K442" s="18">
        <f>IF(ROW()&lt;=3244,LN(B505/B442),"")</f>
        <v/>
      </c>
      <c r="L442" s="19" t="n">
        <v>0.00453514739229025</v>
      </c>
      <c r="M442" s="19" t="n">
        <v>0.2290249433106576</v>
      </c>
      <c r="N442" s="17" t="n">
        <v>0.007492048605395839</v>
      </c>
      <c r="O442" s="20">
        <f>IF(F442="","",IF(F442&lt;'04_VOLATILITY_REGIMES'!$C$5,"Low",IF(F442&lt;'04_VOLATILITY_REGIMES'!$C$6,"Normal",IF(F442&lt;'04_VOLATILITY_REGIMES'!$C$7,"High","Extreme"))))</f>
        <v/>
      </c>
      <c r="P442" s="20">
        <f>O443</f>
        <v/>
      </c>
      <c r="Q442" s="21">
        <f>YEAR(A442)</f>
        <v/>
      </c>
    </row>
    <row r="443">
      <c r="A443" s="14" t="n">
        <v>41948</v>
      </c>
      <c r="B443" s="15">
        <f>'01_RAW_Spot'!B443</f>
        <v/>
      </c>
      <c r="C443" s="16">
        <f>'01_RAW_IV'!B443</f>
        <v/>
      </c>
      <c r="D443" s="15">
        <f>LN(B443/B442)</f>
        <v/>
      </c>
      <c r="E443" s="16">
        <f>STDEV(D423:D443)*SQRT(252)</f>
        <v/>
      </c>
      <c r="F443" s="16">
        <f>STDEV(D381:D443)*SQRT(252)</f>
        <v/>
      </c>
      <c r="G443" s="16">
        <f>IF(OR(C443="",F443=""),"",C443-F443)</f>
        <v/>
      </c>
      <c r="H443" s="17">
        <f>IF(OR(C443="",F443="",F443=0),"",C443/F443)</f>
        <v/>
      </c>
      <c r="I443" s="18">
        <f>IF('01_RAW_FwdRV'!B443="","",'01_RAW_FwdRV'!B443)</f>
        <v/>
      </c>
      <c r="J443" s="18">
        <f>IF(ROW()&lt;=3286,STDEV(D444:D464)*SQRT(252),"")</f>
        <v/>
      </c>
      <c r="K443" s="18">
        <f>IF(ROW()&lt;=3244,LN(B506/B443),"")</f>
        <v/>
      </c>
      <c r="L443" s="19" t="n">
        <v>0.002262443438914027</v>
      </c>
      <c r="M443" s="19" t="n">
        <v>0.2307692307692308</v>
      </c>
      <c r="N443" s="17" t="n">
        <v>-0.02238504997365479</v>
      </c>
      <c r="O443" s="20">
        <f>IF(F443="","",IF(F443&lt;'04_VOLATILITY_REGIMES'!$C$5,"Low",IF(F443&lt;'04_VOLATILITY_REGIMES'!$C$6,"Normal",IF(F443&lt;'04_VOLATILITY_REGIMES'!$C$7,"High","Extreme"))))</f>
        <v/>
      </c>
      <c r="P443" s="20">
        <f>O444</f>
        <v/>
      </c>
      <c r="Q443" s="21">
        <f>YEAR(A443)</f>
        <v/>
      </c>
    </row>
    <row r="444">
      <c r="A444" s="14" t="n">
        <v>41950</v>
      </c>
      <c r="B444" s="15">
        <f>'01_RAW_Spot'!B444</f>
        <v/>
      </c>
      <c r="C444" s="16">
        <f>'01_RAW_IV'!B444</f>
        <v/>
      </c>
      <c r="D444" s="15">
        <f>LN(B444/B443)</f>
        <v/>
      </c>
      <c r="E444" s="16">
        <f>STDEV(D424:D444)*SQRT(252)</f>
        <v/>
      </c>
      <c r="F444" s="16">
        <f>STDEV(D382:D444)*SQRT(252)</f>
        <v/>
      </c>
      <c r="G444" s="16">
        <f>IF(OR(C444="",F444=""),"",C444-F444)</f>
        <v/>
      </c>
      <c r="H444" s="17">
        <f>IF(OR(C444="",F444="",F444=0),"",C444/F444)</f>
        <v/>
      </c>
      <c r="I444" s="18">
        <f>IF('01_RAW_FwdRV'!B444="","",'01_RAW_FwdRV'!B444)</f>
        <v/>
      </c>
      <c r="J444" s="18">
        <f>IF(ROW()&lt;=3286,STDEV(D445:D465)*SQRT(252),"")</f>
        <v/>
      </c>
      <c r="K444" s="18">
        <f>IF(ROW()&lt;=3244,LN(B507/B444),"")</f>
        <v/>
      </c>
      <c r="L444" s="19" t="n">
        <v>0.004514672686230248</v>
      </c>
      <c r="M444" s="19" t="n">
        <v>0.255079006772009</v>
      </c>
      <c r="N444" s="17" t="n">
        <v>-0.006358773171675149</v>
      </c>
      <c r="O444" s="20">
        <f>IF(F444="","",IF(F444&lt;'04_VOLATILITY_REGIMES'!$C$5,"Low",IF(F444&lt;'04_VOLATILITY_REGIMES'!$C$6,"Normal",IF(F444&lt;'04_VOLATILITY_REGIMES'!$C$7,"High","Extreme"))))</f>
        <v/>
      </c>
      <c r="P444" s="20">
        <f>O445</f>
        <v/>
      </c>
      <c r="Q444" s="21">
        <f>YEAR(A444)</f>
        <v/>
      </c>
    </row>
    <row r="445">
      <c r="A445" s="14" t="n">
        <v>41953</v>
      </c>
      <c r="B445" s="15">
        <f>'01_RAW_Spot'!B445</f>
        <v/>
      </c>
      <c r="C445" s="16">
        <f>'01_RAW_IV'!B445</f>
        <v/>
      </c>
      <c r="D445" s="15">
        <f>LN(B445/B444)</f>
        <v/>
      </c>
      <c r="E445" s="16">
        <f>STDEV(D425:D445)*SQRT(252)</f>
        <v/>
      </c>
      <c r="F445" s="16">
        <f>STDEV(D383:D445)*SQRT(252)</f>
        <v/>
      </c>
      <c r="G445" s="16">
        <f>IF(OR(C445="",F445=""),"",C445-F445)</f>
        <v/>
      </c>
      <c r="H445" s="17">
        <f>IF(OR(C445="",F445="",F445=0),"",C445/F445)</f>
        <v/>
      </c>
      <c r="I445" s="18">
        <f>IF('01_RAW_FwdRV'!B445="","",'01_RAW_FwdRV'!B445)</f>
        <v/>
      </c>
      <c r="J445" s="18">
        <f>IF(ROW()&lt;=3286,STDEV(D446:D466)*SQRT(252),"")</f>
        <v/>
      </c>
      <c r="K445" s="18">
        <f>IF(ROW()&lt;=3244,LN(B508/B445),"")</f>
        <v/>
      </c>
      <c r="L445" s="19" t="n">
        <v>0.004504504504504504</v>
      </c>
      <c r="M445" s="19" t="n">
        <v>0.2567567567567567</v>
      </c>
      <c r="N445" s="17" t="n">
        <v>-0.02465420406937696</v>
      </c>
      <c r="O445" s="20">
        <f>IF(F445="","",IF(F445&lt;'04_VOLATILITY_REGIMES'!$C$5,"Low",IF(F445&lt;'04_VOLATILITY_REGIMES'!$C$6,"Normal",IF(F445&lt;'04_VOLATILITY_REGIMES'!$C$7,"High","Extreme"))))</f>
        <v/>
      </c>
      <c r="P445" s="20">
        <f>O446</f>
        <v/>
      </c>
      <c r="Q445" s="21">
        <f>YEAR(A445)</f>
        <v/>
      </c>
    </row>
    <row r="446">
      <c r="A446" s="14" t="n">
        <v>41954</v>
      </c>
      <c r="B446" s="15">
        <f>'01_RAW_Spot'!B446</f>
        <v/>
      </c>
      <c r="C446" s="16">
        <f>'01_RAW_IV'!B446</f>
        <v/>
      </c>
      <c r="D446" s="15">
        <f>LN(B446/B445)</f>
        <v/>
      </c>
      <c r="E446" s="16">
        <f>STDEV(D426:D446)*SQRT(252)</f>
        <v/>
      </c>
      <c r="F446" s="16">
        <f>STDEV(D384:D446)*SQRT(252)</f>
        <v/>
      </c>
      <c r="G446" s="16">
        <f>IF(OR(C446="",F446=""),"",C446-F446)</f>
        <v/>
      </c>
      <c r="H446" s="17">
        <f>IF(OR(C446="",F446="",F446=0),"",C446/F446)</f>
        <v/>
      </c>
      <c r="I446" s="18">
        <f>IF('01_RAW_FwdRV'!B446="","",'01_RAW_FwdRV'!B446)</f>
        <v/>
      </c>
      <c r="J446" s="18">
        <f>IF(ROW()&lt;=3286,STDEV(D447:D467)*SQRT(252),"")</f>
        <v/>
      </c>
      <c r="K446" s="18">
        <f>IF(ROW()&lt;=3244,LN(B509/B446),"")</f>
        <v/>
      </c>
      <c r="L446" s="19" t="n">
        <v>0.006741573033707865</v>
      </c>
      <c r="M446" s="19" t="n">
        <v>0.2561797752808989</v>
      </c>
      <c r="N446" s="17" t="n">
        <v>-0.01759638487691557</v>
      </c>
      <c r="O446" s="20">
        <f>IF(F446="","",IF(F446&lt;'04_VOLATILITY_REGIMES'!$C$5,"Low",IF(F446&lt;'04_VOLATILITY_REGIMES'!$C$6,"Normal",IF(F446&lt;'04_VOLATILITY_REGIMES'!$C$7,"High","Extreme"))))</f>
        <v/>
      </c>
      <c r="P446" s="20">
        <f>O447</f>
        <v/>
      </c>
      <c r="Q446" s="21">
        <f>YEAR(A446)</f>
        <v/>
      </c>
    </row>
    <row r="447">
      <c r="A447" s="14" t="n">
        <v>41955</v>
      </c>
      <c r="B447" s="15">
        <f>'01_RAW_Spot'!B447</f>
        <v/>
      </c>
      <c r="C447" s="16">
        <f>'01_RAW_IV'!B447</f>
        <v/>
      </c>
      <c r="D447" s="15">
        <f>LN(B447/B446)</f>
        <v/>
      </c>
      <c r="E447" s="16">
        <f>STDEV(D427:D447)*SQRT(252)</f>
        <v/>
      </c>
      <c r="F447" s="16">
        <f>STDEV(D385:D447)*SQRT(252)</f>
        <v/>
      </c>
      <c r="G447" s="16">
        <f>IF(OR(C447="",F447=""),"",C447-F447)</f>
        <v/>
      </c>
      <c r="H447" s="17">
        <f>IF(OR(C447="",F447="",F447=0),"",C447/F447)</f>
        <v/>
      </c>
      <c r="I447" s="18">
        <f>IF('01_RAW_FwdRV'!B447="","",'01_RAW_FwdRV'!B447)</f>
        <v/>
      </c>
      <c r="J447" s="18">
        <f>IF(ROW()&lt;=3286,STDEV(D448:D468)*SQRT(252),"")</f>
        <v/>
      </c>
      <c r="K447" s="18">
        <f>IF(ROW()&lt;=3244,LN(B510/B447),"")</f>
        <v/>
      </c>
      <c r="L447" s="19" t="n">
        <v>0.004484304932735426</v>
      </c>
      <c r="M447" s="19" t="n">
        <v>0.1434977578475336</v>
      </c>
      <c r="N447" s="17" t="n">
        <v>0.03390613311365439</v>
      </c>
      <c r="O447" s="20">
        <f>IF(F447="","",IF(F447&lt;'04_VOLATILITY_REGIMES'!$C$5,"Low",IF(F447&lt;'04_VOLATILITY_REGIMES'!$C$6,"Normal",IF(F447&lt;'04_VOLATILITY_REGIMES'!$C$7,"High","Extreme"))))</f>
        <v/>
      </c>
      <c r="P447" s="20">
        <f>O448</f>
        <v/>
      </c>
      <c r="Q447" s="21">
        <f>YEAR(A447)</f>
        <v/>
      </c>
    </row>
    <row r="448">
      <c r="A448" s="14" t="n">
        <v>41956</v>
      </c>
      <c r="B448" s="15">
        <f>'01_RAW_Spot'!B448</f>
        <v/>
      </c>
      <c r="C448" s="16">
        <f>'01_RAW_IV'!B448</f>
        <v/>
      </c>
      <c r="D448" s="15">
        <f>LN(B448/B447)</f>
        <v/>
      </c>
      <c r="E448" s="16">
        <f>STDEV(D428:D448)*SQRT(252)</f>
        <v/>
      </c>
      <c r="F448" s="16">
        <f>STDEV(D386:D448)*SQRT(252)</f>
        <v/>
      </c>
      <c r="G448" s="16">
        <f>IF(OR(C448="",F448=""),"",C448-F448)</f>
        <v/>
      </c>
      <c r="H448" s="17">
        <f>IF(OR(C448="",F448="",F448=0),"",C448/F448)</f>
        <v/>
      </c>
      <c r="I448" s="18">
        <f>IF('01_RAW_FwdRV'!B448="","",'01_RAW_FwdRV'!B448)</f>
        <v/>
      </c>
      <c r="J448" s="18">
        <f>IF(ROW()&lt;=3286,STDEV(D449:D469)*SQRT(252),"")</f>
        <v/>
      </c>
      <c r="K448" s="18">
        <f>IF(ROW()&lt;=3244,LN(B511/B448),"")</f>
        <v/>
      </c>
      <c r="L448" s="19" t="n">
        <v>0.004474272930648769</v>
      </c>
      <c r="M448" s="19" t="n">
        <v>0.01789709172259508</v>
      </c>
      <c r="N448" s="17" t="n">
        <v>0.127606543748819</v>
      </c>
      <c r="O448" s="20">
        <f>IF(F448="","",IF(F448&lt;'04_VOLATILITY_REGIMES'!$C$5,"Low",IF(F448&lt;'04_VOLATILITY_REGIMES'!$C$6,"Normal",IF(F448&lt;'04_VOLATILITY_REGIMES'!$C$7,"High","Extreme"))))</f>
        <v/>
      </c>
      <c r="P448" s="20">
        <f>O449</f>
        <v/>
      </c>
      <c r="Q448" s="21">
        <f>YEAR(A448)</f>
        <v/>
      </c>
    </row>
    <row r="449">
      <c r="A449" s="14" t="n">
        <v>41957</v>
      </c>
      <c r="B449" s="15">
        <f>'01_RAW_Spot'!B449</f>
        <v/>
      </c>
      <c r="C449" s="16">
        <f>'01_RAW_IV'!B449</f>
        <v/>
      </c>
      <c r="D449" s="15">
        <f>LN(B449/B448)</f>
        <v/>
      </c>
      <c r="E449" s="16">
        <f>STDEV(D429:D449)*SQRT(252)</f>
        <v/>
      </c>
      <c r="F449" s="16">
        <f>STDEV(D387:D449)*SQRT(252)</f>
        <v/>
      </c>
      <c r="G449" s="16">
        <f>IF(OR(C449="",F449=""),"",C449-F449)</f>
        <v/>
      </c>
      <c r="H449" s="17">
        <f>IF(OR(C449="",F449="",F449=0),"",C449/F449)</f>
        <v/>
      </c>
      <c r="I449" s="18">
        <f>IF('01_RAW_FwdRV'!B449="","",'01_RAW_FwdRV'!B449)</f>
        <v/>
      </c>
      <c r="J449" s="18">
        <f>IF(ROW()&lt;=3286,STDEV(D450:D470)*SQRT(252),"")</f>
        <v/>
      </c>
      <c r="K449" s="18">
        <f>IF(ROW()&lt;=3244,LN(B512/B449),"")</f>
        <v/>
      </c>
      <c r="L449" s="19" t="n">
        <v>0.02232142857142857</v>
      </c>
      <c r="M449" s="19" t="n">
        <v>0.01339285714285714</v>
      </c>
      <c r="N449" s="17" t="n">
        <v>0.1690673517783797</v>
      </c>
      <c r="O449" s="20">
        <f>IF(F449="","",IF(F449&lt;'04_VOLATILITY_REGIMES'!$C$5,"Low",IF(F449&lt;'04_VOLATILITY_REGIMES'!$C$6,"Normal",IF(F449&lt;'04_VOLATILITY_REGIMES'!$C$7,"High","Extreme"))))</f>
        <v/>
      </c>
      <c r="P449" s="20">
        <f>O450</f>
        <v/>
      </c>
      <c r="Q449" s="21">
        <f>YEAR(A449)</f>
        <v/>
      </c>
    </row>
    <row r="450">
      <c r="A450" s="14" t="n">
        <v>41960</v>
      </c>
      <c r="B450" s="15">
        <f>'01_RAW_Spot'!B450</f>
        <v/>
      </c>
      <c r="C450" s="16">
        <f>'01_RAW_IV'!B450</f>
        <v/>
      </c>
      <c r="D450" s="15">
        <f>LN(B450/B449)</f>
        <v/>
      </c>
      <c r="E450" s="16">
        <f>STDEV(D430:D450)*SQRT(252)</f>
        <v/>
      </c>
      <c r="F450" s="16">
        <f>STDEV(D388:D450)*SQRT(252)</f>
        <v/>
      </c>
      <c r="G450" s="16">
        <f>IF(OR(C450="",F450=""),"",C450-F450)</f>
        <v/>
      </c>
      <c r="H450" s="17">
        <f>IF(OR(C450="",F450="",F450=0),"",C450/F450)</f>
        <v/>
      </c>
      <c r="I450" s="18">
        <f>IF('01_RAW_FwdRV'!B450="","",'01_RAW_FwdRV'!B450)</f>
        <v/>
      </c>
      <c r="J450" s="18">
        <f>IF(ROW()&lt;=3286,STDEV(D451:D471)*SQRT(252),"")</f>
        <v/>
      </c>
      <c r="K450" s="18">
        <f>IF(ROW()&lt;=3244,LN(B513/B450),"")</f>
        <v/>
      </c>
      <c r="L450" s="19" t="n">
        <v>0.0289532293986637</v>
      </c>
      <c r="M450" s="19" t="n">
        <v>0.0111358574610245</v>
      </c>
      <c r="N450" s="17" t="n">
        <v>0.1903152032175225</v>
      </c>
      <c r="O450" s="20">
        <f>IF(F450="","",IF(F450&lt;'04_VOLATILITY_REGIMES'!$C$5,"Low",IF(F450&lt;'04_VOLATILITY_REGIMES'!$C$6,"Normal",IF(F450&lt;'04_VOLATILITY_REGIMES'!$C$7,"High","Extreme"))))</f>
        <v/>
      </c>
      <c r="P450" s="20">
        <f>O451</f>
        <v/>
      </c>
      <c r="Q450" s="21">
        <f>YEAR(A450)</f>
        <v/>
      </c>
    </row>
    <row r="451">
      <c r="A451" s="14" t="n">
        <v>41961</v>
      </c>
      <c r="B451" s="15">
        <f>'01_RAW_Spot'!B451</f>
        <v/>
      </c>
      <c r="C451" s="16">
        <f>'01_RAW_IV'!B451</f>
        <v/>
      </c>
      <c r="D451" s="15">
        <f>LN(B451/B450)</f>
        <v/>
      </c>
      <c r="E451" s="16">
        <f>STDEV(D431:D451)*SQRT(252)</f>
        <v/>
      </c>
      <c r="F451" s="16">
        <f>STDEV(D389:D451)*SQRT(252)</f>
        <v/>
      </c>
      <c r="G451" s="16">
        <f>IF(OR(C451="",F451=""),"",C451-F451)</f>
        <v/>
      </c>
      <c r="H451" s="17">
        <f>IF(OR(C451="",F451="",F451=0),"",C451/F451)</f>
        <v/>
      </c>
      <c r="I451" s="18">
        <f>IF('01_RAW_FwdRV'!B451="","",'01_RAW_FwdRV'!B451)</f>
        <v/>
      </c>
      <c r="J451" s="18">
        <f>IF(ROW()&lt;=3286,STDEV(D452:D472)*SQRT(252),"")</f>
        <v/>
      </c>
      <c r="K451" s="18">
        <f>IF(ROW()&lt;=3244,LN(B514/B451),"")</f>
        <v/>
      </c>
      <c r="L451" s="19" t="n">
        <v>0.01111111111111111</v>
      </c>
      <c r="M451" s="19" t="n">
        <v>0.002222222222222222</v>
      </c>
      <c r="N451" s="17" t="n">
        <v>0.2638569012363787</v>
      </c>
      <c r="O451" s="20">
        <f>IF(F451="","",IF(F451&lt;'04_VOLATILITY_REGIMES'!$C$5,"Low",IF(F451&lt;'04_VOLATILITY_REGIMES'!$C$6,"Normal",IF(F451&lt;'04_VOLATILITY_REGIMES'!$C$7,"High","Extreme"))))</f>
        <v/>
      </c>
      <c r="P451" s="20">
        <f>O452</f>
        <v/>
      </c>
      <c r="Q451" s="21">
        <f>YEAR(A451)</f>
        <v/>
      </c>
    </row>
    <row r="452">
      <c r="A452" s="14" t="n">
        <v>41962</v>
      </c>
      <c r="B452" s="15">
        <f>'01_RAW_Spot'!B452</f>
        <v/>
      </c>
      <c r="C452" s="16">
        <f>'01_RAW_IV'!B452</f>
        <v/>
      </c>
      <c r="D452" s="15">
        <f>LN(B452/B451)</f>
        <v/>
      </c>
      <c r="E452" s="16">
        <f>STDEV(D432:D452)*SQRT(252)</f>
        <v/>
      </c>
      <c r="F452" s="16">
        <f>STDEV(D390:D452)*SQRT(252)</f>
        <v/>
      </c>
      <c r="G452" s="16">
        <f>IF(OR(C452="",F452=""),"",C452-F452)</f>
        <v/>
      </c>
      <c r="H452" s="17">
        <f>IF(OR(C452="",F452="",F452=0),"",C452/F452)</f>
        <v/>
      </c>
      <c r="I452" s="18">
        <f>IF('01_RAW_FwdRV'!B452="","",'01_RAW_FwdRV'!B452)</f>
        <v/>
      </c>
      <c r="J452" s="18">
        <f>IF(ROW()&lt;=3286,STDEV(D453:D473)*SQRT(252),"")</f>
        <v/>
      </c>
      <c r="K452" s="18">
        <f>IF(ROW()&lt;=3244,LN(B515/B452),"")</f>
        <v/>
      </c>
      <c r="L452" s="19" t="n">
        <v>0.01995565410199556</v>
      </c>
      <c r="M452" s="19" t="n">
        <v>0.002217294900221729</v>
      </c>
      <c r="N452" s="17" t="n">
        <v>0.2884489313475538</v>
      </c>
      <c r="O452" s="20">
        <f>IF(F452="","",IF(F452&lt;'04_VOLATILITY_REGIMES'!$C$5,"Low",IF(F452&lt;'04_VOLATILITY_REGIMES'!$C$6,"Normal",IF(F452&lt;'04_VOLATILITY_REGIMES'!$C$7,"High","Extreme"))))</f>
        <v/>
      </c>
      <c r="P452" s="20">
        <f>O453</f>
        <v/>
      </c>
      <c r="Q452" s="21">
        <f>YEAR(A452)</f>
        <v/>
      </c>
    </row>
    <row r="453">
      <c r="A453" s="14" t="n">
        <v>41963</v>
      </c>
      <c r="B453" s="15">
        <f>'01_RAW_Spot'!B453</f>
        <v/>
      </c>
      <c r="C453" s="16">
        <f>'01_RAW_IV'!B453</f>
        <v/>
      </c>
      <c r="D453" s="15">
        <f>LN(B453/B452)</f>
        <v/>
      </c>
      <c r="E453" s="16">
        <f>STDEV(D433:D453)*SQRT(252)</f>
        <v/>
      </c>
      <c r="F453" s="16">
        <f>STDEV(D391:D453)*SQRT(252)</f>
        <v/>
      </c>
      <c r="G453" s="16">
        <f>IF(OR(C453="",F453=""),"",C453-F453)</f>
        <v/>
      </c>
      <c r="H453" s="17">
        <f>IF(OR(C453="",F453="",F453=0),"",C453/F453)</f>
        <v/>
      </c>
      <c r="I453" s="18">
        <f>IF('01_RAW_FwdRV'!B453="","",'01_RAW_FwdRV'!B453)</f>
        <v/>
      </c>
      <c r="J453" s="18">
        <f>IF(ROW()&lt;=3286,STDEV(D454:D474)*SQRT(252),"")</f>
        <v/>
      </c>
      <c r="K453" s="18">
        <f>IF(ROW()&lt;=3244,LN(B516/B453),"")</f>
        <v/>
      </c>
      <c r="L453" s="19" t="n">
        <v>0.03539823008849557</v>
      </c>
      <c r="M453" s="19" t="n">
        <v>0.002212389380530973</v>
      </c>
      <c r="N453" s="17" t="n">
        <v>0.3190373715055909</v>
      </c>
      <c r="O453" s="20">
        <f>IF(F453="","",IF(F453&lt;'04_VOLATILITY_REGIMES'!$C$5,"Low",IF(F453&lt;'04_VOLATILITY_REGIMES'!$C$6,"Normal",IF(F453&lt;'04_VOLATILITY_REGIMES'!$C$7,"High","Extreme"))))</f>
        <v/>
      </c>
      <c r="P453" s="20">
        <f>O454</f>
        <v/>
      </c>
      <c r="Q453" s="21">
        <f>YEAR(A453)</f>
        <v/>
      </c>
    </row>
    <row r="454">
      <c r="A454" s="14" t="n">
        <v>41964</v>
      </c>
      <c r="B454" s="15">
        <f>'01_RAW_Spot'!B454</f>
        <v/>
      </c>
      <c r="C454" s="16">
        <f>'01_RAW_IV'!B454</f>
        <v/>
      </c>
      <c r="D454" s="15">
        <f>LN(B454/B453)</f>
        <v/>
      </c>
      <c r="E454" s="16">
        <f>STDEV(D434:D454)*SQRT(252)</f>
        <v/>
      </c>
      <c r="F454" s="16">
        <f>STDEV(D392:D454)*SQRT(252)</f>
        <v/>
      </c>
      <c r="G454" s="16">
        <f>IF(OR(C454="",F454=""),"",C454-F454)</f>
        <v/>
      </c>
      <c r="H454" s="17">
        <f>IF(OR(C454="",F454="",F454=0),"",C454/F454)</f>
        <v/>
      </c>
      <c r="I454" s="18">
        <f>IF('01_RAW_FwdRV'!B454="","",'01_RAW_FwdRV'!B454)</f>
        <v/>
      </c>
      <c r="J454" s="18">
        <f>IF(ROW()&lt;=3286,STDEV(D455:D475)*SQRT(252),"")</f>
        <v/>
      </c>
      <c r="K454" s="18">
        <f>IF(ROW()&lt;=3244,LN(B517/B454),"")</f>
        <v/>
      </c>
      <c r="L454" s="19" t="n">
        <v>0.02428256070640177</v>
      </c>
      <c r="M454" s="19" t="n">
        <v>0.006622516556291391</v>
      </c>
      <c r="N454" s="17" t="n">
        <v>0.2828543855378732</v>
      </c>
      <c r="O454" s="20">
        <f>IF(F454="","",IF(F454&lt;'04_VOLATILITY_REGIMES'!$C$5,"Low",IF(F454&lt;'04_VOLATILITY_REGIMES'!$C$6,"Normal",IF(F454&lt;'04_VOLATILITY_REGIMES'!$C$7,"High","Extreme"))))</f>
        <v/>
      </c>
      <c r="P454" s="20">
        <f>O455</f>
        <v/>
      </c>
      <c r="Q454" s="21">
        <f>YEAR(A454)</f>
        <v/>
      </c>
    </row>
    <row r="455">
      <c r="A455" s="14" t="n">
        <v>41967</v>
      </c>
      <c r="B455" s="15">
        <f>'01_RAW_Spot'!B455</f>
        <v/>
      </c>
      <c r="C455" s="16">
        <f>'01_RAW_IV'!B455</f>
        <v/>
      </c>
      <c r="D455" s="15">
        <f>LN(B455/B454)</f>
        <v/>
      </c>
      <c r="E455" s="16">
        <f>STDEV(D435:D455)*SQRT(252)</f>
        <v/>
      </c>
      <c r="F455" s="16">
        <f>STDEV(D393:D455)*SQRT(252)</f>
        <v/>
      </c>
      <c r="G455" s="16">
        <f>IF(OR(C455="",F455=""),"",C455-F455)</f>
        <v/>
      </c>
      <c r="H455" s="17">
        <f>IF(OR(C455="",F455="",F455=0),"",C455/F455)</f>
        <v/>
      </c>
      <c r="I455" s="18">
        <f>IF('01_RAW_FwdRV'!B455="","",'01_RAW_FwdRV'!B455)</f>
        <v/>
      </c>
      <c r="J455" s="18">
        <f>IF(ROW()&lt;=3286,STDEV(D456:D476)*SQRT(252),"")</f>
        <v/>
      </c>
      <c r="K455" s="18">
        <f>IF(ROW()&lt;=3244,LN(B518/B455),"")</f>
        <v/>
      </c>
      <c r="L455" s="19" t="n">
        <v>0.006607929515418502</v>
      </c>
      <c r="M455" s="19" t="n">
        <v>0.00881057268722467</v>
      </c>
      <c r="N455" s="17" t="n">
        <v>0.2596882427662516</v>
      </c>
      <c r="O455" s="20">
        <f>IF(F455="","",IF(F455&lt;'04_VOLATILITY_REGIMES'!$C$5,"Low",IF(F455&lt;'04_VOLATILITY_REGIMES'!$C$6,"Normal",IF(F455&lt;'04_VOLATILITY_REGIMES'!$C$7,"High","Extreme"))))</f>
        <v/>
      </c>
      <c r="P455" s="20">
        <f>O456</f>
        <v/>
      </c>
      <c r="Q455" s="21">
        <f>YEAR(A455)</f>
        <v/>
      </c>
    </row>
    <row r="456">
      <c r="A456" s="14" t="n">
        <v>41968</v>
      </c>
      <c r="B456" s="15">
        <f>'01_RAW_Spot'!B456</f>
        <v/>
      </c>
      <c r="C456" s="16">
        <f>'01_RAW_IV'!B456</f>
        <v/>
      </c>
      <c r="D456" s="15">
        <f>LN(B456/B455)</f>
        <v/>
      </c>
      <c r="E456" s="16">
        <f>STDEV(D436:D456)*SQRT(252)</f>
        <v/>
      </c>
      <c r="F456" s="16">
        <f>STDEV(D394:D456)*SQRT(252)</f>
        <v/>
      </c>
      <c r="G456" s="16">
        <f>IF(OR(C456="",F456=""),"",C456-F456)</f>
        <v/>
      </c>
      <c r="H456" s="17">
        <f>IF(OR(C456="",F456="",F456=0),"",C456/F456)</f>
        <v/>
      </c>
      <c r="I456" s="18">
        <f>IF('01_RAW_FwdRV'!B456="","",'01_RAW_FwdRV'!B456)</f>
        <v/>
      </c>
      <c r="J456" s="18">
        <f>IF(ROW()&lt;=3286,STDEV(D457:D477)*SQRT(252),"")</f>
        <v/>
      </c>
      <c r="K456" s="18">
        <f>IF(ROW()&lt;=3244,LN(B519/B456),"")</f>
        <v/>
      </c>
      <c r="L456" s="19" t="n">
        <v>0.002197802197802198</v>
      </c>
      <c r="M456" s="19" t="n">
        <v>0.006593406593406593</v>
      </c>
      <c r="N456" s="17" t="n">
        <v>0.2424185153155184</v>
      </c>
      <c r="O456" s="20">
        <f>IF(F456="","",IF(F456&lt;'04_VOLATILITY_REGIMES'!$C$5,"Low",IF(F456&lt;'04_VOLATILITY_REGIMES'!$C$6,"Normal",IF(F456&lt;'04_VOLATILITY_REGIMES'!$C$7,"High","Extreme"))))</f>
        <v/>
      </c>
      <c r="P456" s="20">
        <f>O457</f>
        <v/>
      </c>
      <c r="Q456" s="21">
        <f>YEAR(A456)</f>
        <v/>
      </c>
    </row>
    <row r="457">
      <c r="A457" s="14" t="n">
        <v>41969</v>
      </c>
      <c r="B457" s="15">
        <f>'01_RAW_Spot'!B457</f>
        <v/>
      </c>
      <c r="C457" s="16">
        <f>'01_RAW_IV'!B457</f>
        <v/>
      </c>
      <c r="D457" s="15">
        <f>LN(B457/B456)</f>
        <v/>
      </c>
      <c r="E457" s="16">
        <f>STDEV(D437:D457)*SQRT(252)</f>
        <v/>
      </c>
      <c r="F457" s="16">
        <f>STDEV(D395:D457)*SQRT(252)</f>
        <v/>
      </c>
      <c r="G457" s="16">
        <f>IF(OR(C457="",F457=""),"",C457-F457)</f>
        <v/>
      </c>
      <c r="H457" s="17">
        <f>IF(OR(C457="",F457="",F457=0),"",C457/F457)</f>
        <v/>
      </c>
      <c r="I457" s="18">
        <f>IF('01_RAW_FwdRV'!B457="","",'01_RAW_FwdRV'!B457)</f>
        <v/>
      </c>
      <c r="J457" s="18">
        <f>IF(ROW()&lt;=3286,STDEV(D458:D478)*SQRT(252),"")</f>
        <v/>
      </c>
      <c r="K457" s="18">
        <f>IF(ROW()&lt;=3244,LN(B520/B457),"")</f>
        <v/>
      </c>
      <c r="L457" s="19" t="n">
        <v>0.002192982456140351</v>
      </c>
      <c r="M457" s="19" t="n">
        <v>0.002192982456140351</v>
      </c>
      <c r="N457" s="17" t="n">
        <v>0.2681991971794528</v>
      </c>
      <c r="O457" s="20">
        <f>IF(F457="","",IF(F457&lt;'04_VOLATILITY_REGIMES'!$C$5,"Low",IF(F457&lt;'04_VOLATILITY_REGIMES'!$C$6,"Normal",IF(F457&lt;'04_VOLATILITY_REGIMES'!$C$7,"High","Extreme"))))</f>
        <v/>
      </c>
      <c r="P457" s="20">
        <f>O458</f>
        <v/>
      </c>
      <c r="Q457" s="21">
        <f>YEAR(A457)</f>
        <v/>
      </c>
    </row>
    <row r="458">
      <c r="A458" s="14" t="n">
        <v>41970</v>
      </c>
      <c r="B458" s="15">
        <f>'01_RAW_Spot'!B458</f>
        <v/>
      </c>
      <c r="C458" s="16">
        <f>'01_RAW_IV'!B458</f>
        <v/>
      </c>
      <c r="D458" s="15">
        <f>LN(B458/B457)</f>
        <v/>
      </c>
      <c r="E458" s="16">
        <f>STDEV(D438:D458)*SQRT(252)</f>
        <v/>
      </c>
      <c r="F458" s="16">
        <f>STDEV(D396:D458)*SQRT(252)</f>
        <v/>
      </c>
      <c r="G458" s="16">
        <f>IF(OR(C458="",F458=""),"",C458-F458)</f>
        <v/>
      </c>
      <c r="H458" s="17">
        <f>IF(OR(C458="",F458="",F458=0),"",C458/F458)</f>
        <v/>
      </c>
      <c r="I458" s="18">
        <f>IF('01_RAW_FwdRV'!B458="","",'01_RAW_FwdRV'!B458)</f>
        <v/>
      </c>
      <c r="J458" s="18">
        <f>IF(ROW()&lt;=3286,STDEV(D459:D479)*SQRT(252),"")</f>
        <v/>
      </c>
      <c r="K458" s="18">
        <f>IF(ROW()&lt;=3244,LN(B521/B458),"")</f>
        <v/>
      </c>
      <c r="L458" s="19" t="n">
        <v>0.002188183807439825</v>
      </c>
      <c r="M458" s="19" t="n">
        <v>0.002188183807439825</v>
      </c>
      <c r="N458" s="17" t="n">
        <v>0.2474601619849103</v>
      </c>
      <c r="O458" s="20">
        <f>IF(F458="","",IF(F458&lt;'04_VOLATILITY_REGIMES'!$C$5,"Low",IF(F458&lt;'04_VOLATILITY_REGIMES'!$C$6,"Normal",IF(F458&lt;'04_VOLATILITY_REGIMES'!$C$7,"High","Extreme"))))</f>
        <v/>
      </c>
      <c r="P458" s="20">
        <f>O459</f>
        <v/>
      </c>
      <c r="Q458" s="21">
        <f>YEAR(A458)</f>
        <v/>
      </c>
    </row>
    <row r="459">
      <c r="A459" s="14" t="n">
        <v>41971</v>
      </c>
      <c r="B459" s="15">
        <f>'01_RAW_Spot'!B459</f>
        <v/>
      </c>
      <c r="C459" s="16">
        <f>'01_RAW_IV'!B459</f>
        <v/>
      </c>
      <c r="D459" s="15">
        <f>LN(B459/B458)</f>
        <v/>
      </c>
      <c r="E459" s="16">
        <f>STDEV(D439:D459)*SQRT(252)</f>
        <v/>
      </c>
      <c r="F459" s="16">
        <f>STDEV(D397:D459)*SQRT(252)</f>
        <v/>
      </c>
      <c r="G459" s="16">
        <f>IF(OR(C459="",F459=""),"",C459-F459)</f>
        <v/>
      </c>
      <c r="H459" s="17">
        <f>IF(OR(C459="",F459="",F459=0),"",C459/F459)</f>
        <v/>
      </c>
      <c r="I459" s="18">
        <f>IF('01_RAW_FwdRV'!B459="","",'01_RAW_FwdRV'!B459)</f>
        <v/>
      </c>
      <c r="J459" s="18">
        <f>IF(ROW()&lt;=3286,STDEV(D460:D480)*SQRT(252),"")</f>
        <v/>
      </c>
      <c r="K459" s="18">
        <f>IF(ROW()&lt;=3244,LN(B522/B459),"")</f>
        <v/>
      </c>
      <c r="L459" s="19" t="n">
        <v>0.002183406113537118</v>
      </c>
      <c r="M459" s="19" t="n">
        <v>0.006550218340611353</v>
      </c>
      <c r="N459" s="17" t="n">
        <v>0.2152112875419286</v>
      </c>
      <c r="O459" s="20">
        <f>IF(F459="","",IF(F459&lt;'04_VOLATILITY_REGIMES'!$C$5,"Low",IF(F459&lt;'04_VOLATILITY_REGIMES'!$C$6,"Normal",IF(F459&lt;'04_VOLATILITY_REGIMES'!$C$7,"High","Extreme"))))</f>
        <v/>
      </c>
      <c r="P459" s="20">
        <f>O460</f>
        <v/>
      </c>
      <c r="Q459" s="21">
        <f>YEAR(A459)</f>
        <v/>
      </c>
    </row>
    <row r="460">
      <c r="A460" s="14" t="n">
        <v>41974</v>
      </c>
      <c r="B460" s="15">
        <f>'01_RAW_Spot'!B460</f>
        <v/>
      </c>
      <c r="C460" s="16">
        <f>'01_RAW_IV'!B460</f>
        <v/>
      </c>
      <c r="D460" s="15">
        <f>LN(B460/B459)</f>
        <v/>
      </c>
      <c r="E460" s="16">
        <f>STDEV(D440:D460)*SQRT(252)</f>
        <v/>
      </c>
      <c r="F460" s="16">
        <f>STDEV(D398:D460)*SQRT(252)</f>
        <v/>
      </c>
      <c r="G460" s="16">
        <f>IF(OR(C460="",F460=""),"",C460-F460)</f>
        <v/>
      </c>
      <c r="H460" s="17">
        <f>IF(OR(C460="",F460="",F460=0),"",C460/F460)</f>
        <v/>
      </c>
      <c r="I460" s="18">
        <f>IF('01_RAW_FwdRV'!B460="","",'01_RAW_FwdRV'!B460)</f>
        <v/>
      </c>
      <c r="J460" s="18">
        <f>IF(ROW()&lt;=3286,STDEV(D461:D481)*SQRT(252),"")</f>
        <v/>
      </c>
      <c r="K460" s="18">
        <f>IF(ROW()&lt;=3244,LN(B523/B460),"")</f>
        <v/>
      </c>
      <c r="L460" s="19" t="n">
        <v>0.004357298474945534</v>
      </c>
      <c r="M460" s="19" t="n">
        <v>0.006535947712418301</v>
      </c>
      <c r="N460" s="17" t="n">
        <v>0.2210675161768978</v>
      </c>
      <c r="O460" s="20">
        <f>IF(F460="","",IF(F460&lt;'04_VOLATILITY_REGIMES'!$C$5,"Low",IF(F460&lt;'04_VOLATILITY_REGIMES'!$C$6,"Normal",IF(F460&lt;'04_VOLATILITY_REGIMES'!$C$7,"High","Extreme"))))</f>
        <v/>
      </c>
      <c r="P460" s="20">
        <f>O461</f>
        <v/>
      </c>
      <c r="Q460" s="21">
        <f>YEAR(A460)</f>
        <v/>
      </c>
    </row>
    <row r="461">
      <c r="A461" s="14" t="n">
        <v>41975</v>
      </c>
      <c r="B461" s="15">
        <f>'01_RAW_Spot'!B461</f>
        <v/>
      </c>
      <c r="C461" s="16">
        <f>'01_RAW_IV'!B461</f>
        <v/>
      </c>
      <c r="D461" s="15">
        <f>LN(B461/B460)</f>
        <v/>
      </c>
      <c r="E461" s="16">
        <f>STDEV(D441:D461)*SQRT(252)</f>
        <v/>
      </c>
      <c r="F461" s="16">
        <f>STDEV(D399:D461)*SQRT(252)</f>
        <v/>
      </c>
      <c r="G461" s="16">
        <f>IF(OR(C461="",F461=""),"",C461-F461)</f>
        <v/>
      </c>
      <c r="H461" s="17">
        <f>IF(OR(C461="",F461="",F461=0),"",C461/F461)</f>
        <v/>
      </c>
      <c r="I461" s="18">
        <f>IF('01_RAW_FwdRV'!B461="","",'01_RAW_FwdRV'!B461)</f>
        <v/>
      </c>
      <c r="J461" s="18">
        <f>IF(ROW()&lt;=3286,STDEV(D462:D482)*SQRT(252),"")</f>
        <v/>
      </c>
      <c r="K461" s="18">
        <f>IF(ROW()&lt;=3244,LN(B524/B461),"")</f>
        <v/>
      </c>
      <c r="L461" s="19" t="n">
        <v>0.002173913043478261</v>
      </c>
      <c r="M461" s="19" t="n">
        <v>0.002173913043478261</v>
      </c>
      <c r="N461" s="17" t="n">
        <v>0.2084714509643881</v>
      </c>
      <c r="O461" s="20">
        <f>IF(F461="","",IF(F461&lt;'04_VOLATILITY_REGIMES'!$C$5,"Low",IF(F461&lt;'04_VOLATILITY_REGIMES'!$C$6,"Normal",IF(F461&lt;'04_VOLATILITY_REGIMES'!$C$7,"High","Extreme"))))</f>
        <v/>
      </c>
      <c r="P461" s="20">
        <f>O462</f>
        <v/>
      </c>
      <c r="Q461" s="21">
        <f>YEAR(A461)</f>
        <v/>
      </c>
    </row>
    <row r="462">
      <c r="A462" s="14" t="n">
        <v>41976</v>
      </c>
      <c r="B462" s="15">
        <f>'01_RAW_Spot'!B462</f>
        <v/>
      </c>
      <c r="C462" s="16">
        <f>'01_RAW_IV'!B462</f>
        <v/>
      </c>
      <c r="D462" s="15">
        <f>LN(B462/B461)</f>
        <v/>
      </c>
      <c r="E462" s="16">
        <f>STDEV(D442:D462)*SQRT(252)</f>
        <v/>
      </c>
      <c r="F462" s="16">
        <f>STDEV(D400:D462)*SQRT(252)</f>
        <v/>
      </c>
      <c r="G462" s="16">
        <f>IF(OR(C462="",F462=""),"",C462-F462)</f>
        <v/>
      </c>
      <c r="H462" s="17">
        <f>IF(OR(C462="",F462="",F462=0),"",C462/F462)</f>
        <v/>
      </c>
      <c r="I462" s="18">
        <f>IF('01_RAW_FwdRV'!B462="","",'01_RAW_FwdRV'!B462)</f>
        <v/>
      </c>
      <c r="J462" s="18">
        <f>IF(ROW()&lt;=3286,STDEV(D463:D483)*SQRT(252),"")</f>
        <v/>
      </c>
      <c r="K462" s="18">
        <f>IF(ROW()&lt;=3244,LN(B525/B462),"")</f>
        <v/>
      </c>
      <c r="L462" s="19" t="n">
        <v>0.002169197396963124</v>
      </c>
      <c r="M462" s="19" t="n">
        <v>0.002169197396963124</v>
      </c>
      <c r="N462" s="17" t="n">
        <v>0.1425178556045228</v>
      </c>
      <c r="O462" s="20">
        <f>IF(F462="","",IF(F462&lt;'04_VOLATILITY_REGIMES'!$C$5,"Low",IF(F462&lt;'04_VOLATILITY_REGIMES'!$C$6,"Normal",IF(F462&lt;'04_VOLATILITY_REGIMES'!$C$7,"High","Extreme"))))</f>
        <v/>
      </c>
      <c r="P462" s="20">
        <f>O463</f>
        <v/>
      </c>
      <c r="Q462" s="21">
        <f>YEAR(A462)</f>
        <v/>
      </c>
    </row>
    <row r="463">
      <c r="A463" s="14" t="n">
        <v>41977</v>
      </c>
      <c r="B463" s="15">
        <f>'01_RAW_Spot'!B463</f>
        <v/>
      </c>
      <c r="C463" s="16">
        <f>'01_RAW_IV'!B463</f>
        <v/>
      </c>
      <c r="D463" s="15">
        <f>LN(B463/B462)</f>
        <v/>
      </c>
      <c r="E463" s="16">
        <f>STDEV(D443:D463)*SQRT(252)</f>
        <v/>
      </c>
      <c r="F463" s="16">
        <f>STDEV(D401:D463)*SQRT(252)</f>
        <v/>
      </c>
      <c r="G463" s="16">
        <f>IF(OR(C463="",F463=""),"",C463-F463)</f>
        <v/>
      </c>
      <c r="H463" s="17">
        <f>IF(OR(C463="",F463="",F463=0),"",C463/F463)</f>
        <v/>
      </c>
      <c r="I463" s="18">
        <f>IF('01_RAW_FwdRV'!B463="","",'01_RAW_FwdRV'!B463)</f>
        <v/>
      </c>
      <c r="J463" s="18">
        <f>IF(ROW()&lt;=3286,STDEV(D464:D484)*SQRT(252),"")</f>
        <v/>
      </c>
      <c r="K463" s="18">
        <f>IF(ROW()&lt;=3244,LN(B526/B463),"")</f>
        <v/>
      </c>
      <c r="L463" s="19" t="n">
        <v>0.002164502164502165</v>
      </c>
      <c r="M463" s="19" t="n">
        <v>0.002164502164502165</v>
      </c>
      <c r="N463" s="17" t="n">
        <v>0.1143820962821955</v>
      </c>
      <c r="O463" s="20">
        <f>IF(F463="","",IF(F463&lt;'04_VOLATILITY_REGIMES'!$C$5,"Low",IF(F463&lt;'04_VOLATILITY_REGIMES'!$C$6,"Normal",IF(F463&lt;'04_VOLATILITY_REGIMES'!$C$7,"High","Extreme"))))</f>
        <v/>
      </c>
      <c r="P463" s="20">
        <f>O464</f>
        <v/>
      </c>
      <c r="Q463" s="21">
        <f>YEAR(A463)</f>
        <v/>
      </c>
    </row>
    <row r="464">
      <c r="A464" s="14" t="n">
        <v>41978</v>
      </c>
      <c r="B464" s="15">
        <f>'01_RAW_Spot'!B464</f>
        <v/>
      </c>
      <c r="C464" s="16">
        <f>'01_RAW_IV'!B464</f>
        <v/>
      </c>
      <c r="D464" s="15">
        <f>LN(B464/B463)</f>
        <v/>
      </c>
      <c r="E464" s="16">
        <f>STDEV(D444:D464)*SQRT(252)</f>
        <v/>
      </c>
      <c r="F464" s="16">
        <f>STDEV(D402:D464)*SQRT(252)</f>
        <v/>
      </c>
      <c r="G464" s="16">
        <f>IF(OR(C464="",F464=""),"",C464-F464)</f>
        <v/>
      </c>
      <c r="H464" s="17">
        <f>IF(OR(C464="",F464="",F464=0),"",C464/F464)</f>
        <v/>
      </c>
      <c r="I464" s="18">
        <f>IF('01_RAW_FwdRV'!B464="","",'01_RAW_FwdRV'!B464)</f>
        <v/>
      </c>
      <c r="J464" s="18">
        <f>IF(ROW()&lt;=3286,STDEV(D465:D485)*SQRT(252),"")</f>
        <v/>
      </c>
      <c r="K464" s="18">
        <f>IF(ROW()&lt;=3244,LN(B527/B464),"")</f>
        <v/>
      </c>
      <c r="L464" s="19" t="n">
        <v>0.002159827213822894</v>
      </c>
      <c r="M464" s="19" t="n">
        <v>0.006479481641468682</v>
      </c>
      <c r="N464" s="17" t="n">
        <v>0.08475856596114358</v>
      </c>
      <c r="O464" s="20">
        <f>IF(F464="","",IF(F464&lt;'04_VOLATILITY_REGIMES'!$C$5,"Low",IF(F464&lt;'04_VOLATILITY_REGIMES'!$C$6,"Normal",IF(F464&lt;'04_VOLATILITY_REGIMES'!$C$7,"High","Extreme"))))</f>
        <v/>
      </c>
      <c r="P464" s="20">
        <f>O465</f>
        <v/>
      </c>
      <c r="Q464" s="21">
        <f>YEAR(A464)</f>
        <v/>
      </c>
    </row>
    <row r="465">
      <c r="A465" s="14" t="n">
        <v>41981</v>
      </c>
      <c r="B465" s="15">
        <f>'01_RAW_Spot'!B465</f>
        <v/>
      </c>
      <c r="C465" s="16">
        <f>'01_RAW_IV'!B465</f>
        <v/>
      </c>
      <c r="D465" s="15">
        <f>LN(B465/B464)</f>
        <v/>
      </c>
      <c r="E465" s="16">
        <f>STDEV(D445:D465)*SQRT(252)</f>
        <v/>
      </c>
      <c r="F465" s="16">
        <f>STDEV(D403:D465)*SQRT(252)</f>
        <v/>
      </c>
      <c r="G465" s="16">
        <f>IF(OR(C465="",F465=""),"",C465-F465)</f>
        <v/>
      </c>
      <c r="H465" s="17">
        <f>IF(OR(C465="",F465="",F465=0),"",C465/F465)</f>
        <v/>
      </c>
      <c r="I465" s="18">
        <f>IF('01_RAW_FwdRV'!B465="","",'01_RAW_FwdRV'!B465)</f>
        <v/>
      </c>
      <c r="J465" s="18">
        <f>IF(ROW()&lt;=3286,STDEV(D466:D486)*SQRT(252),"")</f>
        <v/>
      </c>
      <c r="K465" s="18">
        <f>IF(ROW()&lt;=3244,LN(B528/B465),"")</f>
        <v/>
      </c>
      <c r="L465" s="19" t="n">
        <v>0.002155172413793103</v>
      </c>
      <c r="M465" s="19" t="n">
        <v>0.00646551724137931</v>
      </c>
      <c r="N465" s="17" t="n">
        <v>0.07353883899828151</v>
      </c>
      <c r="O465" s="20">
        <f>IF(F465="","",IF(F465&lt;'04_VOLATILITY_REGIMES'!$C$5,"Low",IF(F465&lt;'04_VOLATILITY_REGIMES'!$C$6,"Normal",IF(F465&lt;'04_VOLATILITY_REGIMES'!$C$7,"High","Extreme"))))</f>
        <v/>
      </c>
      <c r="P465" s="20">
        <f>O466</f>
        <v/>
      </c>
      <c r="Q465" s="21">
        <f>YEAR(A465)</f>
        <v/>
      </c>
    </row>
    <row r="466">
      <c r="A466" s="14" t="n">
        <v>41982</v>
      </c>
      <c r="B466" s="15">
        <f>'01_RAW_Spot'!B466</f>
        <v/>
      </c>
      <c r="C466" s="16">
        <f>'01_RAW_IV'!B466</f>
        <v/>
      </c>
      <c r="D466" s="15">
        <f>LN(B466/B465)</f>
        <v/>
      </c>
      <c r="E466" s="16">
        <f>STDEV(D446:D466)*SQRT(252)</f>
        <v/>
      </c>
      <c r="F466" s="16">
        <f>STDEV(D404:D466)*SQRT(252)</f>
        <v/>
      </c>
      <c r="G466" s="16">
        <f>IF(OR(C466="",F466=""),"",C466-F466)</f>
        <v/>
      </c>
      <c r="H466" s="17">
        <f>IF(OR(C466="",F466="",F466=0),"",C466/F466)</f>
        <v/>
      </c>
      <c r="I466" s="18">
        <f>IF('01_RAW_FwdRV'!B466="","",'01_RAW_FwdRV'!B466)</f>
        <v/>
      </c>
      <c r="J466" s="18">
        <f>IF(ROW()&lt;=3286,STDEV(D467:D487)*SQRT(252),"")</f>
        <v/>
      </c>
      <c r="K466" s="18">
        <f>IF(ROW()&lt;=3244,LN(B529/B466),"")</f>
        <v/>
      </c>
      <c r="L466" s="19" t="n">
        <v>0.008602150537634409</v>
      </c>
      <c r="M466" s="19" t="n">
        <v>0.008602150537634409</v>
      </c>
      <c r="N466" s="17" t="n">
        <v>0.1291765126867787</v>
      </c>
      <c r="O466" s="20">
        <f>IF(F466="","",IF(F466&lt;'04_VOLATILITY_REGIMES'!$C$5,"Low",IF(F466&lt;'04_VOLATILITY_REGIMES'!$C$6,"Normal",IF(F466&lt;'04_VOLATILITY_REGIMES'!$C$7,"High","Extreme"))))</f>
        <v/>
      </c>
      <c r="P466" s="20">
        <f>O467</f>
        <v/>
      </c>
      <c r="Q466" s="21">
        <f>YEAR(A466)</f>
        <v/>
      </c>
    </row>
    <row r="467">
      <c r="A467" s="14" t="n">
        <v>41983</v>
      </c>
      <c r="B467" s="15">
        <f>'01_RAW_Spot'!B467</f>
        <v/>
      </c>
      <c r="C467" s="16">
        <f>'01_RAW_IV'!B467</f>
        <v/>
      </c>
      <c r="D467" s="15">
        <f>LN(B467/B466)</f>
        <v/>
      </c>
      <c r="E467" s="16">
        <f>STDEV(D447:D467)*SQRT(252)</f>
        <v/>
      </c>
      <c r="F467" s="16">
        <f>STDEV(D405:D467)*SQRT(252)</f>
        <v/>
      </c>
      <c r="G467" s="16">
        <f>IF(OR(C467="",F467=""),"",C467-F467)</f>
        <v/>
      </c>
      <c r="H467" s="17">
        <f>IF(OR(C467="",F467="",F467=0),"",C467/F467)</f>
        <v/>
      </c>
      <c r="I467" s="18">
        <f>IF('01_RAW_FwdRV'!B467="","",'01_RAW_FwdRV'!B467)</f>
        <v/>
      </c>
      <c r="J467" s="18">
        <f>IF(ROW()&lt;=3286,STDEV(D468:D488)*SQRT(252),"")</f>
        <v/>
      </c>
      <c r="K467" s="18">
        <f>IF(ROW()&lt;=3244,LN(B530/B467),"")</f>
        <v/>
      </c>
      <c r="L467" s="19" t="n">
        <v>0.01072961373390558</v>
      </c>
      <c r="M467" s="19" t="n">
        <v>0.004291845493562232</v>
      </c>
      <c r="N467" s="17" t="n">
        <v>0.1427300731952978</v>
      </c>
      <c r="O467" s="20">
        <f>IF(F467="","",IF(F467&lt;'04_VOLATILITY_REGIMES'!$C$5,"Low",IF(F467&lt;'04_VOLATILITY_REGIMES'!$C$6,"Normal",IF(F467&lt;'04_VOLATILITY_REGIMES'!$C$7,"High","Extreme"))))</f>
        <v/>
      </c>
      <c r="P467" s="20">
        <f>O468</f>
        <v/>
      </c>
      <c r="Q467" s="21">
        <f>YEAR(A467)</f>
        <v/>
      </c>
    </row>
    <row r="468">
      <c r="A468" s="14" t="n">
        <v>41984</v>
      </c>
      <c r="B468" s="15">
        <f>'01_RAW_Spot'!B468</f>
        <v/>
      </c>
      <c r="C468" s="16">
        <f>'01_RAW_IV'!B468</f>
        <v/>
      </c>
      <c r="D468" s="15">
        <f>LN(B468/B467)</f>
        <v/>
      </c>
      <c r="E468" s="16">
        <f>STDEV(D448:D468)*SQRT(252)</f>
        <v/>
      </c>
      <c r="F468" s="16">
        <f>STDEV(D406:D468)*SQRT(252)</f>
        <v/>
      </c>
      <c r="G468" s="16">
        <f>IF(OR(C468="",F468=""),"",C468-F468)</f>
        <v/>
      </c>
      <c r="H468" s="17">
        <f>IF(OR(C468="",F468="",F468=0),"",C468/F468)</f>
        <v/>
      </c>
      <c r="I468" s="18">
        <f>IF('01_RAW_FwdRV'!B468="","",'01_RAW_FwdRV'!B468)</f>
        <v/>
      </c>
      <c r="J468" s="18">
        <f>IF(ROW()&lt;=3286,STDEV(D469:D489)*SQRT(252),"")</f>
        <v/>
      </c>
      <c r="K468" s="18">
        <f>IF(ROW()&lt;=3244,LN(B531/B468),"")</f>
        <v/>
      </c>
      <c r="L468" s="19" t="n">
        <v>0.01498929336188437</v>
      </c>
      <c r="M468" s="19" t="n">
        <v>0.01927194860813704</v>
      </c>
      <c r="N468" s="17" t="n">
        <v>0.1756223229367507</v>
      </c>
      <c r="O468" s="20">
        <f>IF(F468="","",IF(F468&lt;'04_VOLATILITY_REGIMES'!$C$5,"Low",IF(F468&lt;'04_VOLATILITY_REGIMES'!$C$6,"Normal",IF(F468&lt;'04_VOLATILITY_REGIMES'!$C$7,"High","Extreme"))))</f>
        <v/>
      </c>
      <c r="P468" s="20">
        <f>O469</f>
        <v/>
      </c>
      <c r="Q468" s="21">
        <f>YEAR(A468)</f>
        <v/>
      </c>
    </row>
    <row r="469">
      <c r="A469" s="14" t="n">
        <v>41985</v>
      </c>
      <c r="B469" s="15">
        <f>'01_RAW_Spot'!B469</f>
        <v/>
      </c>
      <c r="C469" s="16">
        <f>'01_RAW_IV'!B469</f>
        <v/>
      </c>
      <c r="D469" s="15">
        <f>LN(B469/B468)</f>
        <v/>
      </c>
      <c r="E469" s="16">
        <f>STDEV(D449:D469)*SQRT(252)</f>
        <v/>
      </c>
      <c r="F469" s="16">
        <f>STDEV(D407:D469)*SQRT(252)</f>
        <v/>
      </c>
      <c r="G469" s="16">
        <f>IF(OR(C469="",F469=""),"",C469-F469)</f>
        <v/>
      </c>
      <c r="H469" s="17">
        <f>IF(OR(C469="",F469="",F469=0),"",C469/F469)</f>
        <v/>
      </c>
      <c r="I469" s="18">
        <f>IF('01_RAW_FwdRV'!B469="","",'01_RAW_FwdRV'!B469)</f>
        <v/>
      </c>
      <c r="J469" s="18">
        <f>IF(ROW()&lt;=3286,STDEV(D470:D490)*SQRT(252),"")</f>
        <v/>
      </c>
      <c r="K469" s="18">
        <f>IF(ROW()&lt;=3244,LN(B532/B469),"")</f>
        <v/>
      </c>
      <c r="L469" s="19" t="n">
        <v>0.01923076923076923</v>
      </c>
      <c r="M469" s="19" t="n">
        <v>0.0170940170940171</v>
      </c>
      <c r="N469" s="17" t="n">
        <v>0.2055295845655001</v>
      </c>
      <c r="O469" s="20">
        <f>IF(F469="","",IF(F469&lt;'04_VOLATILITY_REGIMES'!$C$5,"Low",IF(F469&lt;'04_VOLATILITY_REGIMES'!$C$6,"Normal",IF(F469&lt;'04_VOLATILITY_REGIMES'!$C$7,"High","Extreme"))))</f>
        <v/>
      </c>
      <c r="P469" s="20">
        <f>O470</f>
        <v/>
      </c>
      <c r="Q469" s="21">
        <f>YEAR(A469)</f>
        <v/>
      </c>
    </row>
    <row r="470">
      <c r="A470" s="14" t="n">
        <v>41988</v>
      </c>
      <c r="B470" s="15">
        <f>'01_RAW_Spot'!B470</f>
        <v/>
      </c>
      <c r="C470" s="16">
        <f>'01_RAW_IV'!B470</f>
        <v/>
      </c>
      <c r="D470" s="15">
        <f>LN(B470/B469)</f>
        <v/>
      </c>
      <c r="E470" s="16">
        <f>STDEV(D450:D470)*SQRT(252)</f>
        <v/>
      </c>
      <c r="F470" s="16">
        <f>STDEV(D408:D470)*SQRT(252)</f>
        <v/>
      </c>
      <c r="G470" s="16">
        <f>IF(OR(C470="",F470=""),"",C470-F470)</f>
        <v/>
      </c>
      <c r="H470" s="17">
        <f>IF(OR(C470="",F470="",F470=0),"",C470/F470)</f>
        <v/>
      </c>
      <c r="I470" s="18">
        <f>IF('01_RAW_FwdRV'!B470="","",'01_RAW_FwdRV'!B470)</f>
        <v/>
      </c>
      <c r="J470" s="18">
        <f>IF(ROW()&lt;=3286,STDEV(D471:D491)*SQRT(252),"")</f>
        <v/>
      </c>
      <c r="K470" s="18">
        <f>IF(ROW()&lt;=3244,LN(B533/B470),"")</f>
        <v/>
      </c>
      <c r="L470" s="19" t="n">
        <v>0.02985074626865672</v>
      </c>
      <c r="M470" s="19" t="n">
        <v>0.04264392324093817</v>
      </c>
      <c r="N470" s="17" t="n">
        <v>0.1735867048225025</v>
      </c>
      <c r="O470" s="20">
        <f>IF(F470="","",IF(F470&lt;'04_VOLATILITY_REGIMES'!$C$5,"Low",IF(F470&lt;'04_VOLATILITY_REGIMES'!$C$6,"Normal",IF(F470&lt;'04_VOLATILITY_REGIMES'!$C$7,"High","Extreme"))))</f>
        <v/>
      </c>
      <c r="P470" s="20">
        <f>O471</f>
        <v/>
      </c>
      <c r="Q470" s="21">
        <f>YEAR(A470)</f>
        <v/>
      </c>
    </row>
    <row r="471">
      <c r="A471" s="14" t="n">
        <v>41989</v>
      </c>
      <c r="B471" s="15">
        <f>'01_RAW_Spot'!B471</f>
        <v/>
      </c>
      <c r="C471" s="16">
        <f>'01_RAW_IV'!B471</f>
        <v/>
      </c>
      <c r="D471" s="15">
        <f>LN(B471/B470)</f>
        <v/>
      </c>
      <c r="E471" s="16">
        <f>STDEV(D451:D471)*SQRT(252)</f>
        <v/>
      </c>
      <c r="F471" s="16">
        <f>STDEV(D409:D471)*SQRT(252)</f>
        <v/>
      </c>
      <c r="G471" s="16">
        <f>IF(OR(C471="",F471=""),"",C471-F471)</f>
        <v/>
      </c>
      <c r="H471" s="17">
        <f>IF(OR(C471="",F471="",F471=0),"",C471/F471)</f>
        <v/>
      </c>
      <c r="I471" s="18">
        <f>IF('01_RAW_FwdRV'!B471="","",'01_RAW_FwdRV'!B471)</f>
        <v/>
      </c>
      <c r="J471" s="18">
        <f>IF(ROW()&lt;=3286,STDEV(D472:D492)*SQRT(252),"")</f>
        <v/>
      </c>
      <c r="K471" s="18">
        <f>IF(ROW()&lt;=3244,LN(B534/B471),"")</f>
        <v/>
      </c>
      <c r="L471" s="19" t="n">
        <v>0.1085106382978723</v>
      </c>
      <c r="M471" s="19" t="n">
        <v>0.05106382978723404</v>
      </c>
      <c r="N471" s="17" t="n">
        <v>0.3209768921691295</v>
      </c>
      <c r="O471" s="20">
        <f>IF(F471="","",IF(F471&lt;'04_VOLATILITY_REGIMES'!$C$5,"Low",IF(F471&lt;'04_VOLATILITY_REGIMES'!$C$6,"Normal",IF(F471&lt;'04_VOLATILITY_REGIMES'!$C$7,"High","Extreme"))))</f>
        <v/>
      </c>
      <c r="P471" s="20">
        <f>O472</f>
        <v/>
      </c>
      <c r="Q471" s="21">
        <f>YEAR(A471)</f>
        <v/>
      </c>
    </row>
    <row r="472">
      <c r="A472" s="14" t="n">
        <v>41990</v>
      </c>
      <c r="B472" s="15">
        <f>'01_RAW_Spot'!B472</f>
        <v/>
      </c>
      <c r="C472" s="16">
        <f>'01_RAW_IV'!B472</f>
        <v/>
      </c>
      <c r="D472" s="15">
        <f>LN(B472/B471)</f>
        <v/>
      </c>
      <c r="E472" s="16">
        <f>STDEV(D452:D472)*SQRT(252)</f>
        <v/>
      </c>
      <c r="F472" s="16">
        <f>STDEV(D410:D472)*SQRT(252)</f>
        <v/>
      </c>
      <c r="G472" s="16">
        <f>IF(OR(C472="",F472=""),"",C472-F472)</f>
        <v/>
      </c>
      <c r="H472" s="17">
        <f>IF(OR(C472="",F472="",F472=0),"",C472/F472)</f>
        <v/>
      </c>
      <c r="I472" s="18">
        <f>IF('01_RAW_FwdRV'!B472="","",'01_RAW_FwdRV'!B472)</f>
        <v/>
      </c>
      <c r="J472" s="18">
        <f>IF(ROW()&lt;=3286,STDEV(D473:D493)*SQRT(252),"")</f>
        <v/>
      </c>
      <c r="K472" s="18">
        <f>IF(ROW()&lt;=3244,LN(B535/B472),"")</f>
        <v/>
      </c>
      <c r="L472" s="19" t="n">
        <v>0.1380042462845011</v>
      </c>
      <c r="M472" s="19" t="n">
        <v>0.05095541401273886</v>
      </c>
      <c r="N472" s="17" t="n">
        <v>0.3989206938803402</v>
      </c>
      <c r="O472" s="20">
        <f>IF(F472="","",IF(F472&lt;'04_VOLATILITY_REGIMES'!$C$5,"Low",IF(F472&lt;'04_VOLATILITY_REGIMES'!$C$6,"Normal",IF(F472&lt;'04_VOLATILITY_REGIMES'!$C$7,"High","Extreme"))))</f>
        <v/>
      </c>
      <c r="P472" s="20">
        <f>O473</f>
        <v/>
      </c>
      <c r="Q472" s="21">
        <f>YEAR(A472)</f>
        <v/>
      </c>
    </row>
    <row r="473">
      <c r="A473" s="14" t="n">
        <v>41991</v>
      </c>
      <c r="B473" s="15">
        <f>'01_RAW_Spot'!B473</f>
        <v/>
      </c>
      <c r="C473" s="16">
        <f>'01_RAW_IV'!B473</f>
        <v/>
      </c>
      <c r="D473" s="15">
        <f>LN(B473/B472)</f>
        <v/>
      </c>
      <c r="E473" s="16">
        <f>STDEV(D453:D473)*SQRT(252)</f>
        <v/>
      </c>
      <c r="F473" s="16">
        <f>STDEV(D411:D473)*SQRT(252)</f>
        <v/>
      </c>
      <c r="G473" s="16">
        <f>IF(OR(C473="",F473=""),"",C473-F473)</f>
        <v/>
      </c>
      <c r="H473" s="17">
        <f>IF(OR(C473="",F473="",F473=0),"",C473/F473)</f>
        <v/>
      </c>
      <c r="I473" s="18">
        <f>IF('01_RAW_FwdRV'!B473="","",'01_RAW_FwdRV'!B473)</f>
        <v/>
      </c>
      <c r="J473" s="18">
        <f>IF(ROW()&lt;=3286,STDEV(D474:D494)*SQRT(252),"")</f>
        <v/>
      </c>
      <c r="K473" s="18">
        <f>IF(ROW()&lt;=3244,LN(B536/B473),"")</f>
        <v/>
      </c>
      <c r="L473" s="19" t="n">
        <v>0.0847457627118644</v>
      </c>
      <c r="M473" s="19" t="n">
        <v>0.06779661016949153</v>
      </c>
      <c r="N473" s="17" t="n">
        <v>0.2299113671702429</v>
      </c>
      <c r="O473" s="20">
        <f>IF(F473="","",IF(F473&lt;'04_VOLATILITY_REGIMES'!$C$5,"Low",IF(F473&lt;'04_VOLATILITY_REGIMES'!$C$6,"Normal",IF(F473&lt;'04_VOLATILITY_REGIMES'!$C$7,"High","Extreme"))))</f>
        <v/>
      </c>
      <c r="P473" s="20">
        <f>O474</f>
        <v/>
      </c>
      <c r="Q473" s="21">
        <f>YEAR(A473)</f>
        <v/>
      </c>
    </row>
    <row r="474">
      <c r="A474" s="14" t="n">
        <v>41992</v>
      </c>
      <c r="B474" s="15">
        <f>'01_RAW_Spot'!B474</f>
        <v/>
      </c>
      <c r="C474" s="16">
        <f>'01_RAW_IV'!B474</f>
        <v/>
      </c>
      <c r="D474" s="15">
        <f>LN(B474/B473)</f>
        <v/>
      </c>
      <c r="E474" s="16">
        <f>STDEV(D454:D474)*SQRT(252)</f>
        <v/>
      </c>
      <c r="F474" s="16">
        <f>STDEV(D412:D474)*SQRT(252)</f>
        <v/>
      </c>
      <c r="G474" s="16">
        <f>IF(OR(C474="",F474=""),"",C474-F474)</f>
        <v/>
      </c>
      <c r="H474" s="17">
        <f>IF(OR(C474="",F474="",F474=0),"",C474/F474)</f>
        <v/>
      </c>
      <c r="I474" s="18">
        <f>IF('01_RAW_FwdRV'!B474="","",'01_RAW_FwdRV'!B474)</f>
        <v/>
      </c>
      <c r="J474" s="18">
        <f>IF(ROW()&lt;=3286,STDEV(D475:D495)*SQRT(252),"")</f>
        <v/>
      </c>
      <c r="K474" s="18">
        <f>IF(ROW()&lt;=3244,LN(B537/B474),"")</f>
        <v/>
      </c>
      <c r="L474" s="19" t="n">
        <v>0.04651162790697674</v>
      </c>
      <c r="M474" s="19" t="n">
        <v>0.07399577167019028</v>
      </c>
      <c r="N474" s="17" t="n">
        <v>0.1206051174937405</v>
      </c>
      <c r="O474" s="20">
        <f>IF(F474="","",IF(F474&lt;'04_VOLATILITY_REGIMES'!$C$5,"Low",IF(F474&lt;'04_VOLATILITY_REGIMES'!$C$6,"Normal",IF(F474&lt;'04_VOLATILITY_REGIMES'!$C$7,"High","Extreme"))))</f>
        <v/>
      </c>
      <c r="P474" s="20">
        <f>O475</f>
        <v/>
      </c>
      <c r="Q474" s="21">
        <f>YEAR(A474)</f>
        <v/>
      </c>
    </row>
    <row r="475">
      <c r="A475" s="14" t="n">
        <v>41995</v>
      </c>
      <c r="B475" s="15">
        <f>'01_RAW_Spot'!B475</f>
        <v/>
      </c>
      <c r="C475" s="16">
        <f>'01_RAW_IV'!B475</f>
        <v/>
      </c>
      <c r="D475" s="15">
        <f>LN(B475/B474)</f>
        <v/>
      </c>
      <c r="E475" s="16">
        <f>STDEV(D455:D475)*SQRT(252)</f>
        <v/>
      </c>
      <c r="F475" s="16">
        <f>STDEV(D413:D475)*SQRT(252)</f>
        <v/>
      </c>
      <c r="G475" s="16">
        <f>IF(OR(C475="",F475=""),"",C475-F475)</f>
        <v/>
      </c>
      <c r="H475" s="17">
        <f>IF(OR(C475="",F475="",F475=0),"",C475/F475)</f>
        <v/>
      </c>
      <c r="I475" s="18">
        <f>IF('01_RAW_FwdRV'!B475="","",'01_RAW_FwdRV'!B475)</f>
        <v/>
      </c>
      <c r="J475" s="18">
        <f>IF(ROW()&lt;=3286,STDEV(D476:D496)*SQRT(252),"")</f>
        <v/>
      </c>
      <c r="K475" s="18">
        <f>IF(ROW()&lt;=3244,LN(B538/B475),"")</f>
        <v/>
      </c>
      <c r="L475" s="19" t="n">
        <v>0.02953586497890295</v>
      </c>
      <c r="M475" s="19" t="n">
        <v>0.05696202531645569</v>
      </c>
      <c r="N475" s="17" t="n">
        <v>0.08317957808227953</v>
      </c>
      <c r="O475" s="20">
        <f>IF(F475="","",IF(F475&lt;'04_VOLATILITY_REGIMES'!$C$5,"Low",IF(F475&lt;'04_VOLATILITY_REGIMES'!$C$6,"Normal",IF(F475&lt;'04_VOLATILITY_REGIMES'!$C$7,"High","Extreme"))))</f>
        <v/>
      </c>
      <c r="P475" s="20">
        <f>O476</f>
        <v/>
      </c>
      <c r="Q475" s="21">
        <f>YEAR(A475)</f>
        <v/>
      </c>
    </row>
    <row r="476">
      <c r="A476" s="14" t="n">
        <v>41996</v>
      </c>
      <c r="B476" s="15">
        <f>'01_RAW_Spot'!B476</f>
        <v/>
      </c>
      <c r="C476" s="16">
        <f>'01_RAW_IV'!B476</f>
        <v/>
      </c>
      <c r="D476" s="15">
        <f>LN(B476/B475)</f>
        <v/>
      </c>
      <c r="E476" s="16">
        <f>STDEV(D456:D476)*SQRT(252)</f>
        <v/>
      </c>
      <c r="F476" s="16">
        <f>STDEV(D414:D476)*SQRT(252)</f>
        <v/>
      </c>
      <c r="G476" s="16">
        <f>IF(OR(C476="",F476=""),"",C476-F476)</f>
        <v/>
      </c>
      <c r="H476" s="17">
        <f>IF(OR(C476="",F476="",F476=0),"",C476/F476)</f>
        <v/>
      </c>
      <c r="I476" s="18">
        <f>IF('01_RAW_FwdRV'!B476="","",'01_RAW_FwdRV'!B476)</f>
        <v/>
      </c>
      <c r="J476" s="18">
        <f>IF(ROW()&lt;=3286,STDEV(D477:D497)*SQRT(252),"")</f>
        <v/>
      </c>
      <c r="K476" s="18">
        <f>IF(ROW()&lt;=3244,LN(B539/B476),"")</f>
        <v/>
      </c>
      <c r="L476" s="19" t="n">
        <v>0.03789473684210527</v>
      </c>
      <c r="M476" s="19" t="n">
        <v>0.04631578947368421</v>
      </c>
      <c r="N476" s="17" t="n">
        <v>0.1882456801803731</v>
      </c>
      <c r="O476" s="20">
        <f>IF(F476="","",IF(F476&lt;'04_VOLATILITY_REGIMES'!$C$5,"Low",IF(F476&lt;'04_VOLATILITY_REGIMES'!$C$6,"Normal",IF(F476&lt;'04_VOLATILITY_REGIMES'!$C$7,"High","Extreme"))))</f>
        <v/>
      </c>
      <c r="P476" s="20">
        <f>O477</f>
        <v/>
      </c>
      <c r="Q476" s="21">
        <f>YEAR(A476)</f>
        <v/>
      </c>
    </row>
    <row r="477">
      <c r="A477" s="14" t="n">
        <v>41997</v>
      </c>
      <c r="B477" s="15">
        <f>'01_RAW_Spot'!B477</f>
        <v/>
      </c>
      <c r="C477" s="16">
        <f>'01_RAW_IV'!B477</f>
        <v/>
      </c>
      <c r="D477" s="15">
        <f>LN(B477/B476)</f>
        <v/>
      </c>
      <c r="E477" s="16">
        <f>STDEV(D457:D477)*SQRT(252)</f>
        <v/>
      </c>
      <c r="F477" s="16">
        <f>STDEV(D415:D477)*SQRT(252)</f>
        <v/>
      </c>
      <c r="G477" s="16">
        <f>IF(OR(C477="",F477=""),"",C477-F477)</f>
        <v/>
      </c>
      <c r="H477" s="17">
        <f>IF(OR(C477="",F477="",F477=0),"",C477/F477)</f>
        <v/>
      </c>
      <c r="I477" s="18">
        <f>IF('01_RAW_FwdRV'!B477="","",'01_RAW_FwdRV'!B477)</f>
        <v/>
      </c>
      <c r="J477" s="18">
        <f>IF(ROW()&lt;=3286,STDEV(D478:D498)*SQRT(252),"")</f>
        <v/>
      </c>
      <c r="K477" s="18">
        <f>IF(ROW()&lt;=3244,LN(B540/B477),"")</f>
        <v/>
      </c>
      <c r="L477" s="19" t="n">
        <v>0.03991596638655462</v>
      </c>
      <c r="M477" s="19" t="n">
        <v>0.04831932773109244</v>
      </c>
      <c r="N477" s="17" t="n">
        <v>0.1824227238365935</v>
      </c>
      <c r="O477" s="20">
        <f>IF(F477="","",IF(F477&lt;'04_VOLATILITY_REGIMES'!$C$5,"Low",IF(F477&lt;'04_VOLATILITY_REGIMES'!$C$6,"Normal",IF(F477&lt;'04_VOLATILITY_REGIMES'!$C$7,"High","Extreme"))))</f>
        <v/>
      </c>
      <c r="P477" s="20">
        <f>O478</f>
        <v/>
      </c>
      <c r="Q477" s="21">
        <f>YEAR(A477)</f>
        <v/>
      </c>
    </row>
    <row r="478">
      <c r="A478" s="14" t="n">
        <v>41999</v>
      </c>
      <c r="B478" s="15">
        <f>'01_RAW_Spot'!B478</f>
        <v/>
      </c>
      <c r="C478" s="16">
        <f>'01_RAW_IV'!B478</f>
        <v/>
      </c>
      <c r="D478" s="15">
        <f>LN(B478/B477)</f>
        <v/>
      </c>
      <c r="E478" s="16">
        <f>STDEV(D458:D478)*SQRT(252)</f>
        <v/>
      </c>
      <c r="F478" s="16">
        <f>STDEV(D416:D478)*SQRT(252)</f>
        <v/>
      </c>
      <c r="G478" s="16">
        <f>IF(OR(C478="",F478=""),"",C478-F478)</f>
        <v/>
      </c>
      <c r="H478" s="17">
        <f>IF(OR(C478="",F478="",F478=0),"",C478/F478)</f>
        <v/>
      </c>
      <c r="I478" s="18">
        <f>IF('01_RAW_FwdRV'!B478="","",'01_RAW_FwdRV'!B478)</f>
        <v/>
      </c>
      <c r="J478" s="18">
        <f>IF(ROW()&lt;=3286,STDEV(D479:D499)*SQRT(252),"")</f>
        <v/>
      </c>
      <c r="K478" s="18">
        <f>IF(ROW()&lt;=3244,LN(B541/B478),"")</f>
        <v/>
      </c>
      <c r="L478" s="19" t="n">
        <v>0.03563941299790356</v>
      </c>
      <c r="M478" s="19" t="n">
        <v>0.0440251572327044</v>
      </c>
      <c r="N478" s="17" t="n">
        <v>0.1872022058862861</v>
      </c>
      <c r="O478" s="20">
        <f>IF(F478="","",IF(F478&lt;'04_VOLATILITY_REGIMES'!$C$5,"Low",IF(F478&lt;'04_VOLATILITY_REGIMES'!$C$6,"Normal",IF(F478&lt;'04_VOLATILITY_REGIMES'!$C$7,"High","Extreme"))))</f>
        <v/>
      </c>
      <c r="P478" s="20">
        <f>O479</f>
        <v/>
      </c>
      <c r="Q478" s="21">
        <f>YEAR(A478)</f>
        <v/>
      </c>
    </row>
    <row r="479">
      <c r="A479" s="14" t="n">
        <v>42002</v>
      </c>
      <c r="B479" s="15">
        <f>'01_RAW_Spot'!B479</f>
        <v/>
      </c>
      <c r="C479" s="16">
        <f>'01_RAW_IV'!B479</f>
        <v/>
      </c>
      <c r="D479" s="15">
        <f>LN(B479/B478)</f>
        <v/>
      </c>
      <c r="E479" s="16">
        <f>STDEV(D459:D479)*SQRT(252)</f>
        <v/>
      </c>
      <c r="F479" s="16">
        <f>STDEV(D417:D479)*SQRT(252)</f>
        <v/>
      </c>
      <c r="G479" s="16">
        <f>IF(OR(C479="",F479=""),"",C479-F479)</f>
        <v/>
      </c>
      <c r="H479" s="17">
        <f>IF(OR(C479="",F479="",F479=0),"",C479/F479)</f>
        <v/>
      </c>
      <c r="I479" s="18">
        <f>IF('01_RAW_FwdRV'!B479="","",'01_RAW_FwdRV'!B479)</f>
        <v/>
      </c>
      <c r="J479" s="18">
        <f>IF(ROW()&lt;=3286,STDEV(D480:D500)*SQRT(252),"")</f>
        <v/>
      </c>
      <c r="K479" s="18">
        <f>IF(ROW()&lt;=3244,LN(B542/B479),"")</f>
        <v/>
      </c>
      <c r="L479" s="19" t="n">
        <v>0.03347280334728033</v>
      </c>
      <c r="M479" s="19" t="n">
        <v>0.04393305439330544</v>
      </c>
      <c r="N479" s="17" t="n">
        <v>0.159129638704383</v>
      </c>
      <c r="O479" s="20">
        <f>IF(F479="","",IF(F479&lt;'04_VOLATILITY_REGIMES'!$C$5,"Low",IF(F479&lt;'04_VOLATILITY_REGIMES'!$C$6,"Normal",IF(F479&lt;'04_VOLATILITY_REGIMES'!$C$7,"High","Extreme"))))</f>
        <v/>
      </c>
      <c r="P479" s="20">
        <f>O480</f>
        <v/>
      </c>
      <c r="Q479" s="21">
        <f>YEAR(A479)</f>
        <v/>
      </c>
    </row>
    <row r="480">
      <c r="A480" s="14" t="n">
        <v>42003</v>
      </c>
      <c r="B480" s="15">
        <f>'01_RAW_Spot'!B480</f>
        <v/>
      </c>
      <c r="C480" s="16">
        <f>'01_RAW_IV'!B480</f>
        <v/>
      </c>
      <c r="D480" s="15">
        <f>LN(B480/B479)</f>
        <v/>
      </c>
      <c r="E480" s="16">
        <f>STDEV(D460:D480)*SQRT(252)</f>
        <v/>
      </c>
      <c r="F480" s="16">
        <f>STDEV(D418:D480)*SQRT(252)</f>
        <v/>
      </c>
      <c r="G480" s="16">
        <f>IF(OR(C480="",F480=""),"",C480-F480)</f>
        <v/>
      </c>
      <c r="H480" s="17">
        <f>IF(OR(C480="",F480="",F480=0),"",C480/F480)</f>
        <v/>
      </c>
      <c r="I480" s="18">
        <f>IF('01_RAW_FwdRV'!B480="","",'01_RAW_FwdRV'!B480)</f>
        <v/>
      </c>
      <c r="J480" s="18">
        <f>IF(ROW()&lt;=3286,STDEV(D481:D501)*SQRT(252),"")</f>
        <v/>
      </c>
      <c r="K480" s="18">
        <f>IF(ROW()&lt;=3244,LN(B543/B480),"")</f>
        <v/>
      </c>
      <c r="L480" s="19" t="n">
        <v>0.07724425887265135</v>
      </c>
      <c r="M480" s="19" t="n">
        <v>0.05845511482254697</v>
      </c>
      <c r="N480" s="17" t="n">
        <v>0.2126051446561501</v>
      </c>
      <c r="O480" s="20">
        <f>IF(F480="","",IF(F480&lt;'04_VOLATILITY_REGIMES'!$C$5,"Low",IF(F480&lt;'04_VOLATILITY_REGIMES'!$C$6,"Normal",IF(F480&lt;'04_VOLATILITY_REGIMES'!$C$7,"High","Extreme"))))</f>
        <v/>
      </c>
      <c r="P480" s="20">
        <f>O481</f>
        <v/>
      </c>
      <c r="Q480" s="21">
        <f>YEAR(A480)</f>
        <v/>
      </c>
    </row>
    <row r="481">
      <c r="A481" s="14" t="n">
        <v>42004</v>
      </c>
      <c r="B481" s="15">
        <f>'01_RAW_Spot'!B481</f>
        <v/>
      </c>
      <c r="C481" s="16">
        <f>'01_RAW_IV'!B481</f>
        <v/>
      </c>
      <c r="D481" s="15">
        <f>LN(B481/B480)</f>
        <v/>
      </c>
      <c r="E481" s="16">
        <f>STDEV(D461:D481)*SQRT(252)</f>
        <v/>
      </c>
      <c r="F481" s="16">
        <f>STDEV(D419:D481)*SQRT(252)</f>
        <v/>
      </c>
      <c r="G481" s="16">
        <f>IF(OR(C481="",F481=""),"",C481-F481)</f>
        <v/>
      </c>
      <c r="H481" s="17">
        <f>IF(OR(C481="",F481="",F481=0),"",C481/F481)</f>
        <v/>
      </c>
      <c r="I481" s="18">
        <f>IF('01_RAW_FwdRV'!B481="","",'01_RAW_FwdRV'!B481)</f>
        <v/>
      </c>
      <c r="J481" s="18">
        <f>IF(ROW()&lt;=3286,STDEV(D482:D502)*SQRT(252),"")</f>
        <v/>
      </c>
      <c r="K481" s="18">
        <f>IF(ROW()&lt;=3244,LN(B544/B481),"")</f>
        <v/>
      </c>
      <c r="L481" s="19" t="n">
        <v>0.08541666666666667</v>
      </c>
      <c r="M481" s="19" t="n">
        <v>0.06875000000000001</v>
      </c>
      <c r="N481" s="17" t="n">
        <v>0.1871707848734833</v>
      </c>
      <c r="O481" s="20">
        <f>IF(F481="","",IF(F481&lt;'04_VOLATILITY_REGIMES'!$C$5,"Low",IF(F481&lt;'04_VOLATILITY_REGIMES'!$C$6,"Normal",IF(F481&lt;'04_VOLATILITY_REGIMES'!$C$7,"High","Extreme"))))</f>
        <v/>
      </c>
      <c r="P481" s="20">
        <f>O482</f>
        <v/>
      </c>
      <c r="Q481" s="21">
        <f>YEAR(A481)</f>
        <v/>
      </c>
    </row>
    <row r="482">
      <c r="A482" s="14" t="n">
        <v>42005</v>
      </c>
      <c r="B482" s="15">
        <f>'01_RAW_Spot'!B482</f>
        <v/>
      </c>
      <c r="C482" s="16">
        <f>'01_RAW_IV'!B482</f>
        <v/>
      </c>
      <c r="D482" s="15">
        <f>LN(B482/B481)</f>
        <v/>
      </c>
      <c r="E482" s="16">
        <f>STDEV(D462:D482)*SQRT(252)</f>
        <v/>
      </c>
      <c r="F482" s="16">
        <f>STDEV(D420:D482)*SQRT(252)</f>
        <v/>
      </c>
      <c r="G482" s="16">
        <f>IF(OR(C482="",F482=""),"",C482-F482)</f>
        <v/>
      </c>
      <c r="H482" s="17">
        <f>IF(OR(C482="",F482="",F482=0),"",C482/F482)</f>
        <v/>
      </c>
      <c r="I482" s="18">
        <f>IF('01_RAW_FwdRV'!B482="","",'01_RAW_FwdRV'!B482)</f>
        <v/>
      </c>
      <c r="J482" s="18">
        <f>IF(ROW()&lt;=3286,STDEV(D483:D503)*SQRT(252),"")</f>
        <v/>
      </c>
      <c r="K482" s="18">
        <f>IF(ROW()&lt;=3244,LN(B545/B482),"")</f>
        <v/>
      </c>
      <c r="L482" s="19" t="n">
        <v>0.08731808731808732</v>
      </c>
      <c r="M482" s="19" t="n">
        <v>0.08108108108108109</v>
      </c>
      <c r="N482" s="17" t="n">
        <v>0.176692643803911</v>
      </c>
      <c r="O482" s="20">
        <f>IF(F482="","",IF(F482&lt;'04_VOLATILITY_REGIMES'!$C$5,"Low",IF(F482&lt;'04_VOLATILITY_REGIMES'!$C$6,"Normal",IF(F482&lt;'04_VOLATILITY_REGIMES'!$C$7,"High","Extreme"))))</f>
        <v/>
      </c>
      <c r="P482" s="20">
        <f>O483</f>
        <v/>
      </c>
      <c r="Q482" s="21">
        <f>YEAR(A482)</f>
        <v/>
      </c>
    </row>
    <row r="483">
      <c r="A483" s="14" t="n">
        <v>42006</v>
      </c>
      <c r="B483" s="15">
        <f>'01_RAW_Spot'!B483</f>
        <v/>
      </c>
      <c r="C483" s="16">
        <f>'01_RAW_IV'!B483</f>
        <v/>
      </c>
      <c r="D483" s="15">
        <f>LN(B483/B482)</f>
        <v/>
      </c>
      <c r="E483" s="16">
        <f>STDEV(D463:D483)*SQRT(252)</f>
        <v/>
      </c>
      <c r="F483" s="16">
        <f>STDEV(D421:D483)*SQRT(252)</f>
        <v/>
      </c>
      <c r="G483" s="16">
        <f>IF(OR(C483="",F483=""),"",C483-F483)</f>
        <v/>
      </c>
      <c r="H483" s="17">
        <f>IF(OR(C483="",F483="",F483=0),"",C483/F483)</f>
        <v/>
      </c>
      <c r="I483" s="18">
        <f>IF('01_RAW_FwdRV'!B483="","",'01_RAW_FwdRV'!B483)</f>
        <v/>
      </c>
      <c r="J483" s="18">
        <f>IF(ROW()&lt;=3286,STDEV(D484:D504)*SQRT(252),"")</f>
        <v/>
      </c>
      <c r="K483" s="18">
        <f>IF(ROW()&lt;=3244,LN(B546/B483),"")</f>
        <v/>
      </c>
      <c r="L483" s="19" t="n">
        <v>0.09958506224066389</v>
      </c>
      <c r="M483" s="19" t="n">
        <v>0.08921161825726141</v>
      </c>
      <c r="N483" s="17" t="n">
        <v>0.1935590625060713</v>
      </c>
      <c r="O483" s="20">
        <f>IF(F483="","",IF(F483&lt;'04_VOLATILITY_REGIMES'!$C$5,"Low",IF(F483&lt;'04_VOLATILITY_REGIMES'!$C$6,"Normal",IF(F483&lt;'04_VOLATILITY_REGIMES'!$C$7,"High","Extreme"))))</f>
        <v/>
      </c>
      <c r="P483" s="20">
        <f>O484</f>
        <v/>
      </c>
      <c r="Q483" s="21">
        <f>YEAR(A483)</f>
        <v/>
      </c>
    </row>
    <row r="484">
      <c r="A484" s="14" t="n">
        <v>42009</v>
      </c>
      <c r="B484" s="15">
        <f>'01_RAW_Spot'!B484</f>
        <v/>
      </c>
      <c r="C484" s="16">
        <f>'01_RAW_IV'!B484</f>
        <v/>
      </c>
      <c r="D484" s="15">
        <f>LN(B484/B483)</f>
        <v/>
      </c>
      <c r="E484" s="16">
        <f>STDEV(D464:D484)*SQRT(252)</f>
        <v/>
      </c>
      <c r="F484" s="16">
        <f>STDEV(D422:D484)*SQRT(252)</f>
        <v/>
      </c>
      <c r="G484" s="16">
        <f>IF(OR(C484="",F484=""),"",C484-F484)</f>
        <v/>
      </c>
      <c r="H484" s="17">
        <f>IF(OR(C484="",F484="",F484=0),"",C484/F484)</f>
        <v/>
      </c>
      <c r="I484" s="18">
        <f>IF('01_RAW_FwdRV'!B484="","",'01_RAW_FwdRV'!B484)</f>
        <v/>
      </c>
      <c r="J484" s="18">
        <f>IF(ROW()&lt;=3286,STDEV(D485:D505)*SQRT(252),"")</f>
        <v/>
      </c>
      <c r="K484" s="18">
        <f>IF(ROW()&lt;=3244,LN(B547/B484),"")</f>
        <v/>
      </c>
      <c r="L484" s="19" t="n">
        <v>0.10351966873706</v>
      </c>
      <c r="M484" s="19" t="n">
        <v>0.06418219461697723</v>
      </c>
      <c r="N484" s="17" t="n">
        <v>0.2301958508230403</v>
      </c>
      <c r="O484" s="20">
        <f>IF(F484="","",IF(F484&lt;'04_VOLATILITY_REGIMES'!$C$5,"Low",IF(F484&lt;'04_VOLATILITY_REGIMES'!$C$6,"Normal",IF(F484&lt;'04_VOLATILITY_REGIMES'!$C$7,"High","Extreme"))))</f>
        <v/>
      </c>
      <c r="P484" s="20">
        <f>O485</f>
        <v/>
      </c>
      <c r="Q484" s="21">
        <f>YEAR(A484)</f>
        <v/>
      </c>
    </row>
    <row r="485">
      <c r="A485" s="14" t="n">
        <v>42010</v>
      </c>
      <c r="B485" s="15">
        <f>'01_RAW_Spot'!B485</f>
        <v/>
      </c>
      <c r="C485" s="16">
        <f>'01_RAW_IV'!B485</f>
        <v/>
      </c>
      <c r="D485" s="15">
        <f>LN(B485/B484)</f>
        <v/>
      </c>
      <c r="E485" s="16">
        <f>STDEV(D465:D485)*SQRT(252)</f>
        <v/>
      </c>
      <c r="F485" s="16">
        <f>STDEV(D423:D485)*SQRT(252)</f>
        <v/>
      </c>
      <c r="G485" s="16">
        <f>IF(OR(C485="",F485=""),"",C485-F485)</f>
        <v/>
      </c>
      <c r="H485" s="17">
        <f>IF(OR(C485="",F485="",F485=0),"",C485/F485)</f>
        <v/>
      </c>
      <c r="I485" s="18">
        <f>IF('01_RAW_FwdRV'!B485="","",'01_RAW_FwdRV'!B485)</f>
        <v/>
      </c>
      <c r="J485" s="18">
        <f>IF(ROW()&lt;=3286,STDEV(D486:D506)*SQRT(252),"")</f>
        <v/>
      </c>
      <c r="K485" s="18">
        <f>IF(ROW()&lt;=3244,LN(B548/B485),"")</f>
        <v/>
      </c>
      <c r="L485" s="19" t="n">
        <v>0.09504132231404959</v>
      </c>
      <c r="M485" s="19" t="n">
        <v>0.06198347107438017</v>
      </c>
      <c r="N485" s="17" t="n">
        <v>0.2234172610058326</v>
      </c>
      <c r="O485" s="20">
        <f>IF(F485="","",IF(F485&lt;'04_VOLATILITY_REGIMES'!$C$5,"Low",IF(F485&lt;'04_VOLATILITY_REGIMES'!$C$6,"Normal",IF(F485&lt;'04_VOLATILITY_REGIMES'!$C$7,"High","Extreme"))))</f>
        <v/>
      </c>
      <c r="P485" s="20">
        <f>O486</f>
        <v/>
      </c>
      <c r="Q485" s="21">
        <f>YEAR(A485)</f>
        <v/>
      </c>
    </row>
    <row r="486">
      <c r="A486" s="14" t="n">
        <v>42011</v>
      </c>
      <c r="B486" s="15">
        <f>'01_RAW_Spot'!B486</f>
        <v/>
      </c>
      <c r="C486" s="16">
        <f>'01_RAW_IV'!B486</f>
        <v/>
      </c>
      <c r="D486" s="15">
        <f>LN(B486/B485)</f>
        <v/>
      </c>
      <c r="E486" s="16">
        <f>STDEV(D466:D486)*SQRT(252)</f>
        <v/>
      </c>
      <c r="F486" s="16">
        <f>STDEV(D424:D486)*SQRT(252)</f>
        <v/>
      </c>
      <c r="G486" s="16">
        <f>IF(OR(C486="",F486=""),"",C486-F486)</f>
        <v/>
      </c>
      <c r="H486" s="17">
        <f>IF(OR(C486="",F486="",F486=0),"",C486/F486)</f>
        <v/>
      </c>
      <c r="I486" s="18">
        <f>IF('01_RAW_FwdRV'!B486="","",'01_RAW_FwdRV'!B486)</f>
        <v/>
      </c>
      <c r="J486" s="18">
        <f>IF(ROW()&lt;=3286,STDEV(D487:D507)*SQRT(252),"")</f>
        <v/>
      </c>
      <c r="K486" s="18">
        <f>IF(ROW()&lt;=3244,LN(B549/B486),"")</f>
        <v/>
      </c>
      <c r="L486" s="19" t="n">
        <v>0.08659793814432989</v>
      </c>
      <c r="M486" s="19" t="n">
        <v>0.06804123711340206</v>
      </c>
      <c r="N486" s="17" t="n">
        <v>0.1912914540855065</v>
      </c>
      <c r="O486" s="20">
        <f>IF(F486="","",IF(F486&lt;'04_VOLATILITY_REGIMES'!$C$5,"Low",IF(F486&lt;'04_VOLATILITY_REGIMES'!$C$6,"Normal",IF(F486&lt;'04_VOLATILITY_REGIMES'!$C$7,"High","Extreme"))))</f>
        <v/>
      </c>
      <c r="P486" s="20">
        <f>O487</f>
        <v/>
      </c>
      <c r="Q486" s="21">
        <f>YEAR(A486)</f>
        <v/>
      </c>
    </row>
    <row r="487">
      <c r="A487" s="14" t="n">
        <v>42012</v>
      </c>
      <c r="B487" s="15">
        <f>'01_RAW_Spot'!B487</f>
        <v/>
      </c>
      <c r="C487" s="16">
        <f>'01_RAW_IV'!B487</f>
        <v/>
      </c>
      <c r="D487" s="15">
        <f>LN(B487/B486)</f>
        <v/>
      </c>
      <c r="E487" s="16">
        <f>STDEV(D467:D487)*SQRT(252)</f>
        <v/>
      </c>
      <c r="F487" s="16">
        <f>STDEV(D425:D487)*SQRT(252)</f>
        <v/>
      </c>
      <c r="G487" s="16">
        <f>IF(OR(C487="",F487=""),"",C487-F487)</f>
        <v/>
      </c>
      <c r="H487" s="17">
        <f>IF(OR(C487="",F487="",F487=0),"",C487/F487)</f>
        <v/>
      </c>
      <c r="I487" s="18">
        <f>IF('01_RAW_FwdRV'!B487="","",'01_RAW_FwdRV'!B487)</f>
        <v/>
      </c>
      <c r="J487" s="18">
        <f>IF(ROW()&lt;=3286,STDEV(D488:D508)*SQRT(252),"")</f>
        <v/>
      </c>
      <c r="K487" s="18">
        <f>IF(ROW()&lt;=3244,LN(B550/B487),"")</f>
        <v/>
      </c>
      <c r="L487" s="19" t="n">
        <v>0.06790123456790123</v>
      </c>
      <c r="M487" s="19" t="n">
        <v>0.1255144032921811</v>
      </c>
      <c r="N487" s="17" t="n">
        <v>0.09917844536516851</v>
      </c>
      <c r="O487" s="20">
        <f>IF(F487="","",IF(F487&lt;'04_VOLATILITY_REGIMES'!$C$5,"Low",IF(F487&lt;'04_VOLATILITY_REGIMES'!$C$6,"Normal",IF(F487&lt;'04_VOLATILITY_REGIMES'!$C$7,"High","Extreme"))))</f>
        <v/>
      </c>
      <c r="P487" s="20">
        <f>O488</f>
        <v/>
      </c>
      <c r="Q487" s="21">
        <f>YEAR(A487)</f>
        <v/>
      </c>
    </row>
    <row r="488">
      <c r="A488" s="14" t="n">
        <v>42013</v>
      </c>
      <c r="B488" s="15">
        <f>'01_RAW_Spot'!B488</f>
        <v/>
      </c>
      <c r="C488" s="16">
        <f>'01_RAW_IV'!B488</f>
        <v/>
      </c>
      <c r="D488" s="15">
        <f>LN(B488/B487)</f>
        <v/>
      </c>
      <c r="E488" s="16">
        <f>STDEV(D468:D488)*SQRT(252)</f>
        <v/>
      </c>
      <c r="F488" s="16">
        <f>STDEV(D426:D488)*SQRT(252)</f>
        <v/>
      </c>
      <c r="G488" s="16">
        <f>IF(OR(C488="",F488=""),"",C488-F488)</f>
        <v/>
      </c>
      <c r="H488" s="17">
        <f>IF(OR(C488="",F488="",F488=0),"",C488/F488)</f>
        <v/>
      </c>
      <c r="I488" s="18">
        <f>IF('01_RAW_FwdRV'!B488="","",'01_RAW_FwdRV'!B488)</f>
        <v/>
      </c>
      <c r="J488" s="18">
        <f>IF(ROW()&lt;=3286,STDEV(D489:D509)*SQRT(252),"")</f>
        <v/>
      </c>
      <c r="K488" s="18">
        <f>IF(ROW()&lt;=3244,LN(B551/B488),"")</f>
        <v/>
      </c>
      <c r="L488" s="19" t="n">
        <v>0.08624229979466119</v>
      </c>
      <c r="M488" s="19" t="n">
        <v>0.1540041067761807</v>
      </c>
      <c r="N488" s="17" t="n">
        <v>0.1012862183578448</v>
      </c>
      <c r="O488" s="20">
        <f>IF(F488="","",IF(F488&lt;'04_VOLATILITY_REGIMES'!$C$5,"Low",IF(F488&lt;'04_VOLATILITY_REGIMES'!$C$6,"Normal",IF(F488&lt;'04_VOLATILITY_REGIMES'!$C$7,"High","Extreme"))))</f>
        <v/>
      </c>
      <c r="P488" s="20">
        <f>O489</f>
        <v/>
      </c>
      <c r="Q488" s="21">
        <f>YEAR(A488)</f>
        <v/>
      </c>
    </row>
    <row r="489">
      <c r="A489" s="14" t="n">
        <v>42016</v>
      </c>
      <c r="B489" s="15">
        <f>'01_RAW_Spot'!B489</f>
        <v/>
      </c>
      <c r="C489" s="16">
        <f>'01_RAW_IV'!B489</f>
        <v/>
      </c>
      <c r="D489" s="15">
        <f>LN(B489/B488)</f>
        <v/>
      </c>
      <c r="E489" s="16">
        <f>STDEV(D469:D489)*SQRT(252)</f>
        <v/>
      </c>
      <c r="F489" s="16">
        <f>STDEV(D427:D489)*SQRT(252)</f>
        <v/>
      </c>
      <c r="G489" s="16">
        <f>IF(OR(C489="",F489=""),"",C489-F489)</f>
        <v/>
      </c>
      <c r="H489" s="17">
        <f>IF(OR(C489="",F489="",F489=0),"",C489/F489)</f>
        <v/>
      </c>
      <c r="I489" s="18">
        <f>IF('01_RAW_FwdRV'!B489="","",'01_RAW_FwdRV'!B489)</f>
        <v/>
      </c>
      <c r="J489" s="18">
        <f>IF(ROW()&lt;=3286,STDEV(D490:D510)*SQRT(252),"")</f>
        <v/>
      </c>
      <c r="K489" s="18">
        <f>IF(ROW()&lt;=3244,LN(B552/B489),"")</f>
        <v/>
      </c>
      <c r="L489" s="19" t="n">
        <v>0.09221311475409837</v>
      </c>
      <c r="M489" s="19" t="n">
        <v>0.1516393442622951</v>
      </c>
      <c r="N489" s="17" t="n">
        <v>0.1093570184033166</v>
      </c>
      <c r="O489" s="20">
        <f>IF(F489="","",IF(F489&lt;'04_VOLATILITY_REGIMES'!$C$5,"Low",IF(F489&lt;'04_VOLATILITY_REGIMES'!$C$6,"Normal",IF(F489&lt;'04_VOLATILITY_REGIMES'!$C$7,"High","Extreme"))))</f>
        <v/>
      </c>
      <c r="P489" s="20">
        <f>O490</f>
        <v/>
      </c>
      <c r="Q489" s="21">
        <f>YEAR(A489)</f>
        <v/>
      </c>
    </row>
    <row r="490">
      <c r="A490" s="14" t="n">
        <v>42017</v>
      </c>
      <c r="B490" s="15">
        <f>'01_RAW_Spot'!B490</f>
        <v/>
      </c>
      <c r="C490" s="16">
        <f>'01_RAW_IV'!B490</f>
        <v/>
      </c>
      <c r="D490" s="15">
        <f>LN(B490/B489)</f>
        <v/>
      </c>
      <c r="E490" s="16">
        <f>STDEV(D470:D490)*SQRT(252)</f>
        <v/>
      </c>
      <c r="F490" s="16">
        <f>STDEV(D428:D490)*SQRT(252)</f>
        <v/>
      </c>
      <c r="G490" s="16">
        <f>IF(OR(C490="",F490=""),"",C490-F490)</f>
        <v/>
      </c>
      <c r="H490" s="17">
        <f>IF(OR(C490="",F490="",F490=0),"",C490/F490)</f>
        <v/>
      </c>
      <c r="I490" s="18">
        <f>IF('01_RAW_FwdRV'!B490="","",'01_RAW_FwdRV'!B490)</f>
        <v/>
      </c>
      <c r="J490" s="18">
        <f>IF(ROW()&lt;=3286,STDEV(D491:D511)*SQRT(252),"")</f>
        <v/>
      </c>
      <c r="K490" s="18">
        <f>IF(ROW()&lt;=3244,LN(B553/B490),"")</f>
        <v/>
      </c>
      <c r="L490" s="19" t="n">
        <v>0.05725971370143149</v>
      </c>
      <c r="M490" s="19" t="n">
        <v>0.1513292433537832</v>
      </c>
      <c r="N490" s="17" t="n">
        <v>0.0601844658420348</v>
      </c>
      <c r="O490" s="20">
        <f>IF(F490="","",IF(F490&lt;'04_VOLATILITY_REGIMES'!$C$5,"Low",IF(F490&lt;'04_VOLATILITY_REGIMES'!$C$6,"Normal",IF(F490&lt;'04_VOLATILITY_REGIMES'!$C$7,"High","Extreme"))))</f>
        <v/>
      </c>
      <c r="P490" s="20">
        <f>O491</f>
        <v/>
      </c>
      <c r="Q490" s="21">
        <f>YEAR(A490)</f>
        <v/>
      </c>
    </row>
    <row r="491">
      <c r="A491" s="14" t="n">
        <v>42018</v>
      </c>
      <c r="B491" s="15">
        <f>'01_RAW_Spot'!B491</f>
        <v/>
      </c>
      <c r="C491" s="16">
        <f>'01_RAW_IV'!B491</f>
        <v/>
      </c>
      <c r="D491" s="15">
        <f>LN(B491/B490)</f>
        <v/>
      </c>
      <c r="E491" s="16">
        <f>STDEV(D471:D491)*SQRT(252)</f>
        <v/>
      </c>
      <c r="F491" s="16">
        <f>STDEV(D429:D491)*SQRT(252)</f>
        <v/>
      </c>
      <c r="G491" s="16">
        <f>IF(OR(C491="",F491=""),"",C491-F491)</f>
        <v/>
      </c>
      <c r="H491" s="17">
        <f>IF(OR(C491="",F491="",F491=0),"",C491/F491)</f>
        <v/>
      </c>
      <c r="I491" s="18">
        <f>IF('01_RAW_FwdRV'!B491="","",'01_RAW_FwdRV'!B491)</f>
        <v/>
      </c>
      <c r="J491" s="18">
        <f>IF(ROW()&lt;=3286,STDEV(D492:D512)*SQRT(252),"")</f>
        <v/>
      </c>
      <c r="K491" s="18">
        <f>IF(ROW()&lt;=3244,LN(B554/B491),"")</f>
        <v/>
      </c>
      <c r="L491" s="19" t="n">
        <v>0.07551020408163266</v>
      </c>
      <c r="M491" s="19" t="n">
        <v>0.1102040816326531</v>
      </c>
      <c r="N491" s="17" t="n">
        <v>0.1148251532149416</v>
      </c>
      <c r="O491" s="20">
        <f>IF(F491="","",IF(F491&lt;'04_VOLATILITY_REGIMES'!$C$5,"Low",IF(F491&lt;'04_VOLATILITY_REGIMES'!$C$6,"Normal",IF(F491&lt;'04_VOLATILITY_REGIMES'!$C$7,"High","Extreme"))))</f>
        <v/>
      </c>
      <c r="P491" s="20">
        <f>O492</f>
        <v/>
      </c>
      <c r="Q491" s="21">
        <f>YEAR(A491)</f>
        <v/>
      </c>
    </row>
    <row r="492">
      <c r="A492" s="14" t="n">
        <v>42019</v>
      </c>
      <c r="B492" s="15">
        <f>'01_RAW_Spot'!B492</f>
        <v/>
      </c>
      <c r="C492" s="16">
        <f>'01_RAW_IV'!B492</f>
        <v/>
      </c>
      <c r="D492" s="15">
        <f>LN(B492/B491)</f>
        <v/>
      </c>
      <c r="E492" s="16">
        <f>STDEV(D472:D492)*SQRT(252)</f>
        <v/>
      </c>
      <c r="F492" s="16">
        <f>STDEV(D430:D492)*SQRT(252)</f>
        <v/>
      </c>
      <c r="G492" s="16">
        <f>IF(OR(C492="",F492=""),"",C492-F492)</f>
        <v/>
      </c>
      <c r="H492" s="17">
        <f>IF(OR(C492="",F492="",F492=0),"",C492/F492)</f>
        <v/>
      </c>
      <c r="I492" s="18">
        <f>IF('01_RAW_FwdRV'!B492="","",'01_RAW_FwdRV'!B492)</f>
        <v/>
      </c>
      <c r="J492" s="18">
        <f>IF(ROW()&lt;=3286,STDEV(D493:D513)*SQRT(252),"")</f>
        <v/>
      </c>
      <c r="K492" s="18">
        <f>IF(ROW()&lt;=3244,LN(B555/B492),"")</f>
        <v/>
      </c>
      <c r="L492" s="19" t="n">
        <v>0.1038696537678208</v>
      </c>
      <c r="M492" s="19" t="n">
        <v>0.1018329938900204</v>
      </c>
      <c r="N492" s="17" t="n">
        <v>0.1660420107106989</v>
      </c>
      <c r="O492" s="20">
        <f>IF(F492="","",IF(F492&lt;'04_VOLATILITY_REGIMES'!$C$5,"Low",IF(F492&lt;'04_VOLATILITY_REGIMES'!$C$6,"Normal",IF(F492&lt;'04_VOLATILITY_REGIMES'!$C$7,"High","Extreme"))))</f>
        <v/>
      </c>
      <c r="P492" s="20">
        <f>O493</f>
        <v/>
      </c>
      <c r="Q492" s="21">
        <f>YEAR(A492)</f>
        <v/>
      </c>
    </row>
    <row r="493">
      <c r="A493" s="14" t="n">
        <v>42020</v>
      </c>
      <c r="B493" s="15">
        <f>'01_RAW_Spot'!B493</f>
        <v/>
      </c>
      <c r="C493" s="16">
        <f>'01_RAW_IV'!B493</f>
        <v/>
      </c>
      <c r="D493" s="15">
        <f>LN(B493/B492)</f>
        <v/>
      </c>
      <c r="E493" s="16">
        <f>STDEV(D473:D493)*SQRT(252)</f>
        <v/>
      </c>
      <c r="F493" s="16">
        <f>STDEV(D431:D493)*SQRT(252)</f>
        <v/>
      </c>
      <c r="G493" s="16">
        <f>IF(OR(C493="",F493=""),"",C493-F493)</f>
        <v/>
      </c>
      <c r="H493" s="17">
        <f>IF(OR(C493="",F493="",F493=0),"",C493/F493)</f>
        <v/>
      </c>
      <c r="I493" s="18">
        <f>IF('01_RAW_FwdRV'!B493="","",'01_RAW_FwdRV'!B493)</f>
        <v/>
      </c>
      <c r="J493" s="18">
        <f>IF(ROW()&lt;=3286,STDEV(D494:D514)*SQRT(252),"")</f>
        <v/>
      </c>
      <c r="K493" s="18">
        <f>IF(ROW()&lt;=3244,LN(B556/B493),"")</f>
        <v/>
      </c>
      <c r="L493" s="19" t="n">
        <v>0.1707317073170732</v>
      </c>
      <c r="M493" s="19" t="n">
        <v>0.1016260162601626</v>
      </c>
      <c r="N493" s="17" t="n">
        <v>0.3364412617998886</v>
      </c>
      <c r="O493" s="20">
        <f>IF(F493="","",IF(F493&lt;'04_VOLATILITY_REGIMES'!$C$5,"Low",IF(F493&lt;'04_VOLATILITY_REGIMES'!$C$6,"Normal",IF(F493&lt;'04_VOLATILITY_REGIMES'!$C$7,"High","Extreme"))))</f>
        <v/>
      </c>
      <c r="P493" s="20">
        <f>O494</f>
        <v/>
      </c>
      <c r="Q493" s="21">
        <f>YEAR(A493)</f>
        <v/>
      </c>
    </row>
    <row r="494">
      <c r="A494" s="14" t="n">
        <v>42023</v>
      </c>
      <c r="B494" s="15">
        <f>'01_RAW_Spot'!B494</f>
        <v/>
      </c>
      <c r="C494" s="16">
        <f>'01_RAW_IV'!B494</f>
        <v/>
      </c>
      <c r="D494" s="15">
        <f>LN(B494/B493)</f>
        <v/>
      </c>
      <c r="E494" s="16">
        <f>STDEV(D474:D494)*SQRT(252)</f>
        <v/>
      </c>
      <c r="F494" s="16">
        <f>STDEV(D432:D494)*SQRT(252)</f>
        <v/>
      </c>
      <c r="G494" s="16">
        <f>IF(OR(C494="",F494=""),"",C494-F494)</f>
        <v/>
      </c>
      <c r="H494" s="17">
        <f>IF(OR(C494="",F494="",F494=0),"",C494/F494)</f>
        <v/>
      </c>
      <c r="I494" s="18">
        <f>IF('01_RAW_FwdRV'!B494="","",'01_RAW_FwdRV'!B494)</f>
        <v/>
      </c>
      <c r="J494" s="18">
        <f>IF(ROW()&lt;=3286,STDEV(D495:D515)*SQRT(252),"")</f>
        <v/>
      </c>
      <c r="K494" s="18">
        <f>IF(ROW()&lt;=3244,LN(B557/B494),"")</f>
        <v/>
      </c>
      <c r="L494" s="19" t="n">
        <v>0.2190669371196755</v>
      </c>
      <c r="M494" s="19" t="n">
        <v>0.08316430020283976</v>
      </c>
      <c r="N494" s="17" t="n">
        <v>0.4435216048837435</v>
      </c>
      <c r="O494" s="20">
        <f>IF(F494="","",IF(F494&lt;'04_VOLATILITY_REGIMES'!$C$5,"Low",IF(F494&lt;'04_VOLATILITY_REGIMES'!$C$6,"Normal",IF(F494&lt;'04_VOLATILITY_REGIMES'!$C$7,"High","Extreme"))))</f>
        <v/>
      </c>
      <c r="P494" s="20">
        <f>O495</f>
        <v/>
      </c>
      <c r="Q494" s="21">
        <f>YEAR(A494)</f>
        <v/>
      </c>
    </row>
    <row r="495">
      <c r="A495" s="14" t="n">
        <v>42024</v>
      </c>
      <c r="B495" s="15">
        <f>'01_RAW_Spot'!B495</f>
        <v/>
      </c>
      <c r="C495" s="16">
        <f>'01_RAW_IV'!B495</f>
        <v/>
      </c>
      <c r="D495" s="15">
        <f>LN(B495/B494)</f>
        <v/>
      </c>
      <c r="E495" s="16">
        <f>STDEV(D475:D495)*SQRT(252)</f>
        <v/>
      </c>
      <c r="F495" s="16">
        <f>STDEV(D433:D495)*SQRT(252)</f>
        <v/>
      </c>
      <c r="G495" s="16">
        <f>IF(OR(C495="",F495=""),"",C495-F495)</f>
        <v/>
      </c>
      <c r="H495" s="17">
        <f>IF(OR(C495="",F495="",F495=0),"",C495/F495)</f>
        <v/>
      </c>
      <c r="I495" s="18">
        <f>IF('01_RAW_FwdRV'!B495="","",'01_RAW_FwdRV'!B495)</f>
        <v/>
      </c>
      <c r="J495" s="18">
        <f>IF(ROW()&lt;=3286,STDEV(D496:D516)*SQRT(252),"")</f>
        <v/>
      </c>
      <c r="K495" s="18">
        <f>IF(ROW()&lt;=3244,LN(B558/B495),"")</f>
        <v/>
      </c>
      <c r="L495" s="19" t="n">
        <v>0.2246963562753037</v>
      </c>
      <c r="M495" s="19" t="n">
        <v>0.05668016194331984</v>
      </c>
      <c r="N495" s="17" t="n">
        <v>0.5096697112086691</v>
      </c>
      <c r="O495" s="20">
        <f>IF(F495="","",IF(F495&lt;'04_VOLATILITY_REGIMES'!$C$5,"Low",IF(F495&lt;'04_VOLATILITY_REGIMES'!$C$6,"Normal",IF(F495&lt;'04_VOLATILITY_REGIMES'!$C$7,"High","Extreme"))))</f>
        <v/>
      </c>
      <c r="P495" s="20">
        <f>O496</f>
        <v/>
      </c>
      <c r="Q495" s="21">
        <f>YEAR(A495)</f>
        <v/>
      </c>
    </row>
    <row r="496">
      <c r="A496" s="14" t="n">
        <v>42025</v>
      </c>
      <c r="B496" s="15">
        <f>'01_RAW_Spot'!B496</f>
        <v/>
      </c>
      <c r="C496" s="16">
        <f>'01_RAW_IV'!B496</f>
        <v/>
      </c>
      <c r="D496" s="15">
        <f>LN(B496/B495)</f>
        <v/>
      </c>
      <c r="E496" s="16">
        <f>STDEV(D476:D496)*SQRT(252)</f>
        <v/>
      </c>
      <c r="F496" s="16">
        <f>STDEV(D434:D496)*SQRT(252)</f>
        <v/>
      </c>
      <c r="G496" s="16">
        <f>IF(OR(C496="",F496=""),"",C496-F496)</f>
        <v/>
      </c>
      <c r="H496" s="17">
        <f>IF(OR(C496="",F496="",F496=0),"",C496/F496)</f>
        <v/>
      </c>
      <c r="I496" s="18">
        <f>IF('01_RAW_FwdRV'!B496="","",'01_RAW_FwdRV'!B496)</f>
        <v/>
      </c>
      <c r="J496" s="18">
        <f>IF(ROW()&lt;=3286,STDEV(D497:D517)*SQRT(252),"")</f>
        <v/>
      </c>
      <c r="K496" s="18">
        <f>IF(ROW()&lt;=3244,LN(B559/B496),"")</f>
        <v/>
      </c>
      <c r="L496" s="19" t="n">
        <v>0.2181818181818182</v>
      </c>
      <c r="M496" s="19" t="n">
        <v>0.04242424242424243</v>
      </c>
      <c r="N496" s="17" t="n">
        <v>0.5342624267898528</v>
      </c>
      <c r="O496" s="20">
        <f>IF(F496="","",IF(F496&lt;'04_VOLATILITY_REGIMES'!$C$5,"Low",IF(F496&lt;'04_VOLATILITY_REGIMES'!$C$6,"Normal",IF(F496&lt;'04_VOLATILITY_REGIMES'!$C$7,"High","Extreme"))))</f>
        <v/>
      </c>
      <c r="P496" s="20">
        <f>O497</f>
        <v/>
      </c>
      <c r="Q496" s="21">
        <f>YEAR(A496)</f>
        <v/>
      </c>
    </row>
    <row r="497">
      <c r="A497" s="14" t="n">
        <v>42026</v>
      </c>
      <c r="B497" s="15">
        <f>'01_RAW_Spot'!B497</f>
        <v/>
      </c>
      <c r="C497" s="16">
        <f>'01_RAW_IV'!B497</f>
        <v/>
      </c>
      <c r="D497" s="15">
        <f>LN(B497/B496)</f>
        <v/>
      </c>
      <c r="E497" s="16">
        <f>STDEV(D477:D497)*SQRT(252)</f>
        <v/>
      </c>
      <c r="F497" s="16">
        <f>STDEV(D435:D497)*SQRT(252)</f>
        <v/>
      </c>
      <c r="G497" s="16">
        <f>IF(OR(C497="",F497=""),"",C497-F497)</f>
        <v/>
      </c>
      <c r="H497" s="17">
        <f>IF(OR(C497="",F497="",F497=0),"",C497/F497)</f>
        <v/>
      </c>
      <c r="I497" s="18">
        <f>IF('01_RAW_FwdRV'!B497="","",'01_RAW_FwdRV'!B497)</f>
        <v/>
      </c>
      <c r="J497" s="18">
        <f>IF(ROW()&lt;=3286,STDEV(D498:D518)*SQRT(252),"")</f>
        <v/>
      </c>
      <c r="K497" s="18">
        <f>IF(ROW()&lt;=3244,LN(B560/B497),"")</f>
        <v/>
      </c>
      <c r="L497" s="19" t="n">
        <v>0.217741935483871</v>
      </c>
      <c r="M497" s="19" t="n">
        <v>0.04233870967741935</v>
      </c>
      <c r="N497" s="17" t="n">
        <v>0.5253393700053585</v>
      </c>
      <c r="O497" s="20">
        <f>IF(F497="","",IF(F497&lt;'04_VOLATILITY_REGIMES'!$C$5,"Low",IF(F497&lt;'04_VOLATILITY_REGIMES'!$C$6,"Normal",IF(F497&lt;'04_VOLATILITY_REGIMES'!$C$7,"High","Extreme"))))</f>
        <v/>
      </c>
      <c r="P497" s="20">
        <f>O498</f>
        <v/>
      </c>
      <c r="Q497" s="21">
        <f>YEAR(A497)</f>
        <v/>
      </c>
    </row>
    <row r="498">
      <c r="A498" s="14" t="n">
        <v>42027</v>
      </c>
      <c r="B498" s="15">
        <f>'01_RAW_Spot'!B498</f>
        <v/>
      </c>
      <c r="C498" s="16">
        <f>'01_RAW_IV'!B498</f>
        <v/>
      </c>
      <c r="D498" s="15">
        <f>LN(B498/B497)</f>
        <v/>
      </c>
      <c r="E498" s="16">
        <f>STDEV(D478:D498)*SQRT(252)</f>
        <v/>
      </c>
      <c r="F498" s="16">
        <f>STDEV(D436:D498)*SQRT(252)</f>
        <v/>
      </c>
      <c r="G498" s="16">
        <f>IF(OR(C498="",F498=""),"",C498-F498)</f>
        <v/>
      </c>
      <c r="H498" s="17">
        <f>IF(OR(C498="",F498="",F498=0),"",C498/F498)</f>
        <v/>
      </c>
      <c r="I498" s="18">
        <f>IF('01_RAW_FwdRV'!B498="","",'01_RAW_FwdRV'!B498)</f>
        <v/>
      </c>
      <c r="J498" s="18">
        <f>IF(ROW()&lt;=3286,STDEV(D499:D519)*SQRT(252),"")</f>
        <v/>
      </c>
      <c r="K498" s="18">
        <f>IF(ROW()&lt;=3244,LN(B561/B498),"")</f>
        <v/>
      </c>
      <c r="L498" s="19" t="n">
        <v>0.2112676056338028</v>
      </c>
      <c r="M498" s="19" t="n">
        <v>0.0482897384305835</v>
      </c>
      <c r="N498" s="17" t="n">
        <v>0.4908753716685315</v>
      </c>
      <c r="O498" s="20">
        <f>IF(F498="","",IF(F498&lt;'04_VOLATILITY_REGIMES'!$C$5,"Low",IF(F498&lt;'04_VOLATILITY_REGIMES'!$C$6,"Normal",IF(F498&lt;'04_VOLATILITY_REGIMES'!$C$7,"High","Extreme"))))</f>
        <v/>
      </c>
      <c r="P498" s="20">
        <f>O499</f>
        <v/>
      </c>
      <c r="Q498" s="21">
        <f>YEAR(A498)</f>
        <v/>
      </c>
    </row>
    <row r="499">
      <c r="A499" s="14" t="n">
        <v>42031</v>
      </c>
      <c r="B499" s="15">
        <f>'01_RAW_Spot'!B499</f>
        <v/>
      </c>
      <c r="C499" s="16">
        <f>'01_RAW_IV'!B499</f>
        <v/>
      </c>
      <c r="D499" s="15">
        <f>LN(B499/B498)</f>
        <v/>
      </c>
      <c r="E499" s="16">
        <f>STDEV(D479:D499)*SQRT(252)</f>
        <v/>
      </c>
      <c r="F499" s="16">
        <f>STDEV(D437:D499)*SQRT(252)</f>
        <v/>
      </c>
      <c r="G499" s="16">
        <f>IF(OR(C499="",F499=""),"",C499-F499)</f>
        <v/>
      </c>
      <c r="H499" s="17">
        <f>IF(OR(C499="",F499="",F499=0),"",C499/F499)</f>
        <v/>
      </c>
      <c r="I499" s="18">
        <f>IF('01_RAW_FwdRV'!B499="","",'01_RAW_FwdRV'!B499)</f>
        <v/>
      </c>
      <c r="J499" s="18">
        <f>IF(ROW()&lt;=3286,STDEV(D500:D520)*SQRT(252),"")</f>
        <v/>
      </c>
      <c r="K499" s="18">
        <f>IF(ROW()&lt;=3244,LN(B562/B499),"")</f>
        <v/>
      </c>
      <c r="L499" s="19" t="n">
        <v>0.1606425702811245</v>
      </c>
      <c r="M499" s="19" t="n">
        <v>0.04819277108433735</v>
      </c>
      <c r="N499" s="17" t="n">
        <v>0.4032248625743582</v>
      </c>
      <c r="O499" s="20">
        <f>IF(F499="","",IF(F499&lt;'04_VOLATILITY_REGIMES'!$C$5,"Low",IF(F499&lt;'04_VOLATILITY_REGIMES'!$C$6,"Normal",IF(F499&lt;'04_VOLATILITY_REGIMES'!$C$7,"High","Extreme"))))</f>
        <v/>
      </c>
      <c r="P499" s="20">
        <f>O500</f>
        <v/>
      </c>
      <c r="Q499" s="21">
        <f>YEAR(A499)</f>
        <v/>
      </c>
    </row>
    <row r="500">
      <c r="A500" s="14" t="n">
        <v>42032</v>
      </c>
      <c r="B500" s="15">
        <f>'01_RAW_Spot'!B500</f>
        <v/>
      </c>
      <c r="C500" s="16">
        <f>'01_RAW_IV'!B500</f>
        <v/>
      </c>
      <c r="D500" s="15">
        <f>LN(B500/B499)</f>
        <v/>
      </c>
      <c r="E500" s="16">
        <f>STDEV(D480:D500)*SQRT(252)</f>
        <v/>
      </c>
      <c r="F500" s="16">
        <f>STDEV(D438:D500)*SQRT(252)</f>
        <v/>
      </c>
      <c r="G500" s="16">
        <f>IF(OR(C500="",F500=""),"",C500-F500)</f>
        <v/>
      </c>
      <c r="H500" s="17">
        <f>IF(OR(C500="",F500="",F500=0),"",C500/F500)</f>
        <v/>
      </c>
      <c r="I500" s="18">
        <f>IF('01_RAW_FwdRV'!B500="","",'01_RAW_FwdRV'!B500)</f>
        <v/>
      </c>
      <c r="J500" s="18">
        <f>IF(ROW()&lt;=3286,STDEV(D501:D521)*SQRT(252),"")</f>
        <v/>
      </c>
      <c r="K500" s="18">
        <f>IF(ROW()&lt;=3244,LN(B563/B500),"")</f>
        <v/>
      </c>
      <c r="L500" s="19" t="n">
        <v>0.1382765531062124</v>
      </c>
      <c r="M500" s="19" t="n">
        <v>0.04809619238476954</v>
      </c>
      <c r="N500" s="17" t="n">
        <v>0.3573752620348691</v>
      </c>
      <c r="O500" s="20">
        <f>IF(F500="","",IF(F500&lt;'04_VOLATILITY_REGIMES'!$C$5,"Low",IF(F500&lt;'04_VOLATILITY_REGIMES'!$C$6,"Normal",IF(F500&lt;'04_VOLATILITY_REGIMES'!$C$7,"High","Extreme"))))</f>
        <v/>
      </c>
      <c r="P500" s="20">
        <f>O501</f>
        <v/>
      </c>
      <c r="Q500" s="21">
        <f>YEAR(A500)</f>
        <v/>
      </c>
    </row>
    <row r="501">
      <c r="A501" s="14" t="n">
        <v>42033</v>
      </c>
      <c r="B501" s="15">
        <f>'01_RAW_Spot'!B501</f>
        <v/>
      </c>
      <c r="C501" s="16">
        <f>'01_RAW_IV'!B501</f>
        <v/>
      </c>
      <c r="D501" s="15">
        <f>LN(B501/B500)</f>
        <v/>
      </c>
      <c r="E501" s="16">
        <f>STDEV(D481:D501)*SQRT(252)</f>
        <v/>
      </c>
      <c r="F501" s="16">
        <f>STDEV(D439:D501)*SQRT(252)</f>
        <v/>
      </c>
      <c r="G501" s="16">
        <f>IF(OR(C501="",F501=""),"",C501-F501)</f>
        <v/>
      </c>
      <c r="H501" s="17">
        <f>IF(OR(C501="",F501="",F501=0),"",C501/F501)</f>
        <v/>
      </c>
      <c r="I501" s="18">
        <f>IF('01_RAW_FwdRV'!B501="","",'01_RAW_FwdRV'!B501)</f>
        <v/>
      </c>
      <c r="J501" s="18">
        <f>IF(ROW()&lt;=3286,STDEV(D502:D522)*SQRT(252),"")</f>
        <v/>
      </c>
      <c r="K501" s="18">
        <f>IF(ROW()&lt;=3244,LN(B564/B501),"")</f>
        <v/>
      </c>
      <c r="L501" s="19" t="n">
        <v>0.118</v>
      </c>
      <c r="M501" s="19" t="n">
        <v>0.078</v>
      </c>
      <c r="N501" s="17" t="n">
        <v>0.2342743003104383</v>
      </c>
      <c r="O501" s="20">
        <f>IF(F501="","",IF(F501&lt;'04_VOLATILITY_REGIMES'!$C$5,"Low",IF(F501&lt;'04_VOLATILITY_REGIMES'!$C$6,"Normal",IF(F501&lt;'04_VOLATILITY_REGIMES'!$C$7,"High","Extreme"))))</f>
        <v/>
      </c>
      <c r="P501" s="20">
        <f>O502</f>
        <v/>
      </c>
      <c r="Q501" s="21">
        <f>YEAR(A501)</f>
        <v/>
      </c>
    </row>
    <row r="502">
      <c r="A502" s="14" t="n">
        <v>42034</v>
      </c>
      <c r="B502" s="15">
        <f>'01_RAW_Spot'!B502</f>
        <v/>
      </c>
      <c r="C502" s="16">
        <f>'01_RAW_IV'!B502</f>
        <v/>
      </c>
      <c r="D502" s="15">
        <f>LN(B502/B501)</f>
        <v/>
      </c>
      <c r="E502" s="16">
        <f>STDEV(D482:D502)*SQRT(252)</f>
        <v/>
      </c>
      <c r="F502" s="16">
        <f>STDEV(D440:D502)*SQRT(252)</f>
        <v/>
      </c>
      <c r="G502" s="16">
        <f>IF(OR(C502="",F502=""),"",C502-F502)</f>
        <v/>
      </c>
      <c r="H502" s="17">
        <f>IF(OR(C502="",F502="",F502=0),"",C502/F502)</f>
        <v/>
      </c>
      <c r="I502" s="18">
        <f>IF('01_RAW_FwdRV'!B502="","",'01_RAW_FwdRV'!B502)</f>
        <v/>
      </c>
      <c r="J502" s="18">
        <f>IF(ROW()&lt;=3286,STDEV(D503:D523)*SQRT(252),"")</f>
        <v/>
      </c>
      <c r="K502" s="18">
        <f>IF(ROW()&lt;=3244,LN(B565/B502),"")</f>
        <v/>
      </c>
      <c r="L502" s="19" t="n">
        <v>0.1437125748502994</v>
      </c>
      <c r="M502" s="19" t="n">
        <v>0.07784431137724551</v>
      </c>
      <c r="N502" s="17" t="n">
        <v>0.304405763879049</v>
      </c>
      <c r="O502" s="20">
        <f>IF(F502="","",IF(F502&lt;'04_VOLATILITY_REGIMES'!$C$5,"Low",IF(F502&lt;'04_VOLATILITY_REGIMES'!$C$6,"Normal",IF(F502&lt;'04_VOLATILITY_REGIMES'!$C$7,"High","Extreme"))))</f>
        <v/>
      </c>
      <c r="P502" s="20">
        <f>O503</f>
        <v/>
      </c>
      <c r="Q502" s="21">
        <f>YEAR(A502)</f>
        <v/>
      </c>
    </row>
    <row r="503">
      <c r="A503" s="14" t="n">
        <v>42037</v>
      </c>
      <c r="B503" s="15">
        <f>'01_RAW_Spot'!B503</f>
        <v/>
      </c>
      <c r="C503" s="16">
        <f>'01_RAW_IV'!B503</f>
        <v/>
      </c>
      <c r="D503" s="15">
        <f>LN(B503/B502)</f>
        <v/>
      </c>
      <c r="E503" s="16">
        <f>STDEV(D483:D503)*SQRT(252)</f>
        <v/>
      </c>
      <c r="F503" s="16">
        <f>STDEV(D441:D503)*SQRT(252)</f>
        <v/>
      </c>
      <c r="G503" s="16">
        <f>IF(OR(C503="",F503=""),"",C503-F503)</f>
        <v/>
      </c>
      <c r="H503" s="17">
        <f>IF(OR(C503="",F503="",F503=0),"",C503/F503)</f>
        <v/>
      </c>
      <c r="I503" s="18">
        <f>IF('01_RAW_FwdRV'!B503="","",'01_RAW_FwdRV'!B503)</f>
        <v/>
      </c>
      <c r="J503" s="18">
        <f>IF(ROW()&lt;=3286,STDEV(D504:D524)*SQRT(252),"")</f>
        <v/>
      </c>
      <c r="K503" s="18">
        <f>IF(ROW()&lt;=3244,LN(B566/B503),"")</f>
        <v/>
      </c>
      <c r="L503" s="19" t="n">
        <v>0.1912350597609562</v>
      </c>
      <c r="M503" s="19" t="n">
        <v>0.07768924302788845</v>
      </c>
      <c r="N503" s="17" t="n">
        <v>0.3837991284007907</v>
      </c>
      <c r="O503" s="20">
        <f>IF(F503="","",IF(F503&lt;'04_VOLATILITY_REGIMES'!$C$5,"Low",IF(F503&lt;'04_VOLATILITY_REGIMES'!$C$6,"Normal",IF(F503&lt;'04_VOLATILITY_REGIMES'!$C$7,"High","Extreme"))))</f>
        <v/>
      </c>
      <c r="P503" s="20">
        <f>O504</f>
        <v/>
      </c>
      <c r="Q503" s="21">
        <f>YEAR(A503)</f>
        <v/>
      </c>
    </row>
    <row r="504">
      <c r="A504" s="14" t="n">
        <v>42038</v>
      </c>
      <c r="B504" s="15">
        <f>'01_RAW_Spot'!B504</f>
        <v/>
      </c>
      <c r="C504" s="16">
        <f>'01_RAW_IV'!B504</f>
        <v/>
      </c>
      <c r="D504" s="15">
        <f>LN(B504/B503)</f>
        <v/>
      </c>
      <c r="E504" s="16">
        <f>STDEV(D484:D504)*SQRT(252)</f>
        <v/>
      </c>
      <c r="F504" s="16">
        <f>STDEV(D442:D504)*SQRT(252)</f>
        <v/>
      </c>
      <c r="G504" s="16">
        <f>IF(OR(C504="",F504=""),"",C504-F504)</f>
        <v/>
      </c>
      <c r="H504" s="17">
        <f>IF(OR(C504="",F504="",F504=0),"",C504/F504)</f>
        <v/>
      </c>
      <c r="I504" s="18">
        <f>IF('01_RAW_FwdRV'!B504="","",'01_RAW_FwdRV'!B504)</f>
        <v/>
      </c>
      <c r="J504" s="18">
        <f>IF(ROW()&lt;=3286,STDEV(D505:D525)*SQRT(252),"")</f>
        <v/>
      </c>
      <c r="K504" s="18">
        <f>IF(ROW()&lt;=3244,LN(B567/B504),"")</f>
        <v/>
      </c>
      <c r="L504" s="19" t="n">
        <v>0.1829025844930418</v>
      </c>
      <c r="M504" s="19" t="n">
        <v>0.08349900596421471</v>
      </c>
      <c r="N504" s="17" t="n">
        <v>0.3718197332517499</v>
      </c>
      <c r="O504" s="20">
        <f>IF(F504="","",IF(F504&lt;'04_VOLATILITY_REGIMES'!$C$5,"Low",IF(F504&lt;'04_VOLATILITY_REGIMES'!$C$6,"Normal",IF(F504&lt;'04_VOLATILITY_REGIMES'!$C$7,"High","Extreme"))))</f>
        <v/>
      </c>
      <c r="P504" s="20">
        <f>O505</f>
        <v/>
      </c>
      <c r="Q504" s="21">
        <f>YEAR(A504)</f>
        <v/>
      </c>
    </row>
    <row r="505">
      <c r="A505" s="14" t="n">
        <v>42039</v>
      </c>
      <c r="B505" s="15">
        <f>'01_RAW_Spot'!B505</f>
        <v/>
      </c>
      <c r="C505" s="16">
        <f>'01_RAW_IV'!B505</f>
        <v/>
      </c>
      <c r="D505" s="15">
        <f>LN(B505/B504)</f>
        <v/>
      </c>
      <c r="E505" s="16">
        <f>STDEV(D485:D505)*SQRT(252)</f>
        <v/>
      </c>
      <c r="F505" s="16">
        <f>STDEV(D443:D505)*SQRT(252)</f>
        <v/>
      </c>
      <c r="G505" s="16">
        <f>IF(OR(C505="",F505=""),"",C505-F505)</f>
        <v/>
      </c>
      <c r="H505" s="17">
        <f>IF(OR(C505="",F505="",F505=0),"",C505/F505)</f>
        <v/>
      </c>
      <c r="I505" s="18">
        <f>IF('01_RAW_FwdRV'!B505="","",'01_RAW_FwdRV'!B505)</f>
        <v/>
      </c>
      <c r="J505" s="18">
        <f>IF(ROW()&lt;=3286,STDEV(D506:D526)*SQRT(252),"")</f>
        <v/>
      </c>
      <c r="K505" s="18">
        <f>IF(ROW()&lt;=3244,LN(B568/B505),"")</f>
        <v/>
      </c>
      <c r="L505" s="19" t="n">
        <v>0.1587301587301587</v>
      </c>
      <c r="M505" s="19" t="n">
        <v>0.08928571428571429</v>
      </c>
      <c r="N505" s="17" t="n">
        <v>0.3217130993863545</v>
      </c>
      <c r="O505" s="20">
        <f>IF(F505="","",IF(F505&lt;'04_VOLATILITY_REGIMES'!$C$5,"Low",IF(F505&lt;'04_VOLATILITY_REGIMES'!$C$6,"Normal",IF(F505&lt;'04_VOLATILITY_REGIMES'!$C$7,"High","Extreme"))))</f>
        <v/>
      </c>
      <c r="P505" s="20">
        <f>O506</f>
        <v/>
      </c>
      <c r="Q505" s="21">
        <f>YEAR(A505)</f>
        <v/>
      </c>
    </row>
    <row r="506">
      <c r="A506" s="14" t="n">
        <v>42040</v>
      </c>
      <c r="B506" s="15">
        <f>'01_RAW_Spot'!B506</f>
        <v/>
      </c>
      <c r="C506" s="16">
        <f>'01_RAW_IV'!B506</f>
        <v/>
      </c>
      <c r="D506" s="15">
        <f>LN(B506/B505)</f>
        <v/>
      </c>
      <c r="E506" s="16">
        <f>STDEV(D486:D506)*SQRT(252)</f>
        <v/>
      </c>
      <c r="F506" s="16">
        <f>STDEV(D444:D506)*SQRT(252)</f>
        <v/>
      </c>
      <c r="G506" s="16">
        <f>IF(OR(C506="",F506=""),"",C506-F506)</f>
        <v/>
      </c>
      <c r="H506" s="17">
        <f>IF(OR(C506="",F506="",F506=0),"",C506/F506)</f>
        <v/>
      </c>
      <c r="I506" s="18">
        <f>IF('01_RAW_FwdRV'!B506="","",'01_RAW_FwdRV'!B506)</f>
        <v/>
      </c>
      <c r="J506" s="18">
        <f>IF(ROW()&lt;=3286,STDEV(D507:D527)*SQRT(252),"")</f>
        <v/>
      </c>
      <c r="K506" s="18">
        <f>IF(ROW()&lt;=3244,LN(B569/B506),"")</f>
        <v/>
      </c>
      <c r="L506" s="19" t="n">
        <v>0.1603960396039604</v>
      </c>
      <c r="M506" s="19" t="n">
        <v>0.09108910891089109</v>
      </c>
      <c r="N506" s="17" t="n">
        <v>0.32260145384726</v>
      </c>
      <c r="O506" s="20">
        <f>IF(F506="","",IF(F506&lt;'04_VOLATILITY_REGIMES'!$C$5,"Low",IF(F506&lt;'04_VOLATILITY_REGIMES'!$C$6,"Normal",IF(F506&lt;'04_VOLATILITY_REGIMES'!$C$7,"High","Extreme"))))</f>
        <v/>
      </c>
      <c r="P506" s="20">
        <f>O507</f>
        <v/>
      </c>
      <c r="Q506" s="21">
        <f>YEAR(A506)</f>
        <v/>
      </c>
    </row>
    <row r="507">
      <c r="A507" s="14" t="n">
        <v>42041</v>
      </c>
      <c r="B507" s="15">
        <f>'01_RAW_Spot'!B507</f>
        <v/>
      </c>
      <c r="C507" s="16">
        <f>'01_RAW_IV'!B507</f>
        <v/>
      </c>
      <c r="D507" s="15">
        <f>LN(B507/B506)</f>
        <v/>
      </c>
      <c r="E507" s="16">
        <f>STDEV(D487:D507)*SQRT(252)</f>
        <v/>
      </c>
      <c r="F507" s="16">
        <f>STDEV(D445:D507)*SQRT(252)</f>
        <v/>
      </c>
      <c r="G507" s="16">
        <f>IF(OR(C507="",F507=""),"",C507-F507)</f>
        <v/>
      </c>
      <c r="H507" s="17">
        <f>IF(OR(C507="",F507="",F507=0),"",C507/F507)</f>
        <v/>
      </c>
      <c r="I507" s="18">
        <f>IF('01_RAW_FwdRV'!B507="","",'01_RAW_FwdRV'!B507)</f>
        <v/>
      </c>
      <c r="J507" s="18">
        <f>IF(ROW()&lt;=3286,STDEV(D508:D528)*SQRT(252),"")</f>
        <v/>
      </c>
      <c r="K507" s="18">
        <f>IF(ROW()&lt;=3244,LN(B570/B507),"")</f>
        <v/>
      </c>
      <c r="L507" s="19" t="n">
        <v>0.1521739130434783</v>
      </c>
      <c r="M507" s="19" t="n">
        <v>0.07312252964426877</v>
      </c>
      <c r="N507" s="17" t="n">
        <v>0.3218166723265646</v>
      </c>
      <c r="O507" s="20">
        <f>IF(F507="","",IF(F507&lt;'04_VOLATILITY_REGIMES'!$C$5,"Low",IF(F507&lt;'04_VOLATILITY_REGIMES'!$C$6,"Normal",IF(F507&lt;'04_VOLATILITY_REGIMES'!$C$7,"High","Extreme"))))</f>
        <v/>
      </c>
      <c r="P507" s="20">
        <f>O508</f>
        <v/>
      </c>
      <c r="Q507" s="21">
        <f>YEAR(A507)</f>
        <v/>
      </c>
    </row>
    <row r="508">
      <c r="A508" s="14" t="n">
        <v>42044</v>
      </c>
      <c r="B508" s="15">
        <f>'01_RAW_Spot'!B508</f>
        <v/>
      </c>
      <c r="C508" s="16">
        <f>'01_RAW_IV'!B508</f>
        <v/>
      </c>
      <c r="D508" s="15">
        <f>LN(B508/B507)</f>
        <v/>
      </c>
      <c r="E508" s="16">
        <f>STDEV(D488:D508)*SQRT(252)</f>
        <v/>
      </c>
      <c r="F508" s="16">
        <f>STDEV(D446:D508)*SQRT(252)</f>
        <v/>
      </c>
      <c r="G508" s="16">
        <f>IF(OR(C508="",F508=""),"",C508-F508)</f>
        <v/>
      </c>
      <c r="H508" s="17">
        <f>IF(OR(C508="",F508="",F508=0),"",C508/F508)</f>
        <v/>
      </c>
      <c r="I508" s="18">
        <f>IF('01_RAW_FwdRV'!B508="","",'01_RAW_FwdRV'!B508)</f>
        <v/>
      </c>
      <c r="J508" s="18">
        <f>IF(ROW()&lt;=3286,STDEV(D509:D529)*SQRT(252),"")</f>
        <v/>
      </c>
      <c r="K508" s="18">
        <f>IF(ROW()&lt;=3244,LN(B571/B508),"")</f>
        <v/>
      </c>
      <c r="L508" s="19" t="n">
        <v>0.1913214990138067</v>
      </c>
      <c r="M508" s="19" t="n">
        <v>0.1321499013806706</v>
      </c>
      <c r="N508" s="17" t="n">
        <v>0.33618304809247</v>
      </c>
      <c r="O508" s="20">
        <f>IF(F508="","",IF(F508&lt;'04_VOLATILITY_REGIMES'!$C$5,"Low",IF(F508&lt;'04_VOLATILITY_REGIMES'!$C$6,"Normal",IF(F508&lt;'04_VOLATILITY_REGIMES'!$C$7,"High","Extreme"))))</f>
        <v/>
      </c>
      <c r="P508" s="20">
        <f>O509</f>
        <v/>
      </c>
      <c r="Q508" s="21">
        <f>YEAR(A508)</f>
        <v/>
      </c>
    </row>
    <row r="509">
      <c r="A509" s="14" t="n">
        <v>42045</v>
      </c>
      <c r="B509" s="15">
        <f>'01_RAW_Spot'!B509</f>
        <v/>
      </c>
      <c r="C509" s="16">
        <f>'01_RAW_IV'!B509</f>
        <v/>
      </c>
      <c r="D509" s="15">
        <f>LN(B509/B508)</f>
        <v/>
      </c>
      <c r="E509" s="16">
        <f>STDEV(D489:D509)*SQRT(252)</f>
        <v/>
      </c>
      <c r="F509" s="16">
        <f>STDEV(D447:D509)*SQRT(252)</f>
        <v/>
      </c>
      <c r="G509" s="16">
        <f>IF(OR(C509="",F509=""),"",C509-F509)</f>
        <v/>
      </c>
      <c r="H509" s="17">
        <f>IF(OR(C509="",F509="",F509=0),"",C509/F509)</f>
        <v/>
      </c>
      <c r="I509" s="18">
        <f>IF('01_RAW_FwdRV'!B509="","",'01_RAW_FwdRV'!B509)</f>
        <v/>
      </c>
      <c r="J509" s="18">
        <f>IF(ROW()&lt;=3286,STDEV(D510:D530)*SQRT(252),"")</f>
        <v/>
      </c>
      <c r="K509" s="18">
        <f>IF(ROW()&lt;=3244,LN(B572/B509),"")</f>
        <v/>
      </c>
      <c r="L509" s="19" t="n">
        <v>0.1889763779527559</v>
      </c>
      <c r="M509" s="19" t="n">
        <v>0.1318897637795275</v>
      </c>
      <c r="N509" s="17" t="n">
        <v>0.3289644314289417</v>
      </c>
      <c r="O509" s="20">
        <f>IF(F509="","",IF(F509&lt;'04_VOLATILITY_REGIMES'!$C$5,"Low",IF(F509&lt;'04_VOLATILITY_REGIMES'!$C$6,"Normal",IF(F509&lt;'04_VOLATILITY_REGIMES'!$C$7,"High","Extreme"))))</f>
        <v/>
      </c>
      <c r="P509" s="20">
        <f>O510</f>
        <v/>
      </c>
      <c r="Q509" s="21">
        <f>YEAR(A509)</f>
        <v/>
      </c>
    </row>
    <row r="510">
      <c r="A510" s="14" t="n">
        <v>42046</v>
      </c>
      <c r="B510" s="15">
        <f>'01_RAW_Spot'!B510</f>
        <v/>
      </c>
      <c r="C510" s="16">
        <f>'01_RAW_IV'!B510</f>
        <v/>
      </c>
      <c r="D510" s="15">
        <f>LN(B510/B509)</f>
        <v/>
      </c>
      <c r="E510" s="16">
        <f>STDEV(D490:D510)*SQRT(252)</f>
        <v/>
      </c>
      <c r="F510" s="16">
        <f>STDEV(D448:D510)*SQRT(252)</f>
        <v/>
      </c>
      <c r="G510" s="16">
        <f>IF(OR(C510="",F510=""),"",C510-F510)</f>
        <v/>
      </c>
      <c r="H510" s="17">
        <f>IF(OR(C510="",F510="",F510=0),"",C510/F510)</f>
        <v/>
      </c>
      <c r="I510" s="18">
        <f>IF('01_RAW_FwdRV'!B510="","",'01_RAW_FwdRV'!B510)</f>
        <v/>
      </c>
      <c r="J510" s="18">
        <f>IF(ROW()&lt;=3286,STDEV(D511:D531)*SQRT(252),"")</f>
        <v/>
      </c>
      <c r="K510" s="18">
        <f>IF(ROW()&lt;=3244,LN(B573/B510),"")</f>
        <v/>
      </c>
      <c r="L510" s="19" t="n">
        <v>0.1866404715127701</v>
      </c>
      <c r="M510" s="19" t="n">
        <v>0.1316306483300589</v>
      </c>
      <c r="N510" s="17" t="n">
        <v>0.3264896342348769</v>
      </c>
      <c r="O510" s="20">
        <f>IF(F510="","",IF(F510&lt;'04_VOLATILITY_REGIMES'!$C$5,"Low",IF(F510&lt;'04_VOLATILITY_REGIMES'!$C$6,"Normal",IF(F510&lt;'04_VOLATILITY_REGIMES'!$C$7,"High","Extreme"))))</f>
        <v/>
      </c>
      <c r="P510" s="20">
        <f>O511</f>
        <v/>
      </c>
      <c r="Q510" s="21">
        <f>YEAR(A510)</f>
        <v/>
      </c>
    </row>
    <row r="511">
      <c r="A511" s="14" t="n">
        <v>42047</v>
      </c>
      <c r="B511" s="15">
        <f>'01_RAW_Spot'!B511</f>
        <v/>
      </c>
      <c r="C511" s="16">
        <f>'01_RAW_IV'!B511</f>
        <v/>
      </c>
      <c r="D511" s="15">
        <f>LN(B511/B510)</f>
        <v/>
      </c>
      <c r="E511" s="16">
        <f>STDEV(D491:D511)*SQRT(252)</f>
        <v/>
      </c>
      <c r="F511" s="16">
        <f>STDEV(D449:D511)*SQRT(252)</f>
        <v/>
      </c>
      <c r="G511" s="16">
        <f>IF(OR(C511="",F511=""),"",C511-F511)</f>
        <v/>
      </c>
      <c r="H511" s="17">
        <f>IF(OR(C511="",F511="",F511=0),"",C511/F511)</f>
        <v/>
      </c>
      <c r="I511" s="18">
        <f>IF('01_RAW_FwdRV'!B511="","",'01_RAW_FwdRV'!B511)</f>
        <v/>
      </c>
      <c r="J511" s="18">
        <f>IF(ROW()&lt;=3286,STDEV(D512:D532)*SQRT(252),"")</f>
        <v/>
      </c>
      <c r="K511" s="18">
        <f>IF(ROW()&lt;=3244,LN(B574/B511),"")</f>
        <v/>
      </c>
      <c r="L511" s="19" t="n">
        <v>0.2058823529411765</v>
      </c>
      <c r="M511" s="19" t="n">
        <v>0.1313725490196078</v>
      </c>
      <c r="N511" s="17" t="n">
        <v>0.3428374003661674</v>
      </c>
      <c r="O511" s="20">
        <f>IF(F511="","",IF(F511&lt;'04_VOLATILITY_REGIMES'!$C$5,"Low",IF(F511&lt;'04_VOLATILITY_REGIMES'!$C$6,"Normal",IF(F511&lt;'04_VOLATILITY_REGIMES'!$C$7,"High","Extreme"))))</f>
        <v/>
      </c>
      <c r="P511" s="20">
        <f>O512</f>
        <v/>
      </c>
      <c r="Q511" s="21">
        <f>YEAR(A511)</f>
        <v/>
      </c>
    </row>
    <row r="512">
      <c r="A512" s="14" t="n">
        <v>42048</v>
      </c>
      <c r="B512" s="15">
        <f>'01_RAW_Spot'!B512</f>
        <v/>
      </c>
      <c r="C512" s="16">
        <f>'01_RAW_IV'!B512</f>
        <v/>
      </c>
      <c r="D512" s="15">
        <f>LN(B512/B511)</f>
        <v/>
      </c>
      <c r="E512" s="16">
        <f>STDEV(D492:D512)*SQRT(252)</f>
        <v/>
      </c>
      <c r="F512" s="16">
        <f>STDEV(D450:D512)*SQRT(252)</f>
        <v/>
      </c>
      <c r="G512" s="16">
        <f>IF(OR(C512="",F512=""),"",C512-F512)</f>
        <v/>
      </c>
      <c r="H512" s="17">
        <f>IF(OR(C512="",F512="",F512=0),"",C512/F512)</f>
        <v/>
      </c>
      <c r="I512" s="18">
        <f>IF('01_RAW_FwdRV'!B512="","",'01_RAW_FwdRV'!B512)</f>
        <v/>
      </c>
      <c r="J512" s="18">
        <f>IF(ROW()&lt;=3286,STDEV(D513:D533)*SQRT(252),"")</f>
        <v/>
      </c>
      <c r="K512" s="18">
        <f>IF(ROW()&lt;=3244,LN(B575/B512),"")</f>
        <v/>
      </c>
      <c r="L512" s="19" t="n">
        <v>0.1937377690802348</v>
      </c>
      <c r="M512" s="19" t="n">
        <v>0.1311154598825832</v>
      </c>
      <c r="N512" s="17" t="n">
        <v>0.3372071868198566</v>
      </c>
      <c r="O512" s="20">
        <f>IF(F512="","",IF(F512&lt;'04_VOLATILITY_REGIMES'!$C$5,"Low",IF(F512&lt;'04_VOLATILITY_REGIMES'!$C$6,"Normal",IF(F512&lt;'04_VOLATILITY_REGIMES'!$C$7,"High","Extreme"))))</f>
        <v/>
      </c>
      <c r="P512" s="20">
        <f>O513</f>
        <v/>
      </c>
      <c r="Q512" s="21">
        <f>YEAR(A512)</f>
        <v/>
      </c>
    </row>
    <row r="513">
      <c r="A513" s="14" t="n">
        <v>42051</v>
      </c>
      <c r="B513" s="15">
        <f>'01_RAW_Spot'!B513</f>
        <v/>
      </c>
      <c r="C513" s="16">
        <f>'01_RAW_IV'!B513</f>
        <v/>
      </c>
      <c r="D513" s="15">
        <f>LN(B513/B512)</f>
        <v/>
      </c>
      <c r="E513" s="16">
        <f>STDEV(D493:D513)*SQRT(252)</f>
        <v/>
      </c>
      <c r="F513" s="16">
        <f>STDEV(D451:D513)*SQRT(252)</f>
        <v/>
      </c>
      <c r="G513" s="16">
        <f>IF(OR(C513="",F513=""),"",C513-F513)</f>
        <v/>
      </c>
      <c r="H513" s="17">
        <f>IF(OR(C513="",F513="",F513=0),"",C513/F513)</f>
        <v/>
      </c>
      <c r="I513" s="18">
        <f>IF('01_RAW_FwdRV'!B513="","",'01_RAW_FwdRV'!B513)</f>
        <v/>
      </c>
      <c r="J513" s="18">
        <f>IF(ROW()&lt;=3286,STDEV(D514:D534)*SQRT(252),"")</f>
        <v/>
      </c>
      <c r="K513" s="18">
        <f>IF(ROW()&lt;=3244,LN(B576/B513),"")</f>
        <v/>
      </c>
      <c r="L513" s="19" t="n">
        <v>0.173828125</v>
      </c>
      <c r="M513" s="19" t="n">
        <v>0.1328125</v>
      </c>
      <c r="N513" s="17" t="n">
        <v>0.3090828329845227</v>
      </c>
      <c r="O513" s="20">
        <f>IF(F513="","",IF(F513&lt;'04_VOLATILITY_REGIMES'!$C$5,"Low",IF(F513&lt;'04_VOLATILITY_REGIMES'!$C$6,"Normal",IF(F513&lt;'04_VOLATILITY_REGIMES'!$C$7,"High","Extreme"))))</f>
        <v/>
      </c>
      <c r="P513" s="20">
        <f>O514</f>
        <v/>
      </c>
      <c r="Q513" s="21">
        <f>YEAR(A513)</f>
        <v/>
      </c>
    </row>
    <row r="514">
      <c r="A514" s="14" t="n">
        <v>42053</v>
      </c>
      <c r="B514" s="15">
        <f>'01_RAW_Spot'!B514</f>
        <v/>
      </c>
      <c r="C514" s="16">
        <f>'01_RAW_IV'!B514</f>
        <v/>
      </c>
      <c r="D514" s="15">
        <f>LN(B514/B513)</f>
        <v/>
      </c>
      <c r="E514" s="16">
        <f>STDEV(D494:D514)*SQRT(252)</f>
        <v/>
      </c>
      <c r="F514" s="16">
        <f>STDEV(D452:D514)*SQRT(252)</f>
        <v/>
      </c>
      <c r="G514" s="16">
        <f>IF(OR(C514="",F514=""),"",C514-F514)</f>
        <v/>
      </c>
      <c r="H514" s="17">
        <f>IF(OR(C514="",F514="",F514=0),"",C514/F514)</f>
        <v/>
      </c>
      <c r="I514" s="18">
        <f>IF('01_RAW_FwdRV'!B514="","",'01_RAW_FwdRV'!B514)</f>
        <v/>
      </c>
      <c r="J514" s="18">
        <f>IF(ROW()&lt;=3286,STDEV(D515:D535)*SQRT(252),"")</f>
        <v/>
      </c>
      <c r="K514" s="18">
        <f>IF(ROW()&lt;=3244,LN(B577/B514),"")</f>
        <v/>
      </c>
      <c r="L514" s="19" t="n">
        <v>0.1754385964912281</v>
      </c>
      <c r="M514" s="19" t="n">
        <v>0.1461988304093567</v>
      </c>
      <c r="N514" s="17" t="n">
        <v>0.3044359505163979</v>
      </c>
      <c r="O514" s="20">
        <f>IF(F514="","",IF(F514&lt;'04_VOLATILITY_REGIMES'!$C$5,"Low",IF(F514&lt;'04_VOLATILITY_REGIMES'!$C$6,"Normal",IF(F514&lt;'04_VOLATILITY_REGIMES'!$C$7,"High","Extreme"))))</f>
        <v/>
      </c>
      <c r="P514" s="20">
        <f>O515</f>
        <v/>
      </c>
      <c r="Q514" s="21">
        <f>YEAR(A514)</f>
        <v/>
      </c>
    </row>
    <row r="515">
      <c r="A515" s="14" t="n">
        <v>42055</v>
      </c>
      <c r="B515" s="15">
        <f>'01_RAW_Spot'!B515</f>
        <v/>
      </c>
      <c r="C515" s="16">
        <f>'01_RAW_IV'!B515</f>
        <v/>
      </c>
      <c r="D515" s="15">
        <f>LN(B515/B514)</f>
        <v/>
      </c>
      <c r="E515" s="16">
        <f>STDEV(D495:D515)*SQRT(252)</f>
        <v/>
      </c>
      <c r="F515" s="16">
        <f>STDEV(D453:D515)*SQRT(252)</f>
        <v/>
      </c>
      <c r="G515" s="16">
        <f>IF(OR(C515="",F515=""),"",C515-F515)</f>
        <v/>
      </c>
      <c r="H515" s="17">
        <f>IF(OR(C515="",F515="",F515=0),"",C515/F515)</f>
        <v/>
      </c>
      <c r="I515" s="18">
        <f>IF('01_RAW_FwdRV'!B515="","",'01_RAW_FwdRV'!B515)</f>
        <v/>
      </c>
      <c r="J515" s="18">
        <f>IF(ROW()&lt;=3286,STDEV(D516:D536)*SQRT(252),"")</f>
        <v/>
      </c>
      <c r="K515" s="18">
        <f>IF(ROW()&lt;=3244,LN(B578/B515),"")</f>
        <v/>
      </c>
      <c r="L515" s="19" t="n">
        <v>0.178988326848249</v>
      </c>
      <c r="M515" s="19" t="n">
        <v>0.1342412451361868</v>
      </c>
      <c r="N515" s="17" t="n">
        <v>0.3146694701423228</v>
      </c>
      <c r="O515" s="20">
        <f>IF(F515="","",IF(F515&lt;'04_VOLATILITY_REGIMES'!$C$5,"Low",IF(F515&lt;'04_VOLATILITY_REGIMES'!$C$6,"Normal",IF(F515&lt;'04_VOLATILITY_REGIMES'!$C$7,"High","Extreme"))))</f>
        <v/>
      </c>
      <c r="P515" s="20">
        <f>O516</f>
        <v/>
      </c>
      <c r="Q515" s="21">
        <f>YEAR(A515)</f>
        <v/>
      </c>
    </row>
    <row r="516">
      <c r="A516" s="14" t="n">
        <v>42058</v>
      </c>
      <c r="B516" s="15">
        <f>'01_RAW_Spot'!B516</f>
        <v/>
      </c>
      <c r="C516" s="16">
        <f>'01_RAW_IV'!B516</f>
        <v/>
      </c>
      <c r="D516" s="15">
        <f>LN(B516/B515)</f>
        <v/>
      </c>
      <c r="E516" s="16">
        <f>STDEV(D496:D516)*SQRT(252)</f>
        <v/>
      </c>
      <c r="F516" s="16">
        <f>STDEV(D454:D516)*SQRT(252)</f>
        <v/>
      </c>
      <c r="G516" s="16">
        <f>IF(OR(C516="",F516=""),"",C516-F516)</f>
        <v/>
      </c>
      <c r="H516" s="17">
        <f>IF(OR(C516="",F516="",F516=0),"",C516/F516)</f>
        <v/>
      </c>
      <c r="I516" s="18">
        <f>IF('01_RAW_FwdRV'!B516="","",'01_RAW_FwdRV'!B516)</f>
        <v/>
      </c>
      <c r="J516" s="18">
        <f>IF(ROW()&lt;=3286,STDEV(D517:D537)*SQRT(252),"")</f>
        <v/>
      </c>
      <c r="K516" s="18">
        <f>IF(ROW()&lt;=3244,LN(B579/B516),"")</f>
        <v/>
      </c>
      <c r="L516" s="19" t="n">
        <v>0.1825242718446602</v>
      </c>
      <c r="M516" s="19" t="n">
        <v>0.1398058252427185</v>
      </c>
      <c r="N516" s="17" t="n">
        <v>0.316472471709075</v>
      </c>
      <c r="O516" s="20">
        <f>IF(F516="","",IF(F516&lt;'04_VOLATILITY_REGIMES'!$C$5,"Low",IF(F516&lt;'04_VOLATILITY_REGIMES'!$C$6,"Normal",IF(F516&lt;'04_VOLATILITY_REGIMES'!$C$7,"High","Extreme"))))</f>
        <v/>
      </c>
      <c r="P516" s="20">
        <f>O517</f>
        <v/>
      </c>
      <c r="Q516" s="21">
        <f>YEAR(A516)</f>
        <v/>
      </c>
    </row>
    <row r="517">
      <c r="A517" s="14" t="n">
        <v>42059</v>
      </c>
      <c r="B517" s="15">
        <f>'01_RAW_Spot'!B517</f>
        <v/>
      </c>
      <c r="C517" s="16">
        <f>'01_RAW_IV'!B517</f>
        <v/>
      </c>
      <c r="D517" s="15">
        <f>LN(B517/B516)</f>
        <v/>
      </c>
      <c r="E517" s="16">
        <f>STDEV(D497:D517)*SQRT(252)</f>
        <v/>
      </c>
      <c r="F517" s="16">
        <f>STDEV(D455:D517)*SQRT(252)</f>
        <v/>
      </c>
      <c r="G517" s="16">
        <f>IF(OR(C517="",F517=""),"",C517-F517)</f>
        <v/>
      </c>
      <c r="H517" s="17">
        <f>IF(OR(C517="",F517="",F517=0),"",C517/F517)</f>
        <v/>
      </c>
      <c r="I517" s="18">
        <f>IF('01_RAW_FwdRV'!B517="","",'01_RAW_FwdRV'!B517)</f>
        <v/>
      </c>
      <c r="J517" s="18">
        <f>IF(ROW()&lt;=3286,STDEV(D518:D538)*SQRT(252),"")</f>
        <v/>
      </c>
      <c r="K517" s="18">
        <f>IF(ROW()&lt;=3244,LN(B580/B517),"")</f>
        <v/>
      </c>
      <c r="L517" s="19" t="n">
        <v>0.1705426356589147</v>
      </c>
      <c r="M517" s="19" t="n">
        <v>0.125968992248062</v>
      </c>
      <c r="N517" s="17" t="n">
        <v>0.3065253700663692</v>
      </c>
      <c r="O517" s="20">
        <f>IF(F517="","",IF(F517&lt;'04_VOLATILITY_REGIMES'!$C$5,"Low",IF(F517&lt;'04_VOLATILITY_REGIMES'!$C$6,"Normal",IF(F517&lt;'04_VOLATILITY_REGIMES'!$C$7,"High","Extreme"))))</f>
        <v/>
      </c>
      <c r="P517" s="20">
        <f>O518</f>
        <v/>
      </c>
      <c r="Q517" s="21">
        <f>YEAR(A517)</f>
        <v/>
      </c>
    </row>
    <row r="518">
      <c r="A518" s="14" t="n">
        <v>42060</v>
      </c>
      <c r="B518" s="15">
        <f>'01_RAW_Spot'!B518</f>
        <v/>
      </c>
      <c r="C518" s="16">
        <f>'01_RAW_IV'!B518</f>
        <v/>
      </c>
      <c r="D518" s="15">
        <f>LN(B518/B517)</f>
        <v/>
      </c>
      <c r="E518" s="16">
        <f>STDEV(D498:D518)*SQRT(252)</f>
        <v/>
      </c>
      <c r="F518" s="16">
        <f>STDEV(D456:D518)*SQRT(252)</f>
        <v/>
      </c>
      <c r="G518" s="16">
        <f>IF(OR(C518="",F518=""),"",C518-F518)</f>
        <v/>
      </c>
      <c r="H518" s="17">
        <f>IF(OR(C518="",F518="",F518=0),"",C518/F518)</f>
        <v/>
      </c>
      <c r="I518" s="18">
        <f>IF('01_RAW_FwdRV'!B518="","",'01_RAW_FwdRV'!B518)</f>
        <v/>
      </c>
      <c r="J518" s="18">
        <f>IF(ROW()&lt;=3286,STDEV(D519:D539)*SQRT(252),"")</f>
        <v/>
      </c>
      <c r="K518" s="18">
        <f>IF(ROW()&lt;=3244,LN(B581/B518),"")</f>
        <v/>
      </c>
      <c r="L518" s="19" t="n">
        <v>0.1547388781431335</v>
      </c>
      <c r="M518" s="19" t="n">
        <v>0.1508704061895551</v>
      </c>
      <c r="N518" s="17" t="n">
        <v>0.2683392040852788</v>
      </c>
      <c r="O518" s="20">
        <f>IF(F518="","",IF(F518&lt;'04_VOLATILITY_REGIMES'!$C$5,"Low",IF(F518&lt;'04_VOLATILITY_REGIMES'!$C$6,"Normal",IF(F518&lt;'04_VOLATILITY_REGIMES'!$C$7,"High","Extreme"))))</f>
        <v/>
      </c>
      <c r="P518" s="20">
        <f>O519</f>
        <v/>
      </c>
      <c r="Q518" s="21">
        <f>YEAR(A518)</f>
        <v/>
      </c>
    </row>
    <row r="519">
      <c r="A519" s="14" t="n">
        <v>42061</v>
      </c>
      <c r="B519" s="15">
        <f>'01_RAW_Spot'!B519</f>
        <v/>
      </c>
      <c r="C519" s="16">
        <f>'01_RAW_IV'!B519</f>
        <v/>
      </c>
      <c r="D519" s="15">
        <f>LN(B519/B518)</f>
        <v/>
      </c>
      <c r="E519" s="16">
        <f>STDEV(D499:D519)*SQRT(252)</f>
        <v/>
      </c>
      <c r="F519" s="16">
        <f>STDEV(D457:D519)*SQRT(252)</f>
        <v/>
      </c>
      <c r="G519" s="16">
        <f>IF(OR(C519="",F519=""),"",C519-F519)</f>
        <v/>
      </c>
      <c r="H519" s="17">
        <f>IF(OR(C519="",F519="",F519=0),"",C519/F519)</f>
        <v/>
      </c>
      <c r="I519" s="18">
        <f>IF('01_RAW_FwdRV'!B519="","",'01_RAW_FwdRV'!B519)</f>
        <v/>
      </c>
      <c r="J519" s="18">
        <f>IF(ROW()&lt;=3286,STDEV(D520:D540)*SQRT(252),"")</f>
        <v/>
      </c>
      <c r="K519" s="18">
        <f>IF(ROW()&lt;=3244,LN(B582/B519),"")</f>
        <v/>
      </c>
      <c r="L519" s="19" t="n">
        <v>0.1138996138996139</v>
      </c>
      <c r="M519" s="19" t="n">
        <v>0.167953667953668</v>
      </c>
      <c r="N519" s="17" t="n">
        <v>0.1639601522758908</v>
      </c>
      <c r="O519" s="20">
        <f>IF(F519="","",IF(F519&lt;'04_VOLATILITY_REGIMES'!$C$5,"Low",IF(F519&lt;'04_VOLATILITY_REGIMES'!$C$6,"Normal",IF(F519&lt;'04_VOLATILITY_REGIMES'!$C$7,"High","Extreme"))))</f>
        <v/>
      </c>
      <c r="P519" s="20">
        <f>O520</f>
        <v/>
      </c>
      <c r="Q519" s="21">
        <f>YEAR(A519)</f>
        <v/>
      </c>
    </row>
    <row r="520">
      <c r="A520" s="14" t="n">
        <v>42062</v>
      </c>
      <c r="B520" s="15">
        <f>'01_RAW_Spot'!B520</f>
        <v/>
      </c>
      <c r="C520" s="16">
        <f>'01_RAW_IV'!B520</f>
        <v/>
      </c>
      <c r="D520" s="15">
        <f>LN(B520/B519)</f>
        <v/>
      </c>
      <c r="E520" s="16">
        <f>STDEV(D500:D520)*SQRT(252)</f>
        <v/>
      </c>
      <c r="F520" s="16">
        <f>STDEV(D458:D520)*SQRT(252)</f>
        <v/>
      </c>
      <c r="G520" s="16">
        <f>IF(OR(C520="",F520=""),"",C520-F520)</f>
        <v/>
      </c>
      <c r="H520" s="17">
        <f>IF(OR(C520="",F520="",F520=0),"",C520/F520)</f>
        <v/>
      </c>
      <c r="I520" s="18">
        <f>IF('01_RAW_FwdRV'!B520="","",'01_RAW_FwdRV'!B520)</f>
        <v/>
      </c>
      <c r="J520" s="18">
        <f>IF(ROW()&lt;=3286,STDEV(D521:D541)*SQRT(252),"")</f>
        <v/>
      </c>
      <c r="K520" s="18">
        <f>IF(ROW()&lt;=3244,LN(B583/B520),"")</f>
        <v/>
      </c>
      <c r="L520" s="19" t="n">
        <v>0.1117533718689788</v>
      </c>
      <c r="M520" s="19" t="n">
        <v>0.1734104046242775</v>
      </c>
      <c r="N520" s="17" t="n">
        <v>0.1471749517211773</v>
      </c>
      <c r="O520" s="20">
        <f>IF(F520="","",IF(F520&lt;'04_VOLATILITY_REGIMES'!$C$5,"Low",IF(F520&lt;'04_VOLATILITY_REGIMES'!$C$6,"Normal",IF(F520&lt;'04_VOLATILITY_REGIMES'!$C$7,"High","Extreme"))))</f>
        <v/>
      </c>
      <c r="P520" s="20">
        <f>O521</f>
        <v/>
      </c>
      <c r="Q520" s="21">
        <f>YEAR(A520)</f>
        <v/>
      </c>
    </row>
    <row r="521">
      <c r="A521" s="14" t="n">
        <v>42065</v>
      </c>
      <c r="B521" s="15">
        <f>'01_RAW_Spot'!B521</f>
        <v/>
      </c>
      <c r="C521" s="16">
        <f>'01_RAW_IV'!B521</f>
        <v/>
      </c>
      <c r="D521" s="15">
        <f>LN(B521/B520)</f>
        <v/>
      </c>
      <c r="E521" s="16">
        <f>STDEV(D501:D521)*SQRT(252)</f>
        <v/>
      </c>
      <c r="F521" s="16">
        <f>STDEV(D459:D521)*SQRT(252)</f>
        <v/>
      </c>
      <c r="G521" s="16">
        <f>IF(OR(C521="",F521=""),"",C521-F521)</f>
        <v/>
      </c>
      <c r="H521" s="17">
        <f>IF(OR(C521="",F521="",F521=0),"",C521/F521)</f>
        <v/>
      </c>
      <c r="I521" s="18">
        <f>IF('01_RAW_FwdRV'!B521="","",'01_RAW_FwdRV'!B521)</f>
        <v/>
      </c>
      <c r="J521" s="18">
        <f>IF(ROW()&lt;=3286,STDEV(D522:D542)*SQRT(252),"")</f>
        <v/>
      </c>
      <c r="K521" s="18">
        <f>IF(ROW()&lt;=3244,LN(B584/B521),"")</f>
        <v/>
      </c>
      <c r="L521" s="19" t="n">
        <v>0.075</v>
      </c>
      <c r="M521" s="19" t="n">
        <v>0.175</v>
      </c>
      <c r="N521" s="17" t="n">
        <v>0.09046970934155489</v>
      </c>
      <c r="O521" s="20">
        <f>IF(F521="","",IF(F521&lt;'04_VOLATILITY_REGIMES'!$C$5,"Low",IF(F521&lt;'04_VOLATILITY_REGIMES'!$C$6,"Normal",IF(F521&lt;'04_VOLATILITY_REGIMES'!$C$7,"High","Extreme"))))</f>
        <v/>
      </c>
      <c r="P521" s="20">
        <f>O522</f>
        <v/>
      </c>
      <c r="Q521" s="21">
        <f>YEAR(A521)</f>
        <v/>
      </c>
    </row>
    <row r="522">
      <c r="A522" s="14" t="n">
        <v>42066</v>
      </c>
      <c r="B522" s="15">
        <f>'01_RAW_Spot'!B522</f>
        <v/>
      </c>
      <c r="C522" s="16">
        <f>'01_RAW_IV'!B522</f>
        <v/>
      </c>
      <c r="D522" s="15">
        <f>LN(B522/B521)</f>
        <v/>
      </c>
      <c r="E522" s="16">
        <f>STDEV(D502:D522)*SQRT(252)</f>
        <v/>
      </c>
      <c r="F522" s="16">
        <f>STDEV(D460:D522)*SQRT(252)</f>
        <v/>
      </c>
      <c r="G522" s="16">
        <f>IF(OR(C522="",F522=""),"",C522-F522)</f>
        <v/>
      </c>
      <c r="H522" s="17">
        <f>IF(OR(C522="",F522="",F522=0),"",C522/F522)</f>
        <v/>
      </c>
      <c r="I522" s="18">
        <f>IF('01_RAW_FwdRV'!B522="","",'01_RAW_FwdRV'!B522)</f>
        <v/>
      </c>
      <c r="J522" s="18">
        <f>IF(ROW()&lt;=3286,STDEV(D523:D543)*SQRT(252),"")</f>
        <v/>
      </c>
      <c r="K522" s="18">
        <f>IF(ROW()&lt;=3244,LN(B585/B522),"")</f>
        <v/>
      </c>
      <c r="L522" s="19" t="n">
        <v>0.03262955854126679</v>
      </c>
      <c r="M522" s="19" t="n">
        <v>0.1593090211132438</v>
      </c>
      <c r="N522" s="17" t="n">
        <v>0.03142277420385294</v>
      </c>
      <c r="O522" s="20">
        <f>IF(F522="","",IF(F522&lt;'04_VOLATILITY_REGIMES'!$C$5,"Low",IF(F522&lt;'04_VOLATILITY_REGIMES'!$C$6,"Normal",IF(F522&lt;'04_VOLATILITY_REGIMES'!$C$7,"High","Extreme"))))</f>
        <v/>
      </c>
      <c r="P522" s="20">
        <f>O523</f>
        <v/>
      </c>
      <c r="Q522" s="21">
        <f>YEAR(A522)</f>
        <v/>
      </c>
    </row>
    <row r="523">
      <c r="A523" s="14" t="n">
        <v>42067</v>
      </c>
      <c r="B523" s="15">
        <f>'01_RAW_Spot'!B523</f>
        <v/>
      </c>
      <c r="C523" s="16">
        <f>'01_RAW_IV'!B523</f>
        <v/>
      </c>
      <c r="D523" s="15">
        <f>LN(B523/B522)</f>
        <v/>
      </c>
      <c r="E523" s="16">
        <f>STDEV(D503:D523)*SQRT(252)</f>
        <v/>
      </c>
      <c r="F523" s="16">
        <f>STDEV(D461:D523)*SQRT(252)</f>
        <v/>
      </c>
      <c r="G523" s="16">
        <f>IF(OR(C523="",F523=""),"",C523-F523)</f>
        <v/>
      </c>
      <c r="H523" s="17">
        <f>IF(OR(C523="",F523="",F523=0),"",C523/F523)</f>
        <v/>
      </c>
      <c r="I523" s="18">
        <f>IF('01_RAW_FwdRV'!B523="","",'01_RAW_FwdRV'!B523)</f>
        <v/>
      </c>
      <c r="J523" s="18">
        <f>IF(ROW()&lt;=3286,STDEV(D524:D544)*SQRT(252),"")</f>
        <v/>
      </c>
      <c r="K523" s="18">
        <f>IF(ROW()&lt;=3244,LN(B586/B523),"")</f>
        <v/>
      </c>
      <c r="L523" s="19" t="n">
        <v>0.03256704980842912</v>
      </c>
      <c r="M523" s="19" t="n">
        <v>0.2011494252873563</v>
      </c>
      <c r="N523" s="17" t="n">
        <v>-0.00922237358903691</v>
      </c>
      <c r="O523" s="20">
        <f>IF(F523="","",IF(F523&lt;'04_VOLATILITY_REGIMES'!$C$5,"Low",IF(F523&lt;'04_VOLATILITY_REGIMES'!$C$6,"Normal",IF(F523&lt;'04_VOLATILITY_REGIMES'!$C$7,"High","Extreme"))))</f>
        <v/>
      </c>
      <c r="P523" s="20">
        <f>O524</f>
        <v/>
      </c>
      <c r="Q523" s="21">
        <f>YEAR(A523)</f>
        <v/>
      </c>
    </row>
    <row r="524">
      <c r="A524" s="14" t="n">
        <v>42068</v>
      </c>
      <c r="B524" s="15">
        <f>'01_RAW_Spot'!B524</f>
        <v/>
      </c>
      <c r="C524" s="16">
        <f>'01_RAW_IV'!B524</f>
        <v/>
      </c>
      <c r="D524" s="15">
        <f>LN(B524/B523)</f>
        <v/>
      </c>
      <c r="E524" s="16">
        <f>STDEV(D504:D524)*SQRT(252)</f>
        <v/>
      </c>
      <c r="F524" s="16">
        <f>STDEV(D462:D524)*SQRT(252)</f>
        <v/>
      </c>
      <c r="G524" s="16">
        <f>IF(OR(C524="",F524=""),"",C524-F524)</f>
        <v/>
      </c>
      <c r="H524" s="17">
        <f>IF(OR(C524="",F524="",F524=0),"",C524/F524)</f>
        <v/>
      </c>
      <c r="I524" s="18">
        <f>IF('01_RAW_FwdRV'!B524="","",'01_RAW_FwdRV'!B524)</f>
        <v/>
      </c>
      <c r="J524" s="18">
        <f>IF(ROW()&lt;=3286,STDEV(D525:D545)*SQRT(252),"")</f>
        <v/>
      </c>
      <c r="K524" s="18">
        <f>IF(ROW()&lt;=3244,LN(B587/B524),"")</f>
        <v/>
      </c>
      <c r="L524" s="19" t="n">
        <v>0.0401529636711281</v>
      </c>
      <c r="M524" s="19" t="n">
        <v>0.1950286806883365</v>
      </c>
      <c r="N524" s="17" t="n">
        <v>0.02457998081284418</v>
      </c>
      <c r="O524" s="20">
        <f>IF(F524="","",IF(F524&lt;'04_VOLATILITY_REGIMES'!$C$5,"Low",IF(F524&lt;'04_VOLATILITY_REGIMES'!$C$6,"Normal",IF(F524&lt;'04_VOLATILITY_REGIMES'!$C$7,"High","Extreme"))))</f>
        <v/>
      </c>
      <c r="P524" s="20">
        <f>O525</f>
        <v/>
      </c>
      <c r="Q524" s="21">
        <f>YEAR(A524)</f>
        <v/>
      </c>
    </row>
    <row r="525">
      <c r="A525" s="14" t="n">
        <v>42072</v>
      </c>
      <c r="B525" s="15">
        <f>'01_RAW_Spot'!B525</f>
        <v/>
      </c>
      <c r="C525" s="16">
        <f>'01_RAW_IV'!B525</f>
        <v/>
      </c>
      <c r="D525" s="15">
        <f>LN(B525/B524)</f>
        <v/>
      </c>
      <c r="E525" s="16">
        <f>STDEV(D505:D525)*SQRT(252)</f>
        <v/>
      </c>
      <c r="F525" s="16">
        <f>STDEV(D463:D525)*SQRT(252)</f>
        <v/>
      </c>
      <c r="G525" s="16">
        <f>IF(OR(C525="",F525=""),"",C525-F525)</f>
        <v/>
      </c>
      <c r="H525" s="17">
        <f>IF(OR(C525="",F525="",F525=0),"",C525/F525)</f>
        <v/>
      </c>
      <c r="I525" s="18">
        <f>IF('01_RAW_FwdRV'!B525="","",'01_RAW_FwdRV'!B525)</f>
        <v/>
      </c>
      <c r="J525" s="18">
        <f>IF(ROW()&lt;=3286,STDEV(D526:D546)*SQRT(252),"")</f>
        <v/>
      </c>
      <c r="K525" s="18">
        <f>IF(ROW()&lt;=3244,LN(B588/B525),"")</f>
        <v/>
      </c>
      <c r="L525" s="19" t="n">
        <v>0.116412213740458</v>
      </c>
      <c r="M525" s="19" t="n">
        <v>0.2519083969465649</v>
      </c>
      <c r="N525" s="17" t="n">
        <v>0.08636166318256534</v>
      </c>
      <c r="O525" s="20">
        <f>IF(F525="","",IF(F525&lt;'04_VOLATILITY_REGIMES'!$C$5,"Low",IF(F525&lt;'04_VOLATILITY_REGIMES'!$C$6,"Normal",IF(F525&lt;'04_VOLATILITY_REGIMES'!$C$7,"High","Extreme"))))</f>
        <v/>
      </c>
      <c r="P525" s="20">
        <f>O526</f>
        <v/>
      </c>
      <c r="Q525" s="21">
        <f>YEAR(A525)</f>
        <v/>
      </c>
    </row>
    <row r="526">
      <c r="A526" s="14" t="n">
        <v>42073</v>
      </c>
      <c r="B526" s="15">
        <f>'01_RAW_Spot'!B526</f>
        <v/>
      </c>
      <c r="C526" s="16">
        <f>'01_RAW_IV'!B526</f>
        <v/>
      </c>
      <c r="D526" s="15">
        <f>LN(B526/B525)</f>
        <v/>
      </c>
      <c r="E526" s="16">
        <f>STDEV(D506:D526)*SQRT(252)</f>
        <v/>
      </c>
      <c r="F526" s="16">
        <f>STDEV(D464:D526)*SQRT(252)</f>
        <v/>
      </c>
      <c r="G526" s="16">
        <f>IF(OR(C526="",F526=""),"",C526-F526)</f>
        <v/>
      </c>
      <c r="H526" s="17">
        <f>IF(OR(C526="",F526="",F526=0),"",C526/F526)</f>
        <v/>
      </c>
      <c r="I526" s="18">
        <f>IF('01_RAW_FwdRV'!B526="","",'01_RAW_FwdRV'!B526)</f>
        <v/>
      </c>
      <c r="J526" s="18">
        <f>IF(ROW()&lt;=3286,STDEV(D527:D547)*SQRT(252),"")</f>
        <v/>
      </c>
      <c r="K526" s="18">
        <f>IF(ROW()&lt;=3244,LN(B589/B526),"")</f>
        <v/>
      </c>
      <c r="L526" s="19" t="n">
        <v>0.09904761904761905</v>
      </c>
      <c r="M526" s="19" t="n">
        <v>0.2704761904761905</v>
      </c>
      <c r="N526" s="17" t="n">
        <v>0.05075006287533039</v>
      </c>
      <c r="O526" s="20">
        <f>IF(F526="","",IF(F526&lt;'04_VOLATILITY_REGIMES'!$C$5,"Low",IF(F526&lt;'04_VOLATILITY_REGIMES'!$C$6,"Normal",IF(F526&lt;'04_VOLATILITY_REGIMES'!$C$7,"High","Extreme"))))</f>
        <v/>
      </c>
      <c r="P526" s="20">
        <f>O527</f>
        <v/>
      </c>
      <c r="Q526" s="21">
        <f>YEAR(A526)</f>
        <v/>
      </c>
    </row>
    <row r="527">
      <c r="A527" s="14" t="n">
        <v>42074</v>
      </c>
      <c r="B527" s="15">
        <f>'01_RAW_Spot'!B527</f>
        <v/>
      </c>
      <c r="C527" s="16">
        <f>'01_RAW_IV'!B527</f>
        <v/>
      </c>
      <c r="D527" s="15">
        <f>LN(B527/B526)</f>
        <v/>
      </c>
      <c r="E527" s="16">
        <f>STDEV(D507:D527)*SQRT(252)</f>
        <v/>
      </c>
      <c r="F527" s="16">
        <f>STDEV(D465:D527)*SQRT(252)</f>
        <v/>
      </c>
      <c r="G527" s="16">
        <f>IF(OR(C527="",F527=""),"",C527-F527)</f>
        <v/>
      </c>
      <c r="H527" s="17">
        <f>IF(OR(C527="",F527="",F527=0),"",C527/F527)</f>
        <v/>
      </c>
      <c r="I527" s="18">
        <f>IF('01_RAW_FwdRV'!B527="","",'01_RAW_FwdRV'!B527)</f>
        <v/>
      </c>
      <c r="J527" s="18">
        <f>IF(ROW()&lt;=3286,STDEV(D528:D548)*SQRT(252),"")</f>
        <v/>
      </c>
      <c r="K527" s="18">
        <f>IF(ROW()&lt;=3244,LN(B590/B527),"")</f>
        <v/>
      </c>
      <c r="L527" s="19" t="n">
        <v>0.1197718631178707</v>
      </c>
      <c r="M527" s="19" t="n">
        <v>0.2604562737642586</v>
      </c>
      <c r="N527" s="17" t="n">
        <v>0.07975800054017483</v>
      </c>
      <c r="O527" s="20">
        <f>IF(F527="","",IF(F527&lt;'04_VOLATILITY_REGIMES'!$C$5,"Low",IF(F527&lt;'04_VOLATILITY_REGIMES'!$C$6,"Normal",IF(F527&lt;'04_VOLATILITY_REGIMES'!$C$7,"High","Extreme"))))</f>
        <v/>
      </c>
      <c r="P527" s="20">
        <f>O528</f>
        <v/>
      </c>
      <c r="Q527" s="21">
        <f>YEAR(A527)</f>
        <v/>
      </c>
    </row>
    <row r="528">
      <c r="A528" s="14" t="n">
        <v>42075</v>
      </c>
      <c r="B528" s="15">
        <f>'01_RAW_Spot'!B528</f>
        <v/>
      </c>
      <c r="C528" s="16">
        <f>'01_RAW_IV'!B528</f>
        <v/>
      </c>
      <c r="D528" s="15">
        <f>LN(B528/B527)</f>
        <v/>
      </c>
      <c r="E528" s="16">
        <f>STDEV(D508:D528)*SQRT(252)</f>
        <v/>
      </c>
      <c r="F528" s="16">
        <f>STDEV(D466:D528)*SQRT(252)</f>
        <v/>
      </c>
      <c r="G528" s="16">
        <f>IF(OR(C528="",F528=""),"",C528-F528)</f>
        <v/>
      </c>
      <c r="H528" s="17">
        <f>IF(OR(C528="",F528="",F528=0),"",C528/F528)</f>
        <v/>
      </c>
      <c r="I528" s="18">
        <f>IF('01_RAW_FwdRV'!B528="","",'01_RAW_FwdRV'!B528)</f>
        <v/>
      </c>
      <c r="J528" s="18">
        <f>IF(ROW()&lt;=3286,STDEV(D529:D549)*SQRT(252),"")</f>
        <v/>
      </c>
      <c r="K528" s="18">
        <f>IF(ROW()&lt;=3244,LN(B591/B528),"")</f>
        <v/>
      </c>
      <c r="L528" s="19" t="n">
        <v>0.07400379506641366</v>
      </c>
      <c r="M528" s="19" t="n">
        <v>0.2903225806451613</v>
      </c>
      <c r="N528" s="17" t="n">
        <v>-7.611586722225494e-05</v>
      </c>
      <c r="O528" s="20">
        <f>IF(F528="","",IF(F528&lt;'04_VOLATILITY_REGIMES'!$C$5,"Low",IF(F528&lt;'04_VOLATILITY_REGIMES'!$C$6,"Normal",IF(F528&lt;'04_VOLATILITY_REGIMES'!$C$7,"High","Extreme"))))</f>
        <v/>
      </c>
      <c r="P528" s="20">
        <f>O529</f>
        <v/>
      </c>
      <c r="Q528" s="21">
        <f>YEAR(A528)</f>
        <v/>
      </c>
    </row>
    <row r="529">
      <c r="A529" s="14" t="n">
        <v>42076</v>
      </c>
      <c r="B529" s="15">
        <f>'01_RAW_Spot'!B529</f>
        <v/>
      </c>
      <c r="C529" s="16">
        <f>'01_RAW_IV'!B529</f>
        <v/>
      </c>
      <c r="D529" s="15">
        <f>LN(B529/B528)</f>
        <v/>
      </c>
      <c r="E529" s="16">
        <f>STDEV(D509:D529)*SQRT(252)</f>
        <v/>
      </c>
      <c r="F529" s="16">
        <f>STDEV(D467:D529)*SQRT(252)</f>
        <v/>
      </c>
      <c r="G529" s="16">
        <f>IF(OR(C529="",F529=""),"",C529-F529)</f>
        <v/>
      </c>
      <c r="H529" s="17">
        <f>IF(OR(C529="",F529="",F529=0),"",C529/F529)</f>
        <v/>
      </c>
      <c r="I529" s="18">
        <f>IF('01_RAW_FwdRV'!B529="","",'01_RAW_FwdRV'!B529)</f>
        <v/>
      </c>
      <c r="J529" s="18">
        <f>IF(ROW()&lt;=3286,STDEV(D530:D550)*SQRT(252),"")</f>
        <v/>
      </c>
      <c r="K529" s="18">
        <f>IF(ROW()&lt;=3244,LN(B592/B529),"")</f>
        <v/>
      </c>
      <c r="L529" s="19" t="n">
        <v>0.04166666666666666</v>
      </c>
      <c r="M529" s="19" t="n">
        <v>0.3712121212121212</v>
      </c>
      <c r="N529" s="17" t="n">
        <v>-0.08398429282291303</v>
      </c>
      <c r="O529" s="20">
        <f>IF(F529="","",IF(F529&lt;'04_VOLATILITY_REGIMES'!$C$5,"Low",IF(F529&lt;'04_VOLATILITY_REGIMES'!$C$6,"Normal",IF(F529&lt;'04_VOLATILITY_REGIMES'!$C$7,"High","Extreme"))))</f>
        <v/>
      </c>
      <c r="P529" s="20">
        <f>O530</f>
        <v/>
      </c>
      <c r="Q529" s="21">
        <f>YEAR(A529)</f>
        <v/>
      </c>
    </row>
    <row r="530">
      <c r="A530" s="14" t="n">
        <v>42079</v>
      </c>
      <c r="B530" s="15">
        <f>'01_RAW_Spot'!B530</f>
        <v/>
      </c>
      <c r="C530" s="16">
        <f>'01_RAW_IV'!B530</f>
        <v/>
      </c>
      <c r="D530" s="15">
        <f>LN(B530/B529)</f>
        <v/>
      </c>
      <c r="E530" s="16">
        <f>STDEV(D510:D530)*SQRT(252)</f>
        <v/>
      </c>
      <c r="F530" s="16">
        <f>STDEV(D468:D530)*SQRT(252)</f>
        <v/>
      </c>
      <c r="G530" s="16">
        <f>IF(OR(C530="",F530=""),"",C530-F530)</f>
        <v/>
      </c>
      <c r="H530" s="17">
        <f>IF(OR(C530="",F530="",F530=0),"",C530/F530)</f>
        <v/>
      </c>
      <c r="I530" s="18">
        <f>IF('01_RAW_FwdRV'!B530="","",'01_RAW_FwdRV'!B530)</f>
        <v/>
      </c>
      <c r="J530" s="18">
        <f>IF(ROW()&lt;=3286,STDEV(D531:D551)*SQRT(252),"")</f>
        <v/>
      </c>
      <c r="K530" s="18">
        <f>IF(ROW()&lt;=3244,LN(B593/B530),"")</f>
        <v/>
      </c>
      <c r="L530" s="19" t="n">
        <v>0.1020793950850662</v>
      </c>
      <c r="M530" s="19" t="n">
        <v>0.3742911153119093</v>
      </c>
      <c r="N530" s="17" t="n">
        <v>-0.0164270061375429</v>
      </c>
      <c r="O530" s="20">
        <f>IF(F530="","",IF(F530&lt;'04_VOLATILITY_REGIMES'!$C$5,"Low",IF(F530&lt;'04_VOLATILITY_REGIMES'!$C$6,"Normal",IF(F530&lt;'04_VOLATILITY_REGIMES'!$C$7,"High","Extreme"))))</f>
        <v/>
      </c>
      <c r="P530" s="20">
        <f>O531</f>
        <v/>
      </c>
      <c r="Q530" s="21">
        <f>YEAR(A530)</f>
        <v/>
      </c>
    </row>
    <row r="531">
      <c r="A531" s="14" t="n">
        <v>42080</v>
      </c>
      <c r="B531" s="15">
        <f>'01_RAW_Spot'!B531</f>
        <v/>
      </c>
      <c r="C531" s="16">
        <f>'01_RAW_IV'!B531</f>
        <v/>
      </c>
      <c r="D531" s="15">
        <f>LN(B531/B530)</f>
        <v/>
      </c>
      <c r="E531" s="16">
        <f>STDEV(D511:D531)*SQRT(252)</f>
        <v/>
      </c>
      <c r="F531" s="16">
        <f>STDEV(D469:D531)*SQRT(252)</f>
        <v/>
      </c>
      <c r="G531" s="16">
        <f>IF(OR(C531="",F531=""),"",C531-F531)</f>
        <v/>
      </c>
      <c r="H531" s="17">
        <f>IF(OR(C531="",F531="",F531=0),"",C531/F531)</f>
        <v/>
      </c>
      <c r="I531" s="18">
        <f>IF('01_RAW_FwdRV'!B531="","",'01_RAW_FwdRV'!B531)</f>
        <v/>
      </c>
      <c r="J531" s="18">
        <f>IF(ROW()&lt;=3286,STDEV(D532:D552)*SQRT(252),"")</f>
        <v/>
      </c>
      <c r="K531" s="18">
        <f>IF(ROW()&lt;=3244,LN(B594/B531),"")</f>
        <v/>
      </c>
      <c r="L531" s="19" t="n">
        <v>0.07358490566037736</v>
      </c>
      <c r="M531" s="19" t="n">
        <v>0.3396226415094339</v>
      </c>
      <c r="N531" s="17" t="n">
        <v>-0.02988932785639607</v>
      </c>
      <c r="O531" s="20">
        <f>IF(F531="","",IF(F531&lt;'04_VOLATILITY_REGIMES'!$C$5,"Low",IF(F531&lt;'04_VOLATILITY_REGIMES'!$C$6,"Normal",IF(F531&lt;'04_VOLATILITY_REGIMES'!$C$7,"High","Extreme"))))</f>
        <v/>
      </c>
      <c r="P531" s="20">
        <f>O532</f>
        <v/>
      </c>
      <c r="Q531" s="21">
        <f>YEAR(A531)</f>
        <v/>
      </c>
    </row>
    <row r="532">
      <c r="A532" s="14" t="n">
        <v>42081</v>
      </c>
      <c r="B532" s="15">
        <f>'01_RAW_Spot'!B532</f>
        <v/>
      </c>
      <c r="C532" s="16">
        <f>'01_RAW_IV'!B532</f>
        <v/>
      </c>
      <c r="D532" s="15">
        <f>LN(B532/B531)</f>
        <v/>
      </c>
      <c r="E532" s="16">
        <f>STDEV(D512:D532)*SQRT(252)</f>
        <v/>
      </c>
      <c r="F532" s="16">
        <f>STDEV(D470:D532)*SQRT(252)</f>
        <v/>
      </c>
      <c r="G532" s="16">
        <f>IF(OR(C532="",F532=""),"",C532-F532)</f>
        <v/>
      </c>
      <c r="H532" s="17">
        <f>IF(OR(C532="",F532="",F532=0),"",C532/F532)</f>
        <v/>
      </c>
      <c r="I532" s="18">
        <f>IF('01_RAW_FwdRV'!B532="","",'01_RAW_FwdRV'!B532)</f>
        <v/>
      </c>
      <c r="J532" s="18">
        <f>IF(ROW()&lt;=3286,STDEV(D533:D553)*SQRT(252),"")</f>
        <v/>
      </c>
      <c r="K532" s="18">
        <f>IF(ROW()&lt;=3244,LN(B595/B532),"")</f>
        <v/>
      </c>
      <c r="L532" s="19" t="n">
        <v>0.06591337099811675</v>
      </c>
      <c r="M532" s="19" t="n">
        <v>0.3389830508474576</v>
      </c>
      <c r="N532" s="17" t="n">
        <v>-0.0330663027669735</v>
      </c>
      <c r="O532" s="20">
        <f>IF(F532="","",IF(F532&lt;'04_VOLATILITY_REGIMES'!$C$5,"Low",IF(F532&lt;'04_VOLATILITY_REGIMES'!$C$6,"Normal",IF(F532&lt;'04_VOLATILITY_REGIMES'!$C$7,"High","Extreme"))))</f>
        <v/>
      </c>
      <c r="P532" s="20">
        <f>O533</f>
        <v/>
      </c>
      <c r="Q532" s="21">
        <f>YEAR(A532)</f>
        <v/>
      </c>
    </row>
    <row r="533">
      <c r="A533" s="14" t="n">
        <v>42082</v>
      </c>
      <c r="B533" s="15">
        <f>'01_RAW_Spot'!B533</f>
        <v/>
      </c>
      <c r="C533" s="16">
        <f>'01_RAW_IV'!B533</f>
        <v/>
      </c>
      <c r="D533" s="15">
        <f>LN(B533/B532)</f>
        <v/>
      </c>
      <c r="E533" s="16">
        <f>STDEV(D513:D533)*SQRT(252)</f>
        <v/>
      </c>
      <c r="F533" s="16">
        <f>STDEV(D471:D533)*SQRT(252)</f>
        <v/>
      </c>
      <c r="G533" s="16">
        <f>IF(OR(C533="",F533=""),"",C533-F533)</f>
        <v/>
      </c>
      <c r="H533" s="17">
        <f>IF(OR(C533="",F533="",F533=0),"",C533/F533)</f>
        <v/>
      </c>
      <c r="I533" s="18">
        <f>IF('01_RAW_FwdRV'!B533="","",'01_RAW_FwdRV'!B533)</f>
        <v/>
      </c>
      <c r="J533" s="18">
        <f>IF(ROW()&lt;=3286,STDEV(D534:D554)*SQRT(252),"")</f>
        <v/>
      </c>
      <c r="K533" s="18">
        <f>IF(ROW()&lt;=3244,LN(B596/B533),"")</f>
        <v/>
      </c>
      <c r="L533" s="19" t="n">
        <v>0.03383458646616541</v>
      </c>
      <c r="M533" s="19" t="n">
        <v>0.1785714285714286</v>
      </c>
      <c r="N533" s="17" t="n">
        <v>0.01071801321326699</v>
      </c>
      <c r="O533" s="20">
        <f>IF(F533="","",IF(F533&lt;'04_VOLATILITY_REGIMES'!$C$5,"Low",IF(F533&lt;'04_VOLATILITY_REGIMES'!$C$6,"Normal",IF(F533&lt;'04_VOLATILITY_REGIMES'!$C$7,"High","Extreme"))))</f>
        <v/>
      </c>
      <c r="P533" s="20">
        <f>O534</f>
        <v/>
      </c>
      <c r="Q533" s="21">
        <f>YEAR(A533)</f>
        <v/>
      </c>
    </row>
    <row r="534">
      <c r="A534" s="14" t="n">
        <v>42083</v>
      </c>
      <c r="B534" s="15">
        <f>'01_RAW_Spot'!B534</f>
        <v/>
      </c>
      <c r="C534" s="16">
        <f>'01_RAW_IV'!B534</f>
        <v/>
      </c>
      <c r="D534" s="15">
        <f>LN(B534/B533)</f>
        <v/>
      </c>
      <c r="E534" s="16">
        <f>STDEV(D514:D534)*SQRT(252)</f>
        <v/>
      </c>
      <c r="F534" s="16">
        <f>STDEV(D472:D534)*SQRT(252)</f>
        <v/>
      </c>
      <c r="G534" s="16">
        <f>IF(OR(C534="",F534=""),"",C534-F534)</f>
        <v/>
      </c>
      <c r="H534" s="17">
        <f>IF(OR(C534="",F534="",F534=0),"",C534/F534)</f>
        <v/>
      </c>
      <c r="I534" s="18">
        <f>IF('01_RAW_FwdRV'!B534="","",'01_RAW_FwdRV'!B534)</f>
        <v/>
      </c>
      <c r="J534" s="18">
        <f>IF(ROW()&lt;=3286,STDEV(D535:D555)*SQRT(252),"")</f>
        <v/>
      </c>
      <c r="K534" s="18">
        <f>IF(ROW()&lt;=3244,LN(B597/B534),"")</f>
        <v/>
      </c>
      <c r="L534" s="19" t="n">
        <v>0.02439024390243903</v>
      </c>
      <c r="M534" s="19" t="n">
        <v>0.0675422138836773</v>
      </c>
      <c r="N534" s="17" t="n">
        <v>0.07900513941086626</v>
      </c>
      <c r="O534" s="20">
        <f>IF(F534="","",IF(F534&lt;'04_VOLATILITY_REGIMES'!$C$5,"Low",IF(F534&lt;'04_VOLATILITY_REGIMES'!$C$6,"Normal",IF(F534&lt;'04_VOLATILITY_REGIMES'!$C$7,"High","Extreme"))))</f>
        <v/>
      </c>
      <c r="P534" s="20">
        <f>O535</f>
        <v/>
      </c>
      <c r="Q534" s="21">
        <f>YEAR(A534)</f>
        <v/>
      </c>
    </row>
    <row r="535">
      <c r="A535" s="14" t="n">
        <v>42086</v>
      </c>
      <c r="B535" s="15">
        <f>'01_RAW_Spot'!B535</f>
        <v/>
      </c>
      <c r="C535" s="16">
        <f>'01_RAW_IV'!B535</f>
        <v/>
      </c>
      <c r="D535" s="15">
        <f>LN(B535/B534)</f>
        <v/>
      </c>
      <c r="E535" s="16">
        <f>STDEV(D515:D535)*SQRT(252)</f>
        <v/>
      </c>
      <c r="F535" s="16">
        <f>STDEV(D473:D535)*SQRT(252)</f>
        <v/>
      </c>
      <c r="G535" s="16">
        <f>IF(OR(C535="",F535=""),"",C535-F535)</f>
        <v/>
      </c>
      <c r="H535" s="17">
        <f>IF(OR(C535="",F535="",F535=0),"",C535/F535)</f>
        <v/>
      </c>
      <c r="I535" s="18">
        <f>IF('01_RAW_FwdRV'!B535="","",'01_RAW_FwdRV'!B535)</f>
        <v/>
      </c>
      <c r="J535" s="18">
        <f>IF(ROW()&lt;=3286,STDEV(D536:D556)*SQRT(252),"")</f>
        <v/>
      </c>
      <c r="K535" s="18">
        <f>IF(ROW()&lt;=3244,LN(B598/B535),"")</f>
        <v/>
      </c>
      <c r="L535" s="19" t="n">
        <v>0.02247191011235955</v>
      </c>
      <c r="M535" s="19" t="n">
        <v>0.06928838951310862</v>
      </c>
      <c r="N535" s="17" t="n">
        <v>0.03836564364900005</v>
      </c>
      <c r="O535" s="20">
        <f>IF(F535="","",IF(F535&lt;'04_VOLATILITY_REGIMES'!$C$5,"Low",IF(F535&lt;'04_VOLATILITY_REGIMES'!$C$6,"Normal",IF(F535&lt;'04_VOLATILITY_REGIMES'!$C$7,"High","Extreme"))))</f>
        <v/>
      </c>
      <c r="P535" s="20">
        <f>O536</f>
        <v/>
      </c>
      <c r="Q535" s="21">
        <f>YEAR(A535)</f>
        <v/>
      </c>
    </row>
    <row r="536">
      <c r="A536" s="14" t="n">
        <v>42087</v>
      </c>
      <c r="B536" s="15">
        <f>'01_RAW_Spot'!B536</f>
        <v/>
      </c>
      <c r="C536" s="16">
        <f>'01_RAW_IV'!B536</f>
        <v/>
      </c>
      <c r="D536" s="15">
        <f>LN(B536/B535)</f>
        <v/>
      </c>
      <c r="E536" s="16">
        <f>STDEV(D516:D536)*SQRT(252)</f>
        <v/>
      </c>
      <c r="F536" s="16">
        <f>STDEV(D474:D536)*SQRT(252)</f>
        <v/>
      </c>
      <c r="G536" s="16">
        <f>IF(OR(C536="",F536=""),"",C536-F536)</f>
        <v/>
      </c>
      <c r="H536" s="17">
        <f>IF(OR(C536="",F536="",F536=0),"",C536/F536)</f>
        <v/>
      </c>
      <c r="I536" s="18">
        <f>IF('01_RAW_FwdRV'!B536="","",'01_RAW_FwdRV'!B536)</f>
        <v/>
      </c>
      <c r="J536" s="18">
        <f>IF(ROW()&lt;=3286,STDEV(D537:D557)*SQRT(252),"")</f>
        <v/>
      </c>
      <c r="K536" s="18">
        <f>IF(ROW()&lt;=3244,LN(B599/B536),"")</f>
        <v/>
      </c>
      <c r="L536" s="19" t="n">
        <v>0.02429906542056075</v>
      </c>
      <c r="M536" s="19" t="n">
        <v>0.03738317757009346</v>
      </c>
      <c r="N536" s="17" t="n">
        <v>0.1086392770437986</v>
      </c>
      <c r="O536" s="20">
        <f>IF(F536="","",IF(F536&lt;'04_VOLATILITY_REGIMES'!$C$5,"Low",IF(F536&lt;'04_VOLATILITY_REGIMES'!$C$6,"Normal",IF(F536&lt;'04_VOLATILITY_REGIMES'!$C$7,"High","Extreme"))))</f>
        <v/>
      </c>
      <c r="P536" s="20">
        <f>O537</f>
        <v/>
      </c>
      <c r="Q536" s="21">
        <f>YEAR(A536)</f>
        <v/>
      </c>
    </row>
    <row r="537">
      <c r="A537" s="14" t="n">
        <v>42088</v>
      </c>
      <c r="B537" s="15">
        <f>'01_RAW_Spot'!B537</f>
        <v/>
      </c>
      <c r="C537" s="16">
        <f>'01_RAW_IV'!B537</f>
        <v/>
      </c>
      <c r="D537" s="15">
        <f>LN(B537/B536)</f>
        <v/>
      </c>
      <c r="E537" s="16">
        <f>STDEV(D517:D537)*SQRT(252)</f>
        <v/>
      </c>
      <c r="F537" s="16">
        <f>STDEV(D475:D537)*SQRT(252)</f>
        <v/>
      </c>
      <c r="G537" s="16">
        <f>IF(OR(C537="",F537=""),"",C537-F537)</f>
        <v/>
      </c>
      <c r="H537" s="17">
        <f>IF(OR(C537="",F537="",F537=0),"",C537/F537)</f>
        <v/>
      </c>
      <c r="I537" s="18">
        <f>IF('01_RAW_FwdRV'!B537="","",'01_RAW_FwdRV'!B537)</f>
        <v/>
      </c>
      <c r="J537" s="18">
        <f>IF(ROW()&lt;=3286,STDEV(D538:D558)*SQRT(252),"")</f>
        <v/>
      </c>
      <c r="K537" s="18">
        <f>IF(ROW()&lt;=3244,LN(B600/B537),"")</f>
        <v/>
      </c>
      <c r="L537" s="19" t="n">
        <v>0.02611940298507463</v>
      </c>
      <c r="M537" s="19" t="n">
        <v>0.03731343283582089</v>
      </c>
      <c r="N537" s="17" t="n">
        <v>0.1263720300184328</v>
      </c>
      <c r="O537" s="20">
        <f>IF(F537="","",IF(F537&lt;'04_VOLATILITY_REGIMES'!$C$5,"Low",IF(F537&lt;'04_VOLATILITY_REGIMES'!$C$6,"Normal",IF(F537&lt;'04_VOLATILITY_REGIMES'!$C$7,"High","Extreme"))))</f>
        <v/>
      </c>
      <c r="P537" s="20">
        <f>O538</f>
        <v/>
      </c>
      <c r="Q537" s="21">
        <f>YEAR(A537)</f>
        <v/>
      </c>
    </row>
    <row r="538">
      <c r="A538" s="14" t="n">
        <v>42089</v>
      </c>
      <c r="B538" s="15">
        <f>'01_RAW_Spot'!B538</f>
        <v/>
      </c>
      <c r="C538" s="16">
        <f>'01_RAW_IV'!B538</f>
        <v/>
      </c>
      <c r="D538" s="15">
        <f>LN(B538/B537)</f>
        <v/>
      </c>
      <c r="E538" s="16">
        <f>STDEV(D518:D538)*SQRT(252)</f>
        <v/>
      </c>
      <c r="F538" s="16">
        <f>STDEV(D476:D538)*SQRT(252)</f>
        <v/>
      </c>
      <c r="G538" s="16">
        <f>IF(OR(C538="",F538=""),"",C538-F538)</f>
        <v/>
      </c>
      <c r="H538" s="17">
        <f>IF(OR(C538="",F538="",F538=0),"",C538/F538)</f>
        <v/>
      </c>
      <c r="I538" s="18">
        <f>IF('01_RAW_FwdRV'!B538="","",'01_RAW_FwdRV'!B538)</f>
        <v/>
      </c>
      <c r="J538" s="18">
        <f>IF(ROW()&lt;=3286,STDEV(D539:D559)*SQRT(252),"")</f>
        <v/>
      </c>
      <c r="K538" s="18">
        <f>IF(ROW()&lt;=3244,LN(B601/B538),"")</f>
        <v/>
      </c>
      <c r="L538" s="19" t="n">
        <v>0.0409683426443203</v>
      </c>
      <c r="M538" s="19" t="n">
        <v>0.04655493482309125</v>
      </c>
      <c r="N538" s="17" t="n">
        <v>0.1443241004891786</v>
      </c>
      <c r="O538" s="20">
        <f>IF(F538="","",IF(F538&lt;'04_VOLATILITY_REGIMES'!$C$5,"Low",IF(F538&lt;'04_VOLATILITY_REGIMES'!$C$6,"Normal",IF(F538&lt;'04_VOLATILITY_REGIMES'!$C$7,"High","Extreme"))))</f>
        <v/>
      </c>
      <c r="P538" s="20">
        <f>O539</f>
        <v/>
      </c>
      <c r="Q538" s="21">
        <f>YEAR(A538)</f>
        <v/>
      </c>
    </row>
    <row r="539">
      <c r="A539" s="14" t="n">
        <v>42090</v>
      </c>
      <c r="B539" s="15">
        <f>'01_RAW_Spot'!B539</f>
        <v/>
      </c>
      <c r="C539" s="16">
        <f>'01_RAW_IV'!B539</f>
        <v/>
      </c>
      <c r="D539" s="15">
        <f>LN(B539/B538)</f>
        <v/>
      </c>
      <c r="E539" s="16">
        <f>STDEV(D519:D539)*SQRT(252)</f>
        <v/>
      </c>
      <c r="F539" s="16">
        <f>STDEV(D477:D539)*SQRT(252)</f>
        <v/>
      </c>
      <c r="G539" s="16">
        <f>IF(OR(C539="",F539=""),"",C539-F539)</f>
        <v/>
      </c>
      <c r="H539" s="17">
        <f>IF(OR(C539="",F539="",F539=0),"",C539/F539)</f>
        <v/>
      </c>
      <c r="I539" s="18">
        <f>IF('01_RAW_FwdRV'!B539="","",'01_RAW_FwdRV'!B539)</f>
        <v/>
      </c>
      <c r="J539" s="18">
        <f>IF(ROW()&lt;=3286,STDEV(D540:D560)*SQRT(252),"")</f>
        <v/>
      </c>
      <c r="K539" s="18">
        <f>IF(ROW()&lt;=3244,LN(B602/B539),"")</f>
        <v/>
      </c>
      <c r="L539" s="19" t="n">
        <v>0.0483271375464684</v>
      </c>
      <c r="M539" s="19" t="n">
        <v>0.06319702602230483</v>
      </c>
      <c r="N539" s="17" t="n">
        <v>0.1499446274529426</v>
      </c>
      <c r="O539" s="20">
        <f>IF(F539="","",IF(F539&lt;'04_VOLATILITY_REGIMES'!$C$5,"Low",IF(F539&lt;'04_VOLATILITY_REGIMES'!$C$6,"Normal",IF(F539&lt;'04_VOLATILITY_REGIMES'!$C$7,"High","Extreme"))))</f>
        <v/>
      </c>
      <c r="P539" s="20">
        <f>O540</f>
        <v/>
      </c>
      <c r="Q539" s="21">
        <f>YEAR(A539)</f>
        <v/>
      </c>
    </row>
    <row r="540">
      <c r="A540" s="14" t="n">
        <v>42093</v>
      </c>
      <c r="B540" s="15">
        <f>'01_RAW_Spot'!B540</f>
        <v/>
      </c>
      <c r="C540" s="16">
        <f>'01_RAW_IV'!B540</f>
        <v/>
      </c>
      <c r="D540" s="15">
        <f>LN(B540/B539)</f>
        <v/>
      </c>
      <c r="E540" s="16">
        <f>STDEV(D520:D540)*SQRT(252)</f>
        <v/>
      </c>
      <c r="F540" s="16">
        <f>STDEV(D478:D540)*SQRT(252)</f>
        <v/>
      </c>
      <c r="G540" s="16">
        <f>IF(OR(C540="",F540=""),"",C540-F540)</f>
        <v/>
      </c>
      <c r="H540" s="17">
        <f>IF(OR(C540="",F540="",F540=0),"",C540/F540)</f>
        <v/>
      </c>
      <c r="I540" s="18">
        <f>IF('01_RAW_FwdRV'!B540="","",'01_RAW_FwdRV'!B540)</f>
        <v/>
      </c>
      <c r="J540" s="18">
        <f>IF(ROW()&lt;=3286,STDEV(D541:D561)*SQRT(252),"")</f>
        <v/>
      </c>
      <c r="K540" s="18">
        <f>IF(ROW()&lt;=3244,LN(B603/B540),"")</f>
        <v/>
      </c>
      <c r="L540" s="19" t="n">
        <v>0.04638218923933209</v>
      </c>
      <c r="M540" s="19" t="n">
        <v>0.06864564007421151</v>
      </c>
      <c r="N540" s="17" t="n">
        <v>0.1423692870621159</v>
      </c>
      <c r="O540" s="20">
        <f>IF(F540="","",IF(F540&lt;'04_VOLATILITY_REGIMES'!$C$5,"Low",IF(F540&lt;'04_VOLATILITY_REGIMES'!$C$6,"Normal",IF(F540&lt;'04_VOLATILITY_REGIMES'!$C$7,"High","Extreme"))))</f>
        <v/>
      </c>
      <c r="P540" s="20">
        <f>O541</f>
        <v/>
      </c>
      <c r="Q540" s="21">
        <f>YEAR(A540)</f>
        <v/>
      </c>
    </row>
    <row r="541">
      <c r="A541" s="14" t="n">
        <v>42094</v>
      </c>
      <c r="B541" s="15">
        <f>'01_RAW_Spot'!B541</f>
        <v/>
      </c>
      <c r="C541" s="16">
        <f>'01_RAW_IV'!B541</f>
        <v/>
      </c>
      <c r="D541" s="15">
        <f>LN(B541/B540)</f>
        <v/>
      </c>
      <c r="E541" s="16">
        <f>STDEV(D521:D541)*SQRT(252)</f>
        <v/>
      </c>
      <c r="F541" s="16">
        <f>STDEV(D479:D541)*SQRT(252)</f>
        <v/>
      </c>
      <c r="G541" s="16">
        <f>IF(OR(C541="",F541=""),"",C541-F541)</f>
        <v/>
      </c>
      <c r="H541" s="17">
        <f>IF(OR(C541="",F541="",F541=0),"",C541/F541)</f>
        <v/>
      </c>
      <c r="I541" s="18">
        <f>IF('01_RAW_FwdRV'!B541="","",'01_RAW_FwdRV'!B541)</f>
        <v/>
      </c>
      <c r="J541" s="18">
        <f>IF(ROW()&lt;=3286,STDEV(D542:D562)*SQRT(252),"")</f>
        <v/>
      </c>
      <c r="K541" s="18">
        <f>IF(ROW()&lt;=3244,LN(B604/B541),"")</f>
        <v/>
      </c>
      <c r="L541" s="19" t="n">
        <v>0.04814814814814815</v>
      </c>
      <c r="M541" s="19" t="n">
        <v>0.07037037037037037</v>
      </c>
      <c r="N541" s="17" t="n">
        <v>0.135026589794849</v>
      </c>
      <c r="O541" s="20">
        <f>IF(F541="","",IF(F541&lt;'04_VOLATILITY_REGIMES'!$C$5,"Low",IF(F541&lt;'04_VOLATILITY_REGIMES'!$C$6,"Normal",IF(F541&lt;'04_VOLATILITY_REGIMES'!$C$7,"High","Extreme"))))</f>
        <v/>
      </c>
      <c r="P541" s="20">
        <f>O542</f>
        <v/>
      </c>
      <c r="Q541" s="21">
        <f>YEAR(A541)</f>
        <v/>
      </c>
    </row>
    <row r="542">
      <c r="A542" s="14" t="n">
        <v>42100</v>
      </c>
      <c r="B542" s="15">
        <f>'01_RAW_Spot'!B542</f>
        <v/>
      </c>
      <c r="C542" s="16">
        <f>'01_RAW_IV'!B542</f>
        <v/>
      </c>
      <c r="D542" s="15">
        <f>LN(B542/B541)</f>
        <v/>
      </c>
      <c r="E542" s="16">
        <f>STDEV(D522:D542)*SQRT(252)</f>
        <v/>
      </c>
      <c r="F542" s="16">
        <f>STDEV(D480:D542)*SQRT(252)</f>
        <v/>
      </c>
      <c r="G542" s="16">
        <f>IF(OR(C542="",F542=""),"",C542-F542)</f>
        <v/>
      </c>
      <c r="H542" s="17">
        <f>IF(OR(C542="",F542="",F542=0),"",C542/F542)</f>
        <v/>
      </c>
      <c r="I542" s="18">
        <f>IF('01_RAW_FwdRV'!B542="","",'01_RAW_FwdRV'!B542)</f>
        <v/>
      </c>
      <c r="J542" s="18">
        <f>IF(ROW()&lt;=3286,STDEV(D543:D563)*SQRT(252),"")</f>
        <v/>
      </c>
      <c r="K542" s="18">
        <f>IF(ROW()&lt;=3244,LN(B605/B542),"")</f>
        <v/>
      </c>
      <c r="L542" s="19" t="n">
        <v>0.03142329020332717</v>
      </c>
      <c r="M542" s="19" t="n">
        <v>0.08133086876155268</v>
      </c>
      <c r="N542" s="17" t="n">
        <v>0.07294853116794132</v>
      </c>
      <c r="O542" s="20">
        <f>IF(F542="","",IF(F542&lt;'04_VOLATILITY_REGIMES'!$C$5,"Low",IF(F542&lt;'04_VOLATILITY_REGIMES'!$C$6,"Normal",IF(F542&lt;'04_VOLATILITY_REGIMES'!$C$7,"High","Extreme"))))</f>
        <v/>
      </c>
      <c r="P542" s="20">
        <f>O543</f>
        <v/>
      </c>
      <c r="Q542" s="21">
        <f>YEAR(A542)</f>
        <v/>
      </c>
    </row>
    <row r="543">
      <c r="A543" s="14" t="n">
        <v>42101</v>
      </c>
      <c r="B543" s="15">
        <f>'01_RAW_Spot'!B543</f>
        <v/>
      </c>
      <c r="C543" s="16">
        <f>'01_RAW_IV'!B543</f>
        <v/>
      </c>
      <c r="D543" s="15">
        <f>LN(B543/B542)</f>
        <v/>
      </c>
      <c r="E543" s="16">
        <f>STDEV(D523:D543)*SQRT(252)</f>
        <v/>
      </c>
      <c r="F543" s="16">
        <f>STDEV(D481:D543)*SQRT(252)</f>
        <v/>
      </c>
      <c r="G543" s="16">
        <f>IF(OR(C543="",F543=""),"",C543-F543)</f>
        <v/>
      </c>
      <c r="H543" s="17">
        <f>IF(OR(C543="",F543="",F543=0),"",C543/F543)</f>
        <v/>
      </c>
      <c r="I543" s="18">
        <f>IF('01_RAW_FwdRV'!B543="","",'01_RAW_FwdRV'!B543)</f>
        <v/>
      </c>
      <c r="J543" s="18">
        <f>IF(ROW()&lt;=3286,STDEV(D544:D564)*SQRT(252),"")</f>
        <v/>
      </c>
      <c r="K543" s="18">
        <f>IF(ROW()&lt;=3244,LN(B606/B543),"")</f>
        <v/>
      </c>
      <c r="L543" s="19" t="n">
        <v>0.01291512915129151</v>
      </c>
      <c r="M543" s="19" t="n">
        <v>0.07195571955719557</v>
      </c>
      <c r="N543" s="17" t="n">
        <v>-0.01716779590322576</v>
      </c>
      <c r="O543" s="20">
        <f>IF(F543="","",IF(F543&lt;'04_VOLATILITY_REGIMES'!$C$5,"Low",IF(F543&lt;'04_VOLATILITY_REGIMES'!$C$6,"Normal",IF(F543&lt;'04_VOLATILITY_REGIMES'!$C$7,"High","Extreme"))))</f>
        <v/>
      </c>
      <c r="P543" s="20">
        <f>O544</f>
        <v/>
      </c>
      <c r="Q543" s="21">
        <f>YEAR(A543)</f>
        <v/>
      </c>
    </row>
    <row r="544">
      <c r="A544" s="14" t="n">
        <v>42102</v>
      </c>
      <c r="B544" s="15">
        <f>'01_RAW_Spot'!B544</f>
        <v/>
      </c>
      <c r="C544" s="16">
        <f>'01_RAW_IV'!B544</f>
        <v/>
      </c>
      <c r="D544" s="15">
        <f>LN(B544/B543)</f>
        <v/>
      </c>
      <c r="E544" s="16">
        <f>STDEV(D524:D544)*SQRT(252)</f>
        <v/>
      </c>
      <c r="F544" s="16">
        <f>STDEV(D482:D544)*SQRT(252)</f>
        <v/>
      </c>
      <c r="G544" s="16">
        <f>IF(OR(C544="",F544=""),"",C544-F544)</f>
        <v/>
      </c>
      <c r="H544" s="17">
        <f>IF(OR(C544="",F544="",F544=0),"",C544/F544)</f>
        <v/>
      </c>
      <c r="I544" s="18">
        <f>IF('01_RAW_FwdRV'!B544="","",'01_RAW_FwdRV'!B544)</f>
        <v/>
      </c>
      <c r="J544" s="18">
        <f>IF(ROW()&lt;=3286,STDEV(D545:D565)*SQRT(252),"")</f>
        <v/>
      </c>
      <c r="K544" s="18">
        <f>IF(ROW()&lt;=3244,LN(B607/B544),"")</f>
        <v/>
      </c>
      <c r="L544" s="19" t="n">
        <v>0.01289134438305709</v>
      </c>
      <c r="M544" s="19" t="n">
        <v>0.04604051565377532</v>
      </c>
      <c r="N544" s="17" t="n">
        <v>-0.004672697432507391</v>
      </c>
      <c r="O544" s="20">
        <f>IF(F544="","",IF(F544&lt;'04_VOLATILITY_REGIMES'!$C$5,"Low",IF(F544&lt;'04_VOLATILITY_REGIMES'!$C$6,"Normal",IF(F544&lt;'04_VOLATILITY_REGIMES'!$C$7,"High","Extreme"))))</f>
        <v/>
      </c>
      <c r="P544" s="20">
        <f>O545</f>
        <v/>
      </c>
      <c r="Q544" s="21">
        <f>YEAR(A544)</f>
        <v/>
      </c>
    </row>
    <row r="545">
      <c r="A545" s="14" t="n">
        <v>42103</v>
      </c>
      <c r="B545" s="15">
        <f>'01_RAW_Spot'!B545</f>
        <v/>
      </c>
      <c r="C545" s="16">
        <f>'01_RAW_IV'!B545</f>
        <v/>
      </c>
      <c r="D545" s="15">
        <f>LN(B545/B544)</f>
        <v/>
      </c>
      <c r="E545" s="16">
        <f>STDEV(D525:D545)*SQRT(252)</f>
        <v/>
      </c>
      <c r="F545" s="16">
        <f>STDEV(D483:D545)*SQRT(252)</f>
        <v/>
      </c>
      <c r="G545" s="16">
        <f>IF(OR(C545="",F545=""),"",C545-F545)</f>
        <v/>
      </c>
      <c r="H545" s="17">
        <f>IF(OR(C545="",F545="",F545=0),"",C545/F545)</f>
        <v/>
      </c>
      <c r="I545" s="18">
        <f>IF('01_RAW_FwdRV'!B545="","",'01_RAW_FwdRV'!B545)</f>
        <v/>
      </c>
      <c r="J545" s="18">
        <f>IF(ROW()&lt;=3286,STDEV(D546:D566)*SQRT(252),"")</f>
        <v/>
      </c>
      <c r="K545" s="18">
        <f>IF(ROW()&lt;=3244,LN(B608/B545),"")</f>
        <v/>
      </c>
      <c r="L545" s="19" t="n">
        <v>0.01470588235294118</v>
      </c>
      <c r="M545" s="19" t="n">
        <v>0.03860294117647059</v>
      </c>
      <c r="N545" s="17" t="n">
        <v>0.03940160903526986</v>
      </c>
      <c r="O545" s="20">
        <f>IF(F545="","",IF(F545&lt;'04_VOLATILITY_REGIMES'!$C$5,"Low",IF(F545&lt;'04_VOLATILITY_REGIMES'!$C$6,"Normal",IF(F545&lt;'04_VOLATILITY_REGIMES'!$C$7,"High","Extreme"))))</f>
        <v/>
      </c>
      <c r="P545" s="20">
        <f>O546</f>
        <v/>
      </c>
      <c r="Q545" s="21">
        <f>YEAR(A545)</f>
        <v/>
      </c>
    </row>
    <row r="546">
      <c r="A546" s="14" t="n">
        <v>42104</v>
      </c>
      <c r="B546" s="15">
        <f>'01_RAW_Spot'!B546</f>
        <v/>
      </c>
      <c r="C546" s="16">
        <f>'01_RAW_IV'!B546</f>
        <v/>
      </c>
      <c r="D546" s="15">
        <f>LN(B546/B545)</f>
        <v/>
      </c>
      <c r="E546" s="16">
        <f>STDEV(D526:D546)*SQRT(252)</f>
        <v/>
      </c>
      <c r="F546" s="16">
        <f>STDEV(D484:D546)*SQRT(252)</f>
        <v/>
      </c>
      <c r="G546" s="16">
        <f>IF(OR(C546="",F546=""),"",C546-F546)</f>
        <v/>
      </c>
      <c r="H546" s="17">
        <f>IF(OR(C546="",F546="",F546=0),"",C546/F546)</f>
        <v/>
      </c>
      <c r="I546" s="18">
        <f>IF('01_RAW_FwdRV'!B546="","",'01_RAW_FwdRV'!B546)</f>
        <v/>
      </c>
      <c r="J546" s="18">
        <f>IF(ROW()&lt;=3286,STDEV(D547:D567)*SQRT(252),"")</f>
        <v/>
      </c>
      <c r="K546" s="18">
        <f>IF(ROW()&lt;=3244,LN(B609/B546),"")</f>
        <v/>
      </c>
      <c r="L546" s="19" t="n">
        <v>0.01651376146788991</v>
      </c>
      <c r="M546" s="19" t="n">
        <v>0.04036697247706422</v>
      </c>
      <c r="N546" s="17" t="n">
        <v>0.03892512963240408</v>
      </c>
      <c r="O546" s="20">
        <f>IF(F546="","",IF(F546&lt;'04_VOLATILITY_REGIMES'!$C$5,"Low",IF(F546&lt;'04_VOLATILITY_REGIMES'!$C$6,"Normal",IF(F546&lt;'04_VOLATILITY_REGIMES'!$C$7,"High","Extreme"))))</f>
        <v/>
      </c>
      <c r="P546" s="20">
        <f>O547</f>
        <v/>
      </c>
      <c r="Q546" s="21">
        <f>YEAR(A546)</f>
        <v/>
      </c>
    </row>
    <row r="547">
      <c r="A547" s="14" t="n">
        <v>42107</v>
      </c>
      <c r="B547" s="15">
        <f>'01_RAW_Spot'!B547</f>
        <v/>
      </c>
      <c r="C547" s="16">
        <f>'01_RAW_IV'!B547</f>
        <v/>
      </c>
      <c r="D547" s="15">
        <f>LN(B547/B546)</f>
        <v/>
      </c>
      <c r="E547" s="16">
        <f>STDEV(D527:D547)*SQRT(252)</f>
        <v/>
      </c>
      <c r="F547" s="16">
        <f>STDEV(D485:D547)*SQRT(252)</f>
        <v/>
      </c>
      <c r="G547" s="16">
        <f>IF(OR(C547="",F547=""),"",C547-F547)</f>
        <v/>
      </c>
      <c r="H547" s="17">
        <f>IF(OR(C547="",F547="",F547=0),"",C547/F547)</f>
        <v/>
      </c>
      <c r="I547" s="18">
        <f>IF('01_RAW_FwdRV'!B547="","",'01_RAW_FwdRV'!B547)</f>
        <v/>
      </c>
      <c r="J547" s="18">
        <f>IF(ROW()&lt;=3286,STDEV(D548:D568)*SQRT(252),"")</f>
        <v/>
      </c>
      <c r="K547" s="18">
        <f>IF(ROW()&lt;=3244,LN(B610/B547),"")</f>
        <v/>
      </c>
      <c r="L547" s="19" t="n">
        <v>0.02197802197802198</v>
      </c>
      <c r="M547" s="19" t="n">
        <v>0.04395604395604396</v>
      </c>
      <c r="N547" s="17" t="n">
        <v>0.05044868822031698</v>
      </c>
      <c r="O547" s="20">
        <f>IF(F547="","",IF(F547&lt;'04_VOLATILITY_REGIMES'!$C$5,"Low",IF(F547&lt;'04_VOLATILITY_REGIMES'!$C$6,"Normal",IF(F547&lt;'04_VOLATILITY_REGIMES'!$C$7,"High","Extreme"))))</f>
        <v/>
      </c>
      <c r="P547" s="20">
        <f>O548</f>
        <v/>
      </c>
      <c r="Q547" s="21">
        <f>YEAR(A547)</f>
        <v/>
      </c>
    </row>
    <row r="548">
      <c r="A548" s="14" t="n">
        <v>42109</v>
      </c>
      <c r="B548" s="15">
        <f>'01_RAW_Spot'!B548</f>
        <v/>
      </c>
      <c r="C548" s="16">
        <f>'01_RAW_IV'!B548</f>
        <v/>
      </c>
      <c r="D548" s="15">
        <f>LN(B548/B547)</f>
        <v/>
      </c>
      <c r="E548" s="16">
        <f>STDEV(D528:D548)*SQRT(252)</f>
        <v/>
      </c>
      <c r="F548" s="16">
        <f>STDEV(D486:D548)*SQRT(252)</f>
        <v/>
      </c>
      <c r="G548" s="16">
        <f>IF(OR(C548="",F548=""),"",C548-F548)</f>
        <v/>
      </c>
      <c r="H548" s="17">
        <f>IF(OR(C548="",F548="",F548=0),"",C548/F548)</f>
        <v/>
      </c>
      <c r="I548" s="18">
        <f>IF('01_RAW_FwdRV'!B548="","",'01_RAW_FwdRV'!B548)</f>
        <v/>
      </c>
      <c r="J548" s="18">
        <f>IF(ROW()&lt;=3286,STDEV(D549:D569)*SQRT(252),"")</f>
        <v/>
      </c>
      <c r="K548" s="18">
        <f>IF(ROW()&lt;=3244,LN(B611/B548),"")</f>
        <v/>
      </c>
      <c r="L548" s="19" t="n">
        <v>0.01462522851919561</v>
      </c>
      <c r="M548" s="19" t="n">
        <v>0.04204753199268738</v>
      </c>
      <c r="N548" s="17" t="n">
        <v>0.02607889470068015</v>
      </c>
      <c r="O548" s="20">
        <f>IF(F548="","",IF(F548&lt;'04_VOLATILITY_REGIMES'!$C$5,"Low",IF(F548&lt;'04_VOLATILITY_REGIMES'!$C$6,"Normal",IF(F548&lt;'04_VOLATILITY_REGIMES'!$C$7,"High","Extreme"))))</f>
        <v/>
      </c>
      <c r="P548" s="20">
        <f>O549</f>
        <v/>
      </c>
      <c r="Q548" s="21">
        <f>YEAR(A548)</f>
        <v/>
      </c>
    </row>
    <row r="549">
      <c r="A549" s="14" t="n">
        <v>42110</v>
      </c>
      <c r="B549" s="15">
        <f>'01_RAW_Spot'!B549</f>
        <v/>
      </c>
      <c r="C549" s="16">
        <f>'01_RAW_IV'!B549</f>
        <v/>
      </c>
      <c r="D549" s="15">
        <f>LN(B549/B548)</f>
        <v/>
      </c>
      <c r="E549" s="16">
        <f>STDEV(D529:D549)*SQRT(252)</f>
        <v/>
      </c>
      <c r="F549" s="16">
        <f>STDEV(D487:D549)*SQRT(252)</f>
        <v/>
      </c>
      <c r="G549" s="16">
        <f>IF(OR(C549="",F549=""),"",C549-F549)</f>
        <v/>
      </c>
      <c r="H549" s="17">
        <f>IF(OR(C549="",F549="",F549=0),"",C549/F549)</f>
        <v/>
      </c>
      <c r="I549" s="18">
        <f>IF('01_RAW_FwdRV'!B549="","",'01_RAW_FwdRV'!B549)</f>
        <v/>
      </c>
      <c r="J549" s="18">
        <f>IF(ROW()&lt;=3286,STDEV(D550:D570)*SQRT(252),"")</f>
        <v/>
      </c>
      <c r="K549" s="18">
        <f>IF(ROW()&lt;=3244,LN(B612/B549),"")</f>
        <v/>
      </c>
      <c r="L549" s="19" t="n">
        <v>0.0145985401459854</v>
      </c>
      <c r="M549" s="19" t="n">
        <v>0.02554744525547445</v>
      </c>
      <c r="N549" s="17" t="n">
        <v>0.06645529189144816</v>
      </c>
      <c r="O549" s="20">
        <f>IF(F549="","",IF(F549&lt;'04_VOLATILITY_REGIMES'!$C$5,"Low",IF(F549&lt;'04_VOLATILITY_REGIMES'!$C$6,"Normal",IF(F549&lt;'04_VOLATILITY_REGIMES'!$C$7,"High","Extreme"))))</f>
        <v/>
      </c>
      <c r="P549" s="20">
        <f>O550</f>
        <v/>
      </c>
      <c r="Q549" s="21">
        <f>YEAR(A549)</f>
        <v/>
      </c>
    </row>
    <row r="550">
      <c r="A550" s="14" t="n">
        <v>42111</v>
      </c>
      <c r="B550" s="15">
        <f>'01_RAW_Spot'!B550</f>
        <v/>
      </c>
      <c r="C550" s="16">
        <f>'01_RAW_IV'!B550</f>
        <v/>
      </c>
      <c r="D550" s="15">
        <f>LN(B550/B549)</f>
        <v/>
      </c>
      <c r="E550" s="16">
        <f>STDEV(D530:D550)*SQRT(252)</f>
        <v/>
      </c>
      <c r="F550" s="16">
        <f>STDEV(D488:D550)*SQRT(252)</f>
        <v/>
      </c>
      <c r="G550" s="16">
        <f>IF(OR(C550="",F550=""),"",C550-F550)</f>
        <v/>
      </c>
      <c r="H550" s="17">
        <f>IF(OR(C550="",F550="",F550=0),"",C550/F550)</f>
        <v/>
      </c>
      <c r="I550" s="18">
        <f>IF('01_RAW_FwdRV'!B550="","",'01_RAW_FwdRV'!B550)</f>
        <v/>
      </c>
      <c r="J550" s="18">
        <f>IF(ROW()&lt;=3286,STDEV(D551:D571)*SQRT(252),"")</f>
        <v/>
      </c>
      <c r="K550" s="18">
        <f>IF(ROW()&lt;=3244,LN(B613/B550),"")</f>
        <v/>
      </c>
      <c r="L550" s="19" t="n">
        <v>0.009107468123861567</v>
      </c>
      <c r="M550" s="19" t="n">
        <v>0.003642987249544627</v>
      </c>
      <c r="N550" s="17" t="n">
        <v>0.1125215239498412</v>
      </c>
      <c r="O550" s="20">
        <f>IF(F550="","",IF(F550&lt;'04_VOLATILITY_REGIMES'!$C$5,"Low",IF(F550&lt;'04_VOLATILITY_REGIMES'!$C$6,"Normal",IF(F550&lt;'04_VOLATILITY_REGIMES'!$C$7,"High","Extreme"))))</f>
        <v/>
      </c>
      <c r="P550" s="20">
        <f>O551</f>
        <v/>
      </c>
      <c r="Q550" s="21">
        <f>YEAR(A550)</f>
        <v/>
      </c>
    </row>
    <row r="551">
      <c r="A551" s="14" t="n">
        <v>42114</v>
      </c>
      <c r="B551" s="15">
        <f>'01_RAW_Spot'!B551</f>
        <v/>
      </c>
      <c r="C551" s="16">
        <f>'01_RAW_IV'!B551</f>
        <v/>
      </c>
      <c r="D551" s="15">
        <f>LN(B551/B550)</f>
        <v/>
      </c>
      <c r="E551" s="16">
        <f>STDEV(D531:D551)*SQRT(252)</f>
        <v/>
      </c>
      <c r="F551" s="16">
        <f>STDEV(D489:D551)*SQRT(252)</f>
        <v/>
      </c>
      <c r="G551" s="16">
        <f>IF(OR(C551="",F551=""),"",C551-F551)</f>
        <v/>
      </c>
      <c r="H551" s="17">
        <f>IF(OR(C551="",F551="",F551=0),"",C551/F551)</f>
        <v/>
      </c>
      <c r="I551" s="18">
        <f>IF('01_RAW_FwdRV'!B551="","",'01_RAW_FwdRV'!B551)</f>
        <v/>
      </c>
      <c r="J551" s="18">
        <f>IF(ROW()&lt;=3286,STDEV(D552:D572)*SQRT(252),"")</f>
        <v/>
      </c>
      <c r="K551" s="18">
        <f>IF(ROW()&lt;=3244,LN(B614/B551),"")</f>
        <v/>
      </c>
      <c r="L551" s="19" t="n">
        <v>0.03454545454545455</v>
      </c>
      <c r="M551" s="19" t="n">
        <v>0.02727272727272727</v>
      </c>
      <c r="N551" s="17" t="n">
        <v>0.1572145406199134</v>
      </c>
      <c r="O551" s="20">
        <f>IF(F551="","",IF(F551&lt;'04_VOLATILITY_REGIMES'!$C$5,"Low",IF(F551&lt;'04_VOLATILITY_REGIMES'!$C$6,"Normal",IF(F551&lt;'04_VOLATILITY_REGIMES'!$C$7,"High","Extreme"))))</f>
        <v/>
      </c>
      <c r="P551" s="20">
        <f>O552</f>
        <v/>
      </c>
      <c r="Q551" s="21">
        <f>YEAR(A551)</f>
        <v/>
      </c>
    </row>
    <row r="552">
      <c r="A552" s="14" t="n">
        <v>42115</v>
      </c>
      <c r="B552" s="15">
        <f>'01_RAW_Spot'!B552</f>
        <v/>
      </c>
      <c r="C552" s="16">
        <f>'01_RAW_IV'!B552</f>
        <v/>
      </c>
      <c r="D552" s="15">
        <f>LN(B552/B551)</f>
        <v/>
      </c>
      <c r="E552" s="16">
        <f>STDEV(D532:D552)*SQRT(252)</f>
        <v/>
      </c>
      <c r="F552" s="16">
        <f>STDEV(D490:D552)*SQRT(252)</f>
        <v/>
      </c>
      <c r="G552" s="16">
        <f>IF(OR(C552="",F552=""),"",C552-F552)</f>
        <v/>
      </c>
      <c r="H552" s="17">
        <f>IF(OR(C552="",F552="",F552=0),"",C552/F552)</f>
        <v/>
      </c>
      <c r="I552" s="18">
        <f>IF('01_RAW_FwdRV'!B552="","",'01_RAW_FwdRV'!B552)</f>
        <v/>
      </c>
      <c r="J552" s="18">
        <f>IF(ROW()&lt;=3286,STDEV(D553:D573)*SQRT(252),"")</f>
        <v/>
      </c>
      <c r="K552" s="18">
        <f>IF(ROW()&lt;=3244,LN(B615/B552),"")</f>
        <v/>
      </c>
      <c r="L552" s="19" t="n">
        <v>0.1197822141560799</v>
      </c>
      <c r="M552" s="19" t="n">
        <v>0.02722323049001815</v>
      </c>
      <c r="N552" s="17" t="n">
        <v>0.3186905471217962</v>
      </c>
      <c r="O552" s="20">
        <f>IF(F552="","",IF(F552&lt;'04_VOLATILITY_REGIMES'!$C$5,"Low",IF(F552&lt;'04_VOLATILITY_REGIMES'!$C$6,"Normal",IF(F552&lt;'04_VOLATILITY_REGIMES'!$C$7,"High","Extreme"))))</f>
        <v/>
      </c>
      <c r="P552" s="20">
        <f>O553</f>
        <v/>
      </c>
      <c r="Q552" s="21">
        <f>YEAR(A552)</f>
        <v/>
      </c>
    </row>
    <row r="553">
      <c r="A553" s="14" t="n">
        <v>42116</v>
      </c>
      <c r="B553" s="15">
        <f>'01_RAW_Spot'!B553</f>
        <v/>
      </c>
      <c r="C553" s="16">
        <f>'01_RAW_IV'!B553</f>
        <v/>
      </c>
      <c r="D553" s="15">
        <f>LN(B553/B552)</f>
        <v/>
      </c>
      <c r="E553" s="16">
        <f>STDEV(D533:D553)*SQRT(252)</f>
        <v/>
      </c>
      <c r="F553" s="16">
        <f>STDEV(D491:D553)*SQRT(252)</f>
        <v/>
      </c>
      <c r="G553" s="16">
        <f>IF(OR(C553="",F553=""),"",C553-F553)</f>
        <v/>
      </c>
      <c r="H553" s="17">
        <f>IF(OR(C553="",F553="",F553=0),"",C553/F553)</f>
        <v/>
      </c>
      <c r="I553" s="18">
        <f>IF('01_RAW_FwdRV'!B553="","",'01_RAW_FwdRV'!B553)</f>
        <v/>
      </c>
      <c r="J553" s="18">
        <f>IF(ROW()&lt;=3286,STDEV(D554:D574)*SQRT(252),"")</f>
        <v/>
      </c>
      <c r="K553" s="18">
        <f>IF(ROW()&lt;=3244,LN(B616/B553),"")</f>
        <v/>
      </c>
      <c r="L553" s="19" t="n">
        <v>0.1123188405797101</v>
      </c>
      <c r="M553" s="19" t="n">
        <v>0.02898550724637681</v>
      </c>
      <c r="N553" s="17" t="n">
        <v>0.3112566091673062</v>
      </c>
      <c r="O553" s="20">
        <f>IF(F553="","",IF(F553&lt;'04_VOLATILITY_REGIMES'!$C$5,"Low",IF(F553&lt;'04_VOLATILITY_REGIMES'!$C$6,"Normal",IF(F553&lt;'04_VOLATILITY_REGIMES'!$C$7,"High","Extreme"))))</f>
        <v/>
      </c>
      <c r="P553" s="20">
        <f>O554</f>
        <v/>
      </c>
      <c r="Q553" s="21">
        <f>YEAR(A553)</f>
        <v/>
      </c>
    </row>
    <row r="554">
      <c r="A554" s="14" t="n">
        <v>42117</v>
      </c>
      <c r="B554" s="15">
        <f>'01_RAW_Spot'!B554</f>
        <v/>
      </c>
      <c r="C554" s="16">
        <f>'01_RAW_IV'!B554</f>
        <v/>
      </c>
      <c r="D554" s="15">
        <f>LN(B554/B553)</f>
        <v/>
      </c>
      <c r="E554" s="16">
        <f>STDEV(D534:D554)*SQRT(252)</f>
        <v/>
      </c>
      <c r="F554" s="16">
        <f>STDEV(D492:D554)*SQRT(252)</f>
        <v/>
      </c>
      <c r="G554" s="16">
        <f>IF(OR(C554="",F554=""),"",C554-F554)</f>
        <v/>
      </c>
      <c r="H554" s="17">
        <f>IF(OR(C554="",F554="",F554=0),"",C554/F554)</f>
        <v/>
      </c>
      <c r="I554" s="18">
        <f>IF('01_RAW_FwdRV'!B554="","",'01_RAW_FwdRV'!B554)</f>
        <v/>
      </c>
      <c r="J554" s="18">
        <f>IF(ROW()&lt;=3286,STDEV(D555:D575)*SQRT(252),"")</f>
        <v/>
      </c>
      <c r="K554" s="18">
        <f>IF(ROW()&lt;=3244,LN(B617/B554),"")</f>
        <v/>
      </c>
      <c r="L554" s="19" t="n">
        <v>0.1880650994575045</v>
      </c>
      <c r="M554" s="19" t="n">
        <v>0.05063291139240506</v>
      </c>
      <c r="N554" s="17" t="n">
        <v>0.3847297782992589</v>
      </c>
      <c r="O554" s="20">
        <f>IF(F554="","",IF(F554&lt;'04_VOLATILITY_REGIMES'!$C$5,"Low",IF(F554&lt;'04_VOLATILITY_REGIMES'!$C$6,"Normal",IF(F554&lt;'04_VOLATILITY_REGIMES'!$C$7,"High","Extreme"))))</f>
        <v/>
      </c>
      <c r="P554" s="20">
        <f>O555</f>
        <v/>
      </c>
      <c r="Q554" s="21">
        <f>YEAR(A554)</f>
        <v/>
      </c>
    </row>
    <row r="555">
      <c r="A555" s="14" t="n">
        <v>42118</v>
      </c>
      <c r="B555" s="15">
        <f>'01_RAW_Spot'!B555</f>
        <v/>
      </c>
      <c r="C555" s="16">
        <f>'01_RAW_IV'!B555</f>
        <v/>
      </c>
      <c r="D555" s="15">
        <f>LN(B555/B554)</f>
        <v/>
      </c>
      <c r="E555" s="16">
        <f>STDEV(D535:D555)*SQRT(252)</f>
        <v/>
      </c>
      <c r="F555" s="16">
        <f>STDEV(D493:D555)*SQRT(252)</f>
        <v/>
      </c>
      <c r="G555" s="16">
        <f>IF(OR(C555="",F555=""),"",C555-F555)</f>
        <v/>
      </c>
      <c r="H555" s="17">
        <f>IF(OR(C555="",F555="",F555=0),"",C555/F555)</f>
        <v/>
      </c>
      <c r="I555" s="18">
        <f>IF('01_RAW_FwdRV'!B555="","",'01_RAW_FwdRV'!B555)</f>
        <v/>
      </c>
      <c r="J555" s="18">
        <f>IF(ROW()&lt;=3286,STDEV(D556:D576)*SQRT(252),"")</f>
        <v/>
      </c>
      <c r="K555" s="18">
        <f>IF(ROW()&lt;=3244,LN(B618/B555),"")</f>
        <v/>
      </c>
      <c r="L555" s="19" t="n">
        <v>0.2924187725631769</v>
      </c>
      <c r="M555" s="19" t="n">
        <v>0.05956678700361011</v>
      </c>
      <c r="N555" s="17" t="n">
        <v>0.5225722484201875</v>
      </c>
      <c r="O555" s="20">
        <f>IF(F555="","",IF(F555&lt;'04_VOLATILITY_REGIMES'!$C$5,"Low",IF(F555&lt;'04_VOLATILITY_REGIMES'!$C$6,"Normal",IF(F555&lt;'04_VOLATILITY_REGIMES'!$C$7,"High","Extreme"))))</f>
        <v/>
      </c>
      <c r="P555" s="20">
        <f>O556</f>
        <v/>
      </c>
      <c r="Q555" s="21">
        <f>YEAR(A555)</f>
        <v/>
      </c>
    </row>
    <row r="556">
      <c r="A556" s="14" t="n">
        <v>42121</v>
      </c>
      <c r="B556" s="15">
        <f>'01_RAW_Spot'!B556</f>
        <v/>
      </c>
      <c r="C556" s="16">
        <f>'01_RAW_IV'!B556</f>
        <v/>
      </c>
      <c r="D556" s="15">
        <f>LN(B556/B555)</f>
        <v/>
      </c>
      <c r="E556" s="16">
        <f>STDEV(D536:D556)*SQRT(252)</f>
        <v/>
      </c>
      <c r="F556" s="16">
        <f>STDEV(D494:D556)*SQRT(252)</f>
        <v/>
      </c>
      <c r="G556" s="16">
        <f>IF(OR(C556="",F556=""),"",C556-F556)</f>
        <v/>
      </c>
      <c r="H556" s="17">
        <f>IF(OR(C556="",F556="",F556=0),"",C556/F556)</f>
        <v/>
      </c>
      <c r="I556" s="18">
        <f>IF('01_RAW_FwdRV'!B556="","",'01_RAW_FwdRV'!B556)</f>
        <v/>
      </c>
      <c r="J556" s="18">
        <f>IF(ROW()&lt;=3286,STDEV(D557:D577)*SQRT(252),"")</f>
        <v/>
      </c>
      <c r="K556" s="18">
        <f>IF(ROW()&lt;=3244,LN(B619/B556),"")</f>
        <v/>
      </c>
      <c r="L556" s="19" t="n">
        <v>0.3027027027027027</v>
      </c>
      <c r="M556" s="19" t="n">
        <v>0.04504504504504504</v>
      </c>
      <c r="N556" s="17" t="n">
        <v>0.5585950838246505</v>
      </c>
      <c r="O556" s="20">
        <f>IF(F556="","",IF(F556&lt;'04_VOLATILITY_REGIMES'!$C$5,"Low",IF(F556&lt;'04_VOLATILITY_REGIMES'!$C$6,"Normal",IF(F556&lt;'04_VOLATILITY_REGIMES'!$C$7,"High","Extreme"))))</f>
        <v/>
      </c>
      <c r="P556" s="20">
        <f>O557</f>
        <v/>
      </c>
      <c r="Q556" s="21">
        <f>YEAR(A556)</f>
        <v/>
      </c>
    </row>
    <row r="557">
      <c r="A557" s="14" t="n">
        <v>42122</v>
      </c>
      <c r="B557" s="15">
        <f>'01_RAW_Spot'!B557</f>
        <v/>
      </c>
      <c r="C557" s="16">
        <f>'01_RAW_IV'!B557</f>
        <v/>
      </c>
      <c r="D557" s="15">
        <f>LN(B557/B556)</f>
        <v/>
      </c>
      <c r="E557" s="16">
        <f>STDEV(D537:D557)*SQRT(252)</f>
        <v/>
      </c>
      <c r="F557" s="16">
        <f>STDEV(D495:D557)*SQRT(252)</f>
        <v/>
      </c>
      <c r="G557" s="16">
        <f>IF(OR(C557="",F557=""),"",C557-F557)</f>
        <v/>
      </c>
      <c r="H557" s="17">
        <f>IF(OR(C557="",F557="",F557=0),"",C557/F557)</f>
        <v/>
      </c>
      <c r="I557" s="18">
        <f>IF('01_RAW_FwdRV'!B557="","",'01_RAW_FwdRV'!B557)</f>
        <v/>
      </c>
      <c r="J557" s="18">
        <f>IF(ROW()&lt;=3286,STDEV(D558:D578)*SQRT(252),"")</f>
        <v/>
      </c>
      <c r="K557" s="18">
        <f>IF(ROW()&lt;=3244,LN(B620/B557),"")</f>
        <v/>
      </c>
      <c r="L557" s="19" t="n">
        <v>0.237410071942446</v>
      </c>
      <c r="M557" s="19" t="n">
        <v>0.06654676258992806</v>
      </c>
      <c r="N557" s="17" t="n">
        <v>0.4342267879186331</v>
      </c>
      <c r="O557" s="20">
        <f>IF(F557="","",IF(F557&lt;'04_VOLATILITY_REGIMES'!$C$5,"Low",IF(F557&lt;'04_VOLATILITY_REGIMES'!$C$6,"Normal",IF(F557&lt;'04_VOLATILITY_REGIMES'!$C$7,"High","Extreme"))))</f>
        <v/>
      </c>
      <c r="P557" s="20">
        <f>O558</f>
        <v/>
      </c>
      <c r="Q557" s="21">
        <f>YEAR(A557)</f>
        <v/>
      </c>
    </row>
    <row r="558">
      <c r="A558" s="14" t="n">
        <v>42123</v>
      </c>
      <c r="B558" s="15">
        <f>'01_RAW_Spot'!B558</f>
        <v/>
      </c>
      <c r="C558" s="16">
        <f>'01_RAW_IV'!B558</f>
        <v/>
      </c>
      <c r="D558" s="15">
        <f>LN(B558/B557)</f>
        <v/>
      </c>
      <c r="E558" s="16">
        <f>STDEV(D538:D558)*SQRT(252)</f>
        <v/>
      </c>
      <c r="F558" s="16">
        <f>STDEV(D496:D558)*SQRT(252)</f>
        <v/>
      </c>
      <c r="G558" s="16">
        <f>IF(OR(C558="",F558=""),"",C558-F558)</f>
        <v/>
      </c>
      <c r="H558" s="17">
        <f>IF(OR(C558="",F558="",F558=0),"",C558/F558)</f>
        <v/>
      </c>
      <c r="I558" s="18">
        <f>IF('01_RAW_FwdRV'!B558="","",'01_RAW_FwdRV'!B558)</f>
        <v/>
      </c>
      <c r="J558" s="18">
        <f>IF(ROW()&lt;=3286,STDEV(D559:D579)*SQRT(252),"")</f>
        <v/>
      </c>
      <c r="K558" s="18">
        <f>IF(ROW()&lt;=3244,LN(B621/B558),"")</f>
        <v/>
      </c>
      <c r="L558" s="19" t="n">
        <v>0.2262118491921006</v>
      </c>
      <c r="M558" s="19" t="n">
        <v>0.06822262118491922</v>
      </c>
      <c r="N558" s="17" t="n">
        <v>0.4162373778012286</v>
      </c>
      <c r="O558" s="20">
        <f>IF(F558="","",IF(F558&lt;'04_VOLATILITY_REGIMES'!$C$5,"Low",IF(F558&lt;'04_VOLATILITY_REGIMES'!$C$6,"Normal",IF(F558&lt;'04_VOLATILITY_REGIMES'!$C$7,"High","Extreme"))))</f>
        <v/>
      </c>
      <c r="P558" s="20">
        <f>O559</f>
        <v/>
      </c>
      <c r="Q558" s="21">
        <f>YEAR(A558)</f>
        <v/>
      </c>
    </row>
    <row r="559">
      <c r="A559" s="14" t="n">
        <v>42124</v>
      </c>
      <c r="B559" s="15">
        <f>'01_RAW_Spot'!B559</f>
        <v/>
      </c>
      <c r="C559" s="16">
        <f>'01_RAW_IV'!B559</f>
        <v/>
      </c>
      <c r="D559" s="15">
        <f>LN(B559/B558)</f>
        <v/>
      </c>
      <c r="E559" s="16">
        <f>STDEV(D539:D559)*SQRT(252)</f>
        <v/>
      </c>
      <c r="F559" s="16">
        <f>STDEV(D497:D559)*SQRT(252)</f>
        <v/>
      </c>
      <c r="G559" s="16">
        <f>IF(OR(C559="",F559=""),"",C559-F559)</f>
        <v/>
      </c>
      <c r="H559" s="17">
        <f>IF(OR(C559="",F559="",F559=0),"",C559/F559)</f>
        <v/>
      </c>
      <c r="I559" s="18">
        <f>IF('01_RAW_FwdRV'!B559="","",'01_RAW_FwdRV'!B559)</f>
        <v/>
      </c>
      <c r="J559" s="18">
        <f>IF(ROW()&lt;=3286,STDEV(D560:D580)*SQRT(252),"")</f>
        <v/>
      </c>
      <c r="K559" s="18">
        <f>IF(ROW()&lt;=3244,LN(B622/B559),"")</f>
        <v/>
      </c>
      <c r="L559" s="19" t="n">
        <v>0.3028673835125448</v>
      </c>
      <c r="M559" s="19" t="n">
        <v>0.06810035842293907</v>
      </c>
      <c r="N559" s="17" t="n">
        <v>0.5201692048236022</v>
      </c>
      <c r="O559" s="20">
        <f>IF(F559="","",IF(F559&lt;'04_VOLATILITY_REGIMES'!$C$5,"Low",IF(F559&lt;'04_VOLATILITY_REGIMES'!$C$6,"Normal",IF(F559&lt;'04_VOLATILITY_REGIMES'!$C$7,"High","Extreme"))))</f>
        <v/>
      </c>
      <c r="P559" s="20">
        <f>O560</f>
        <v/>
      </c>
      <c r="Q559" s="21">
        <f>YEAR(A559)</f>
        <v/>
      </c>
    </row>
    <row r="560">
      <c r="A560" s="14" t="n">
        <v>42129</v>
      </c>
      <c r="B560" s="15">
        <f>'01_RAW_Spot'!B560</f>
        <v/>
      </c>
      <c r="C560" s="16">
        <f>'01_RAW_IV'!B560</f>
        <v/>
      </c>
      <c r="D560" s="15">
        <f>LN(B560/B559)</f>
        <v/>
      </c>
      <c r="E560" s="16">
        <f>STDEV(D540:D560)*SQRT(252)</f>
        <v/>
      </c>
      <c r="F560" s="16">
        <f>STDEV(D498:D560)*SQRT(252)</f>
        <v/>
      </c>
      <c r="G560" s="16">
        <f>IF(OR(C560="",F560=""),"",C560-F560)</f>
        <v/>
      </c>
      <c r="H560" s="17">
        <f>IF(OR(C560="",F560="",F560=0),"",C560/F560)</f>
        <v/>
      </c>
      <c r="I560" s="18">
        <f>IF('01_RAW_FwdRV'!B560="","",'01_RAW_FwdRV'!B560)</f>
        <v/>
      </c>
      <c r="J560" s="18">
        <f>IF(ROW()&lt;=3286,STDEV(D561:D581)*SQRT(252),"")</f>
        <v/>
      </c>
      <c r="K560" s="18">
        <f>IF(ROW()&lt;=3244,LN(B623/B560),"")</f>
        <v/>
      </c>
      <c r="L560" s="19" t="n">
        <v>0.3112701252236136</v>
      </c>
      <c r="M560" s="19" t="n">
        <v>0.06797853309481217</v>
      </c>
      <c r="N560" s="17" t="n">
        <v>0.5290009948683707</v>
      </c>
      <c r="O560" s="20">
        <f>IF(F560="","",IF(F560&lt;'04_VOLATILITY_REGIMES'!$C$5,"Low",IF(F560&lt;'04_VOLATILITY_REGIMES'!$C$6,"Normal",IF(F560&lt;'04_VOLATILITY_REGIMES'!$C$7,"High","Extreme"))))</f>
        <v/>
      </c>
      <c r="P560" s="20">
        <f>O561</f>
        <v/>
      </c>
      <c r="Q560" s="21">
        <f>YEAR(A560)</f>
        <v/>
      </c>
    </row>
    <row r="561">
      <c r="A561" s="14" t="n">
        <v>42130</v>
      </c>
      <c r="B561" s="15">
        <f>'01_RAW_Spot'!B561</f>
        <v/>
      </c>
      <c r="C561" s="16">
        <f>'01_RAW_IV'!B561</f>
        <v/>
      </c>
      <c r="D561" s="15">
        <f>LN(B561/B560)</f>
        <v/>
      </c>
      <c r="E561" s="16">
        <f>STDEV(D541:D561)*SQRT(252)</f>
        <v/>
      </c>
      <c r="F561" s="16">
        <f>STDEV(D499:D561)*SQRT(252)</f>
        <v/>
      </c>
      <c r="G561" s="16">
        <f>IF(OR(C561="",F561=""),"",C561-F561)</f>
        <v/>
      </c>
      <c r="H561" s="17">
        <f>IF(OR(C561="",F561="",F561=0),"",C561/F561)</f>
        <v/>
      </c>
      <c r="I561" s="18">
        <f>IF('01_RAW_FwdRV'!B561="","",'01_RAW_FwdRV'!B561)</f>
        <v/>
      </c>
      <c r="J561" s="18">
        <f>IF(ROW()&lt;=3286,STDEV(D562:D582)*SQRT(252),"")</f>
        <v/>
      </c>
      <c r="K561" s="18">
        <f>IF(ROW()&lt;=3244,LN(B624/B561),"")</f>
        <v/>
      </c>
      <c r="L561" s="19" t="n">
        <v>0.2875</v>
      </c>
      <c r="M561" s="19" t="n">
        <v>0.05357142857142857</v>
      </c>
      <c r="N561" s="17" t="n">
        <v>0.5199529770331475</v>
      </c>
      <c r="O561" s="20">
        <f>IF(F561="","",IF(F561&lt;'04_VOLATILITY_REGIMES'!$C$5,"Low",IF(F561&lt;'04_VOLATILITY_REGIMES'!$C$6,"Normal",IF(F561&lt;'04_VOLATILITY_REGIMES'!$C$7,"High","Extreme"))))</f>
        <v/>
      </c>
      <c r="P561" s="20">
        <f>O562</f>
        <v/>
      </c>
      <c r="Q561" s="21">
        <f>YEAR(A561)</f>
        <v/>
      </c>
    </row>
    <row r="562">
      <c r="A562" s="14" t="n">
        <v>42131</v>
      </c>
      <c r="B562" s="15">
        <f>'01_RAW_Spot'!B562</f>
        <v/>
      </c>
      <c r="C562" s="16">
        <f>'01_RAW_IV'!B562</f>
        <v/>
      </c>
      <c r="D562" s="15">
        <f>LN(B562/B561)</f>
        <v/>
      </c>
      <c r="E562" s="16">
        <f>STDEV(D542:D562)*SQRT(252)</f>
        <v/>
      </c>
      <c r="F562" s="16">
        <f>STDEV(D500:D562)*SQRT(252)</f>
        <v/>
      </c>
      <c r="G562" s="16">
        <f>IF(OR(C562="",F562=""),"",C562-F562)</f>
        <v/>
      </c>
      <c r="H562" s="17">
        <f>IF(OR(C562="",F562="",F562=0),"",C562/F562)</f>
        <v/>
      </c>
      <c r="I562" s="18">
        <f>IF('01_RAW_FwdRV'!B562="","",'01_RAW_FwdRV'!B562)</f>
        <v/>
      </c>
      <c r="J562" s="18">
        <f>IF(ROW()&lt;=3286,STDEV(D563:D583)*SQRT(252),"")</f>
        <v/>
      </c>
      <c r="K562" s="18">
        <f>IF(ROW()&lt;=3244,LN(B625/B562),"")</f>
        <v/>
      </c>
      <c r="L562" s="19" t="n">
        <v>0.3262032085561498</v>
      </c>
      <c r="M562" s="19" t="n">
        <v>0.1550802139037433</v>
      </c>
      <c r="N562" s="17" t="n">
        <v>0.527931218292784</v>
      </c>
      <c r="O562" s="20">
        <f>IF(F562="","",IF(F562&lt;'04_VOLATILITY_REGIMES'!$C$5,"Low",IF(F562&lt;'04_VOLATILITY_REGIMES'!$C$6,"Normal",IF(F562&lt;'04_VOLATILITY_REGIMES'!$C$7,"High","Extreme"))))</f>
        <v/>
      </c>
      <c r="P562" s="20">
        <f>O563</f>
        <v/>
      </c>
      <c r="Q562" s="21">
        <f>YEAR(A562)</f>
        <v/>
      </c>
    </row>
    <row r="563">
      <c r="A563" s="14" t="n">
        <v>42132</v>
      </c>
      <c r="B563" s="15">
        <f>'01_RAW_Spot'!B563</f>
        <v/>
      </c>
      <c r="C563" s="16">
        <f>'01_RAW_IV'!B563</f>
        <v/>
      </c>
      <c r="D563" s="15">
        <f>LN(B563/B562)</f>
        <v/>
      </c>
      <c r="E563" s="16">
        <f>STDEV(D543:D563)*SQRT(252)</f>
        <v/>
      </c>
      <c r="F563" s="16">
        <f>STDEV(D501:D563)*SQRT(252)</f>
        <v/>
      </c>
      <c r="G563" s="16">
        <f>IF(OR(C563="",F563=""),"",C563-F563)</f>
        <v/>
      </c>
      <c r="H563" s="17">
        <f>IF(OR(C563="",F563="",F563=0),"",C563/F563)</f>
        <v/>
      </c>
      <c r="I563" s="18">
        <f>IF('01_RAW_FwdRV'!B563="","",'01_RAW_FwdRV'!B563)</f>
        <v/>
      </c>
      <c r="J563" s="18">
        <f>IF(ROW()&lt;=3286,STDEV(D564:D584)*SQRT(252),"")</f>
        <v/>
      </c>
      <c r="K563" s="18">
        <f>IF(ROW()&lt;=3244,LN(B626/B563),"")</f>
        <v/>
      </c>
      <c r="L563" s="19" t="n">
        <v>0.3238434163701068</v>
      </c>
      <c r="M563" s="19" t="n">
        <v>0.202846975088968</v>
      </c>
      <c r="N563" s="17" t="n">
        <v>0.4633269572404998</v>
      </c>
      <c r="O563" s="20">
        <f>IF(F563="","",IF(F563&lt;'04_VOLATILITY_REGIMES'!$C$5,"Low",IF(F563&lt;'04_VOLATILITY_REGIMES'!$C$6,"Normal",IF(F563&lt;'04_VOLATILITY_REGIMES'!$C$7,"High","Extreme"))))</f>
        <v/>
      </c>
      <c r="P563" s="20">
        <f>O564</f>
        <v/>
      </c>
      <c r="Q563" s="21">
        <f>YEAR(A563)</f>
        <v/>
      </c>
    </row>
    <row r="564">
      <c r="A564" s="14" t="n">
        <v>42135</v>
      </c>
      <c r="B564" s="15">
        <f>'01_RAW_Spot'!B564</f>
        <v/>
      </c>
      <c r="C564" s="16">
        <f>'01_RAW_IV'!B564</f>
        <v/>
      </c>
      <c r="D564" s="15">
        <f>LN(B564/B563)</f>
        <v/>
      </c>
      <c r="E564" s="16">
        <f>STDEV(D544:D564)*SQRT(252)</f>
        <v/>
      </c>
      <c r="F564" s="16">
        <f>STDEV(D502:D564)*SQRT(252)</f>
        <v/>
      </c>
      <c r="G564" s="16">
        <f>IF(OR(C564="",F564=""),"",C564-F564)</f>
        <v/>
      </c>
      <c r="H564" s="17">
        <f>IF(OR(C564="",F564="",F564=0),"",C564/F564)</f>
        <v/>
      </c>
      <c r="I564" s="18">
        <f>IF('01_RAW_FwdRV'!B564="","",'01_RAW_FwdRV'!B564)</f>
        <v/>
      </c>
      <c r="J564" s="18">
        <f>IF(ROW()&lt;=3286,STDEV(D565:D585)*SQRT(252),"")</f>
        <v/>
      </c>
      <c r="K564" s="18">
        <f>IF(ROW()&lt;=3244,LN(B627/B564),"")</f>
        <v/>
      </c>
      <c r="L564" s="19" t="n">
        <v>0.3161634103019538</v>
      </c>
      <c r="M564" s="19" t="n">
        <v>0.1385435168738899</v>
      </c>
      <c r="N564" s="17" t="n">
        <v>0.4682234573769994</v>
      </c>
      <c r="O564" s="20">
        <f>IF(F564="","",IF(F564&lt;'04_VOLATILITY_REGIMES'!$C$5,"Low",IF(F564&lt;'04_VOLATILITY_REGIMES'!$C$6,"Normal",IF(F564&lt;'04_VOLATILITY_REGIMES'!$C$7,"High","Extreme"))))</f>
        <v/>
      </c>
      <c r="P564" s="20">
        <f>O565</f>
        <v/>
      </c>
      <c r="Q564" s="21">
        <f>YEAR(A564)</f>
        <v/>
      </c>
    </row>
    <row r="565">
      <c r="A565" s="14" t="n">
        <v>42136</v>
      </c>
      <c r="B565" s="15">
        <f>'01_RAW_Spot'!B565</f>
        <v/>
      </c>
      <c r="C565" s="16">
        <f>'01_RAW_IV'!B565</f>
        <v/>
      </c>
      <c r="D565" s="15">
        <f>LN(B565/B564)</f>
        <v/>
      </c>
      <c r="E565" s="16">
        <f>STDEV(D545:D565)*SQRT(252)</f>
        <v/>
      </c>
      <c r="F565" s="16">
        <f>STDEV(D503:D565)*SQRT(252)</f>
        <v/>
      </c>
      <c r="G565" s="16">
        <f>IF(OR(C565="",F565=""),"",C565-F565)</f>
        <v/>
      </c>
      <c r="H565" s="17">
        <f>IF(OR(C565="",F565="",F565=0),"",C565/F565)</f>
        <v/>
      </c>
      <c r="I565" s="18">
        <f>IF('01_RAW_FwdRV'!B565="","",'01_RAW_FwdRV'!B565)</f>
        <v/>
      </c>
      <c r="J565" s="18">
        <f>IF(ROW()&lt;=3286,STDEV(D566:D586)*SQRT(252),"")</f>
        <v/>
      </c>
      <c r="K565" s="18">
        <f>IF(ROW()&lt;=3244,LN(B628/B565),"")</f>
        <v/>
      </c>
      <c r="L565" s="19" t="n">
        <v>0.3262411347517731</v>
      </c>
      <c r="M565" s="19" t="n">
        <v>0.1613475177304965</v>
      </c>
      <c r="N565" s="17" t="n">
        <v>0.5049756479028055</v>
      </c>
      <c r="O565" s="20">
        <f>IF(F565="","",IF(F565&lt;'04_VOLATILITY_REGIMES'!$C$5,"Low",IF(F565&lt;'04_VOLATILITY_REGIMES'!$C$6,"Normal",IF(F565&lt;'04_VOLATILITY_REGIMES'!$C$7,"High","Extreme"))))</f>
        <v/>
      </c>
      <c r="P565" s="20">
        <f>O566</f>
        <v/>
      </c>
      <c r="Q565" s="21">
        <f>YEAR(A565)</f>
        <v/>
      </c>
    </row>
    <row r="566">
      <c r="A566" s="14" t="n">
        <v>42137</v>
      </c>
      <c r="B566" s="15">
        <f>'01_RAW_Spot'!B566</f>
        <v/>
      </c>
      <c r="C566" s="16">
        <f>'01_RAW_IV'!B566</f>
        <v/>
      </c>
      <c r="D566" s="15">
        <f>LN(B566/B565)</f>
        <v/>
      </c>
      <c r="E566" s="16">
        <f>STDEV(D546:D566)*SQRT(252)</f>
        <v/>
      </c>
      <c r="F566" s="16">
        <f>STDEV(D504:D566)*SQRT(252)</f>
        <v/>
      </c>
      <c r="G566" s="16">
        <f>IF(OR(C566="",F566=""),"",C566-F566)</f>
        <v/>
      </c>
      <c r="H566" s="17">
        <f>IF(OR(C566="",F566="",F566=0),"",C566/F566)</f>
        <v/>
      </c>
      <c r="I566" s="18">
        <f>IF('01_RAW_FwdRV'!B566="","",'01_RAW_FwdRV'!B566)</f>
        <v/>
      </c>
      <c r="J566" s="18">
        <f>IF(ROW()&lt;=3286,STDEV(D567:D587)*SQRT(252),"")</f>
        <v/>
      </c>
      <c r="K566" s="18">
        <f>IF(ROW()&lt;=3244,LN(B629/B566),"")</f>
        <v/>
      </c>
      <c r="L566" s="19" t="n">
        <v>0.3132743362831859</v>
      </c>
      <c r="M566" s="19" t="n">
        <v>0.1699115044247788</v>
      </c>
      <c r="N566" s="17" t="n">
        <v>0.4334079804911046</v>
      </c>
      <c r="O566" s="20">
        <f>IF(F566="","",IF(F566&lt;'04_VOLATILITY_REGIMES'!$C$5,"Low",IF(F566&lt;'04_VOLATILITY_REGIMES'!$C$6,"Normal",IF(F566&lt;'04_VOLATILITY_REGIMES'!$C$7,"High","Extreme"))))</f>
        <v/>
      </c>
      <c r="P566" s="20">
        <f>O567</f>
        <v/>
      </c>
      <c r="Q566" s="21">
        <f>YEAR(A566)</f>
        <v/>
      </c>
    </row>
    <row r="567">
      <c r="A567" s="14" t="n">
        <v>42138</v>
      </c>
      <c r="B567" s="15">
        <f>'01_RAW_Spot'!B567</f>
        <v/>
      </c>
      <c r="C567" s="16">
        <f>'01_RAW_IV'!B567</f>
        <v/>
      </c>
      <c r="D567" s="15">
        <f>LN(B567/B566)</f>
        <v/>
      </c>
      <c r="E567" s="16">
        <f>STDEV(D547:D567)*SQRT(252)</f>
        <v/>
      </c>
      <c r="F567" s="16">
        <f>STDEV(D505:D567)*SQRT(252)</f>
        <v/>
      </c>
      <c r="G567" s="16">
        <f>IF(OR(C567="",F567=""),"",C567-F567)</f>
        <v/>
      </c>
      <c r="H567" s="17">
        <f>IF(OR(C567="",F567="",F567=0),"",C567/F567)</f>
        <v/>
      </c>
      <c r="I567" s="18">
        <f>IF('01_RAW_FwdRV'!B567="","",'01_RAW_FwdRV'!B567)</f>
        <v/>
      </c>
      <c r="J567" s="18">
        <f>IF(ROW()&lt;=3286,STDEV(D568:D588)*SQRT(252),"")</f>
        <v/>
      </c>
      <c r="K567" s="18">
        <f>IF(ROW()&lt;=3244,LN(B630/B567),"")</f>
        <v/>
      </c>
      <c r="L567" s="19" t="n">
        <v>0.2862190812720848</v>
      </c>
      <c r="M567" s="19" t="n">
        <v>0.2243816254416961</v>
      </c>
      <c r="N567" s="17" t="n">
        <v>0.3515539465390889</v>
      </c>
      <c r="O567" s="20">
        <f>IF(F567="","",IF(F567&lt;'04_VOLATILITY_REGIMES'!$C$5,"Low",IF(F567&lt;'04_VOLATILITY_REGIMES'!$C$6,"Normal",IF(F567&lt;'04_VOLATILITY_REGIMES'!$C$7,"High","Extreme"))))</f>
        <v/>
      </c>
      <c r="P567" s="20">
        <f>O568</f>
        <v/>
      </c>
      <c r="Q567" s="21">
        <f>YEAR(A567)</f>
        <v/>
      </c>
    </row>
    <row r="568">
      <c r="A568" s="14" t="n">
        <v>42139</v>
      </c>
      <c r="B568" s="15">
        <f>'01_RAW_Spot'!B568</f>
        <v/>
      </c>
      <c r="C568" s="16">
        <f>'01_RAW_IV'!B568</f>
        <v/>
      </c>
      <c r="D568" s="15">
        <f>LN(B568/B567)</f>
        <v/>
      </c>
      <c r="E568" s="16">
        <f>STDEV(D548:D568)*SQRT(252)</f>
        <v/>
      </c>
      <c r="F568" s="16">
        <f>STDEV(D506:D568)*SQRT(252)</f>
        <v/>
      </c>
      <c r="G568" s="16">
        <f>IF(OR(C568="",F568=""),"",C568-F568)</f>
        <v/>
      </c>
      <c r="H568" s="17">
        <f>IF(OR(C568="",F568="",F568=0),"",C568/F568)</f>
        <v/>
      </c>
      <c r="I568" s="18">
        <f>IF('01_RAW_FwdRV'!B568="","",'01_RAW_FwdRV'!B568)</f>
        <v/>
      </c>
      <c r="J568" s="18">
        <f>IF(ROW()&lt;=3286,STDEV(D569:D589)*SQRT(252),"")</f>
        <v/>
      </c>
      <c r="K568" s="18">
        <f>IF(ROW()&lt;=3244,LN(B631/B568),"")</f>
        <v/>
      </c>
      <c r="L568" s="19" t="n">
        <v>0.2204585537918871</v>
      </c>
      <c r="M568" s="19" t="n">
        <v>0.2292768959435626</v>
      </c>
      <c r="N568" s="17" t="n">
        <v>0.2623034637907914</v>
      </c>
      <c r="O568" s="20">
        <f>IF(F568="","",IF(F568&lt;'04_VOLATILITY_REGIMES'!$C$5,"Low",IF(F568&lt;'04_VOLATILITY_REGIMES'!$C$6,"Normal",IF(F568&lt;'04_VOLATILITY_REGIMES'!$C$7,"High","Extreme"))))</f>
        <v/>
      </c>
      <c r="P568" s="20">
        <f>O569</f>
        <v/>
      </c>
      <c r="Q568" s="21">
        <f>YEAR(A568)</f>
        <v/>
      </c>
    </row>
    <row r="569">
      <c r="A569" s="14" t="n">
        <v>42142</v>
      </c>
      <c r="B569" s="15">
        <f>'01_RAW_Spot'!B569</f>
        <v/>
      </c>
      <c r="C569" s="16">
        <f>'01_RAW_IV'!B569</f>
        <v/>
      </c>
      <c r="D569" s="15">
        <f>LN(B569/B568)</f>
        <v/>
      </c>
      <c r="E569" s="16">
        <f>STDEV(D549:D569)*SQRT(252)</f>
        <v/>
      </c>
      <c r="F569" s="16">
        <f>STDEV(D507:D569)*SQRT(252)</f>
        <v/>
      </c>
      <c r="G569" s="16">
        <f>IF(OR(C569="",F569=""),"",C569-F569)</f>
        <v/>
      </c>
      <c r="H569" s="17">
        <f>IF(OR(C569="",F569="",F569=0),"",C569/F569)</f>
        <v/>
      </c>
      <c r="I569" s="18">
        <f>IF('01_RAW_FwdRV'!B569="","",'01_RAW_FwdRV'!B569)</f>
        <v/>
      </c>
      <c r="J569" s="18">
        <f>IF(ROW()&lt;=3286,STDEV(D570:D590)*SQRT(252),"")</f>
        <v/>
      </c>
      <c r="K569" s="18">
        <f>IF(ROW()&lt;=3244,LN(B632/B569),"")</f>
        <v/>
      </c>
      <c r="L569" s="19" t="n">
        <v>0.1866197183098592</v>
      </c>
      <c r="M569" s="19" t="n">
        <v>0.2359154929577465</v>
      </c>
      <c r="N569" s="17" t="n">
        <v>0.1970634235917442</v>
      </c>
      <c r="O569" s="20">
        <f>IF(F569="","",IF(F569&lt;'04_VOLATILITY_REGIMES'!$C$5,"Low",IF(F569&lt;'04_VOLATILITY_REGIMES'!$C$6,"Normal",IF(F569&lt;'04_VOLATILITY_REGIMES'!$C$7,"High","Extreme"))))</f>
        <v/>
      </c>
      <c r="P569" s="20">
        <f>O570</f>
        <v/>
      </c>
      <c r="Q569" s="21">
        <f>YEAR(A569)</f>
        <v/>
      </c>
    </row>
    <row r="570">
      <c r="A570" s="14" t="n">
        <v>42143</v>
      </c>
      <c r="B570" s="15">
        <f>'01_RAW_Spot'!B570</f>
        <v/>
      </c>
      <c r="C570" s="16">
        <f>'01_RAW_IV'!B570</f>
        <v/>
      </c>
      <c r="D570" s="15">
        <f>LN(B570/B569)</f>
        <v/>
      </c>
      <c r="E570" s="16">
        <f>STDEV(D550:D570)*SQRT(252)</f>
        <v/>
      </c>
      <c r="F570" s="16">
        <f>STDEV(D508:D570)*SQRT(252)</f>
        <v/>
      </c>
      <c r="G570" s="16">
        <f>IF(OR(C570="",F570=""),"",C570-F570)</f>
        <v/>
      </c>
      <c r="H570" s="17">
        <f>IF(OR(C570="",F570="",F570=0),"",C570/F570)</f>
        <v/>
      </c>
      <c r="I570" s="18">
        <f>IF('01_RAW_FwdRV'!B570="","",'01_RAW_FwdRV'!B570)</f>
        <v/>
      </c>
      <c r="J570" s="18">
        <f>IF(ROW()&lt;=3286,STDEV(D571:D591)*SQRT(252),"")</f>
        <v/>
      </c>
      <c r="K570" s="18">
        <f>IF(ROW()&lt;=3244,LN(B633/B570),"")</f>
        <v/>
      </c>
      <c r="L570" s="19" t="n">
        <v>0.1862917398945518</v>
      </c>
      <c r="M570" s="19" t="n">
        <v>0.2372583479789104</v>
      </c>
      <c r="N570" s="17" t="n">
        <v>0.1948846432280746</v>
      </c>
      <c r="O570" s="20">
        <f>IF(F570="","",IF(F570&lt;'04_VOLATILITY_REGIMES'!$C$5,"Low",IF(F570&lt;'04_VOLATILITY_REGIMES'!$C$6,"Normal",IF(F570&lt;'04_VOLATILITY_REGIMES'!$C$7,"High","Extreme"))))</f>
        <v/>
      </c>
      <c r="P570" s="20">
        <f>O571</f>
        <v/>
      </c>
      <c r="Q570" s="21">
        <f>YEAR(A570)</f>
        <v/>
      </c>
    </row>
    <row r="571">
      <c r="A571" s="14" t="n">
        <v>42144</v>
      </c>
      <c r="B571" s="15">
        <f>'01_RAW_Spot'!B571</f>
        <v/>
      </c>
      <c r="C571" s="16">
        <f>'01_RAW_IV'!B571</f>
        <v/>
      </c>
      <c r="D571" s="15">
        <f>LN(B571/B570)</f>
        <v/>
      </c>
      <c r="E571" s="16">
        <f>STDEV(D551:D571)*SQRT(252)</f>
        <v/>
      </c>
      <c r="F571" s="16">
        <f>STDEV(D509:D571)*SQRT(252)</f>
        <v/>
      </c>
      <c r="G571" s="16">
        <f>IF(OR(C571="",F571=""),"",C571-F571)</f>
        <v/>
      </c>
      <c r="H571" s="17">
        <f>IF(OR(C571="",F571="",F571=0),"",C571/F571)</f>
        <v/>
      </c>
      <c r="I571" s="18">
        <f>IF('01_RAW_FwdRV'!B571="","",'01_RAW_FwdRV'!B571)</f>
        <v/>
      </c>
      <c r="J571" s="18">
        <f>IF(ROW()&lt;=3286,STDEV(D572:D592)*SQRT(252),"")</f>
        <v/>
      </c>
      <c r="K571" s="18">
        <f>IF(ROW()&lt;=3244,LN(B634/B571),"")</f>
        <v/>
      </c>
      <c r="L571" s="19" t="n">
        <v>0.1859649122807017</v>
      </c>
      <c r="M571" s="19" t="n">
        <v>0.1631578947368421</v>
      </c>
      <c r="N571" s="17" t="n">
        <v>0.2449307975272299</v>
      </c>
      <c r="O571" s="20">
        <f>IF(F571="","",IF(F571&lt;'04_VOLATILITY_REGIMES'!$C$5,"Low",IF(F571&lt;'04_VOLATILITY_REGIMES'!$C$6,"Normal",IF(F571&lt;'04_VOLATILITY_REGIMES'!$C$7,"High","Extreme"))))</f>
        <v/>
      </c>
      <c r="P571" s="20">
        <f>O572</f>
        <v/>
      </c>
      <c r="Q571" s="21">
        <f>YEAR(A571)</f>
        <v/>
      </c>
    </row>
    <row r="572">
      <c r="A572" s="14" t="n">
        <v>42145</v>
      </c>
      <c r="B572" s="15">
        <f>'01_RAW_Spot'!B572</f>
        <v/>
      </c>
      <c r="C572" s="16">
        <f>'01_RAW_IV'!B572</f>
        <v/>
      </c>
      <c r="D572" s="15">
        <f>LN(B572/B571)</f>
        <v/>
      </c>
      <c r="E572" s="16">
        <f>STDEV(D552:D572)*SQRT(252)</f>
        <v/>
      </c>
      <c r="F572" s="16">
        <f>STDEV(D510:D572)*SQRT(252)</f>
        <v/>
      </c>
      <c r="G572" s="16">
        <f>IF(OR(C572="",F572=""),"",C572-F572)</f>
        <v/>
      </c>
      <c r="H572" s="17">
        <f>IF(OR(C572="",F572="",F572=0),"",C572/F572)</f>
        <v/>
      </c>
      <c r="I572" s="18">
        <f>IF('01_RAW_FwdRV'!B572="","",'01_RAW_FwdRV'!B572)</f>
        <v/>
      </c>
      <c r="J572" s="18">
        <f>IF(ROW()&lt;=3286,STDEV(D573:D593)*SQRT(252),"")</f>
        <v/>
      </c>
      <c r="K572" s="18">
        <f>IF(ROW()&lt;=3244,LN(B635/B572),"")</f>
        <v/>
      </c>
      <c r="L572" s="19" t="n">
        <v>0.1716287215411559</v>
      </c>
      <c r="M572" s="19" t="n">
        <v>0.1908931698774081</v>
      </c>
      <c r="N572" s="17" t="n">
        <v>0.199163402402235</v>
      </c>
      <c r="O572" s="20">
        <f>IF(F572="","",IF(F572&lt;'04_VOLATILITY_REGIMES'!$C$5,"Low",IF(F572&lt;'04_VOLATILITY_REGIMES'!$C$6,"Normal",IF(F572&lt;'04_VOLATILITY_REGIMES'!$C$7,"High","Extreme"))))</f>
        <v/>
      </c>
      <c r="P572" s="20">
        <f>O573</f>
        <v/>
      </c>
      <c r="Q572" s="21">
        <f>YEAR(A572)</f>
        <v/>
      </c>
    </row>
    <row r="573">
      <c r="A573" s="14" t="n">
        <v>42146</v>
      </c>
      <c r="B573" s="15">
        <f>'01_RAW_Spot'!B573</f>
        <v/>
      </c>
      <c r="C573" s="16">
        <f>'01_RAW_IV'!B573</f>
        <v/>
      </c>
      <c r="D573" s="15">
        <f>LN(B573/B572)</f>
        <v/>
      </c>
      <c r="E573" s="16">
        <f>STDEV(D553:D573)*SQRT(252)</f>
        <v/>
      </c>
      <c r="F573" s="16">
        <f>STDEV(D511:D573)*SQRT(252)</f>
        <v/>
      </c>
      <c r="G573" s="16">
        <f>IF(OR(C573="",F573=""),"",C573-F573)</f>
        <v/>
      </c>
      <c r="H573" s="17">
        <f>IF(OR(C573="",F573="",F573=0),"",C573/F573)</f>
        <v/>
      </c>
      <c r="I573" s="18">
        <f>IF('01_RAW_FwdRV'!B573="","",'01_RAW_FwdRV'!B573)</f>
        <v/>
      </c>
      <c r="J573" s="18">
        <f>IF(ROW()&lt;=3286,STDEV(D574:D594)*SQRT(252),"")</f>
        <v/>
      </c>
      <c r="K573" s="18">
        <f>IF(ROW()&lt;=3244,LN(B636/B573),"")</f>
        <v/>
      </c>
      <c r="L573" s="19" t="n">
        <v>0.1188811188811189</v>
      </c>
      <c r="M573" s="19" t="n">
        <v>0.1993006993006993</v>
      </c>
      <c r="N573" s="17" t="n">
        <v>0.09844673037228682</v>
      </c>
      <c r="O573" s="20">
        <f>IF(F573="","",IF(F573&lt;'04_VOLATILITY_REGIMES'!$C$5,"Low",IF(F573&lt;'04_VOLATILITY_REGIMES'!$C$6,"Normal",IF(F573&lt;'04_VOLATILITY_REGIMES'!$C$7,"High","Extreme"))))</f>
        <v/>
      </c>
      <c r="P573" s="20">
        <f>O574</f>
        <v/>
      </c>
      <c r="Q573" s="21">
        <f>YEAR(A573)</f>
        <v/>
      </c>
    </row>
    <row r="574">
      <c r="A574" s="14" t="n">
        <v>42149</v>
      </c>
      <c r="B574" s="15">
        <f>'01_RAW_Spot'!B574</f>
        <v/>
      </c>
      <c r="C574" s="16">
        <f>'01_RAW_IV'!B574</f>
        <v/>
      </c>
      <c r="D574" s="15">
        <f>LN(B574/B573)</f>
        <v/>
      </c>
      <c r="E574" s="16">
        <f>STDEV(D554:D574)*SQRT(252)</f>
        <v/>
      </c>
      <c r="F574" s="16">
        <f>STDEV(D512:D574)*SQRT(252)</f>
        <v/>
      </c>
      <c r="G574" s="16">
        <f>IF(OR(C574="",F574=""),"",C574-F574)</f>
        <v/>
      </c>
      <c r="H574" s="17">
        <f>IF(OR(C574="",F574="",F574=0),"",C574/F574)</f>
        <v/>
      </c>
      <c r="I574" s="18">
        <f>IF('01_RAW_FwdRV'!B574="","",'01_RAW_FwdRV'!B574)</f>
        <v/>
      </c>
      <c r="J574" s="18">
        <f>IF(ROW()&lt;=3286,STDEV(D575:D595)*SQRT(252),"")</f>
        <v/>
      </c>
      <c r="K574" s="18">
        <f>IF(ROW()&lt;=3244,LN(B637/B574),"")</f>
        <v/>
      </c>
      <c r="L574" s="19" t="n">
        <v>0.1047120418848168</v>
      </c>
      <c r="M574" s="19" t="n">
        <v>0.1989528795811518</v>
      </c>
      <c r="N574" s="17" t="n">
        <v>0.07781390183300739</v>
      </c>
      <c r="O574" s="20">
        <f>IF(F574="","",IF(F574&lt;'04_VOLATILITY_REGIMES'!$C$5,"Low",IF(F574&lt;'04_VOLATILITY_REGIMES'!$C$6,"Normal",IF(F574&lt;'04_VOLATILITY_REGIMES'!$C$7,"High","Extreme"))))</f>
        <v/>
      </c>
      <c r="P574" s="20">
        <f>O575</f>
        <v/>
      </c>
      <c r="Q574" s="21">
        <f>YEAR(A574)</f>
        <v/>
      </c>
    </row>
    <row r="575">
      <c r="A575" s="14" t="n">
        <v>42150</v>
      </c>
      <c r="B575" s="15">
        <f>'01_RAW_Spot'!B575</f>
        <v/>
      </c>
      <c r="C575" s="16">
        <f>'01_RAW_IV'!B575</f>
        <v/>
      </c>
      <c r="D575" s="15">
        <f>LN(B575/B574)</f>
        <v/>
      </c>
      <c r="E575" s="16">
        <f>STDEV(D555:D575)*SQRT(252)</f>
        <v/>
      </c>
      <c r="F575" s="16">
        <f>STDEV(D513:D575)*SQRT(252)</f>
        <v/>
      </c>
      <c r="G575" s="16">
        <f>IF(OR(C575="",F575=""),"",C575-F575)</f>
        <v/>
      </c>
      <c r="H575" s="17">
        <f>IF(OR(C575="",F575="",F575=0),"",C575/F575)</f>
        <v/>
      </c>
      <c r="I575" s="18">
        <f>IF('01_RAW_FwdRV'!B575="","",'01_RAW_FwdRV'!B575)</f>
        <v/>
      </c>
      <c r="J575" s="18">
        <f>IF(ROW()&lt;=3286,STDEV(D576:D596)*SQRT(252),"")</f>
        <v/>
      </c>
      <c r="K575" s="18">
        <f>IF(ROW()&lt;=3244,LN(B638/B575),"")</f>
        <v/>
      </c>
      <c r="L575" s="19" t="n">
        <v>0.09233449477351917</v>
      </c>
      <c r="M575" s="19" t="n">
        <v>0.2456445993031359</v>
      </c>
      <c r="N575" s="17" t="n">
        <v>0.03238260862669039</v>
      </c>
      <c r="O575" s="20">
        <f>IF(F575="","",IF(F575&lt;'04_VOLATILITY_REGIMES'!$C$5,"Low",IF(F575&lt;'04_VOLATILITY_REGIMES'!$C$6,"Normal",IF(F575&lt;'04_VOLATILITY_REGIMES'!$C$7,"High","Extreme"))))</f>
        <v/>
      </c>
      <c r="P575" s="20">
        <f>O576</f>
        <v/>
      </c>
      <c r="Q575" s="21">
        <f>YEAR(A575)</f>
        <v/>
      </c>
    </row>
    <row r="576">
      <c r="A576" s="14" t="n">
        <v>42151</v>
      </c>
      <c r="B576" s="15">
        <f>'01_RAW_Spot'!B576</f>
        <v/>
      </c>
      <c r="C576" s="16">
        <f>'01_RAW_IV'!B576</f>
        <v/>
      </c>
      <c r="D576" s="15">
        <f>LN(B576/B575)</f>
        <v/>
      </c>
      <c r="E576" s="16">
        <f>STDEV(D556:D576)*SQRT(252)</f>
        <v/>
      </c>
      <c r="F576" s="16">
        <f>STDEV(D514:D576)*SQRT(252)</f>
        <v/>
      </c>
      <c r="G576" s="16">
        <f>IF(OR(C576="",F576=""),"",C576-F576)</f>
        <v/>
      </c>
      <c r="H576" s="17">
        <f>IF(OR(C576="",F576="",F576=0),"",C576/F576)</f>
        <v/>
      </c>
      <c r="I576" s="18">
        <f>IF('01_RAW_FwdRV'!B576="","",'01_RAW_FwdRV'!B576)</f>
        <v/>
      </c>
      <c r="J576" s="18">
        <f>IF(ROW()&lt;=3286,STDEV(D577:D597)*SQRT(252),"")</f>
        <v/>
      </c>
      <c r="K576" s="18">
        <f>IF(ROW()&lt;=3244,LN(B639/B576),"")</f>
        <v/>
      </c>
      <c r="L576" s="19" t="n">
        <v>0.1217391304347826</v>
      </c>
      <c r="M576" s="19" t="n">
        <v>0.2417391304347826</v>
      </c>
      <c r="N576" s="17" t="n">
        <v>0.0623015958980312</v>
      </c>
      <c r="O576" s="20">
        <f>IF(F576="","",IF(F576&lt;'04_VOLATILITY_REGIMES'!$C$5,"Low",IF(F576&lt;'04_VOLATILITY_REGIMES'!$C$6,"Normal",IF(F576&lt;'04_VOLATILITY_REGIMES'!$C$7,"High","Extreme"))))</f>
        <v/>
      </c>
      <c r="P576" s="20">
        <f>O577</f>
        <v/>
      </c>
      <c r="Q576" s="21">
        <f>YEAR(A576)</f>
        <v/>
      </c>
    </row>
    <row r="577">
      <c r="A577" s="14" t="n">
        <v>42152</v>
      </c>
      <c r="B577" s="15">
        <f>'01_RAW_Spot'!B577</f>
        <v/>
      </c>
      <c r="C577" s="16">
        <f>'01_RAW_IV'!B577</f>
        <v/>
      </c>
      <c r="D577" s="15">
        <f>LN(B577/B576)</f>
        <v/>
      </c>
      <c r="E577" s="16">
        <f>STDEV(D557:D577)*SQRT(252)</f>
        <v/>
      </c>
      <c r="F577" s="16">
        <f>STDEV(D515:D577)*SQRT(252)</f>
        <v/>
      </c>
      <c r="G577" s="16">
        <f>IF(OR(C577="",F577=""),"",C577-F577)</f>
        <v/>
      </c>
      <c r="H577" s="17">
        <f>IF(OR(C577="",F577="",F577=0),"",C577/F577)</f>
        <v/>
      </c>
      <c r="I577" s="18">
        <f>IF('01_RAW_FwdRV'!B577="","",'01_RAW_FwdRV'!B577)</f>
        <v/>
      </c>
      <c r="J577" s="18">
        <f>IF(ROW()&lt;=3286,STDEV(D578:D598)*SQRT(252),"")</f>
        <v/>
      </c>
      <c r="K577" s="18">
        <f>IF(ROW()&lt;=3244,LN(B640/B577),"")</f>
        <v/>
      </c>
      <c r="L577" s="19" t="n">
        <v>0.06770833333333333</v>
      </c>
      <c r="M577" s="19" t="n">
        <v>0.2690972222222222</v>
      </c>
      <c r="N577" s="17" t="n">
        <v>-0.003592346423586129</v>
      </c>
      <c r="O577" s="20">
        <f>IF(F577="","",IF(F577&lt;'04_VOLATILITY_REGIMES'!$C$5,"Low",IF(F577&lt;'04_VOLATILITY_REGIMES'!$C$6,"Normal",IF(F577&lt;'04_VOLATILITY_REGIMES'!$C$7,"High","Extreme"))))</f>
        <v/>
      </c>
      <c r="P577" s="20">
        <f>O578</f>
        <v/>
      </c>
      <c r="Q577" s="21">
        <f>YEAR(A577)</f>
        <v/>
      </c>
    </row>
    <row r="578">
      <c r="A578" s="14" t="n">
        <v>42153</v>
      </c>
      <c r="B578" s="15">
        <f>'01_RAW_Spot'!B578</f>
        <v/>
      </c>
      <c r="C578" s="16">
        <f>'01_RAW_IV'!B578</f>
        <v/>
      </c>
      <c r="D578" s="15">
        <f>LN(B578/B577)</f>
        <v/>
      </c>
      <c r="E578" s="16">
        <f>STDEV(D558:D578)*SQRT(252)</f>
        <v/>
      </c>
      <c r="F578" s="16">
        <f>STDEV(D516:D578)*SQRT(252)</f>
        <v/>
      </c>
      <c r="G578" s="16">
        <f>IF(OR(C578="",F578=""),"",C578-F578)</f>
        <v/>
      </c>
      <c r="H578" s="17">
        <f>IF(OR(C578="",F578="",F578=0),"",C578/F578)</f>
        <v/>
      </c>
      <c r="I578" s="18">
        <f>IF('01_RAW_FwdRV'!B578="","",'01_RAW_FwdRV'!B578)</f>
        <v/>
      </c>
      <c r="J578" s="18">
        <f>IF(ROW()&lt;=3286,STDEV(D579:D599)*SQRT(252),"")</f>
        <v/>
      </c>
      <c r="K578" s="18">
        <f>IF(ROW()&lt;=3244,LN(B641/B578),"")</f>
        <v/>
      </c>
      <c r="L578" s="19" t="n">
        <v>0.06065857885615251</v>
      </c>
      <c r="M578" s="19" t="n">
        <v>0.2547660311958406</v>
      </c>
      <c r="N578" s="17" t="n">
        <v>-0.01223991385995247</v>
      </c>
      <c r="O578" s="20">
        <f>IF(F578="","",IF(F578&lt;'04_VOLATILITY_REGIMES'!$C$5,"Low",IF(F578&lt;'04_VOLATILITY_REGIMES'!$C$6,"Normal",IF(F578&lt;'04_VOLATILITY_REGIMES'!$C$7,"High","Extreme"))))</f>
        <v/>
      </c>
      <c r="P578" s="20">
        <f>O579</f>
        <v/>
      </c>
      <c r="Q578" s="21">
        <f>YEAR(A578)</f>
        <v/>
      </c>
    </row>
    <row r="579">
      <c r="A579" s="14" t="n">
        <v>42156</v>
      </c>
      <c r="B579" s="15">
        <f>'01_RAW_Spot'!B579</f>
        <v/>
      </c>
      <c r="C579" s="16">
        <f>'01_RAW_IV'!B579</f>
        <v/>
      </c>
      <c r="D579" s="15">
        <f>LN(B579/B578)</f>
        <v/>
      </c>
      <c r="E579" s="16">
        <f>STDEV(D559:D579)*SQRT(252)</f>
        <v/>
      </c>
      <c r="F579" s="16">
        <f>STDEV(D517:D579)*SQRT(252)</f>
        <v/>
      </c>
      <c r="G579" s="16">
        <f>IF(OR(C579="",F579=""),"",C579-F579)</f>
        <v/>
      </c>
      <c r="H579" s="17">
        <f>IF(OR(C579="",F579="",F579=0),"",C579/F579)</f>
        <v/>
      </c>
      <c r="I579" s="18">
        <f>IF('01_RAW_FwdRV'!B579="","",'01_RAW_FwdRV'!B579)</f>
        <v/>
      </c>
      <c r="J579" s="18">
        <f>IF(ROW()&lt;=3286,STDEV(D580:D600)*SQRT(252),"")</f>
        <v/>
      </c>
      <c r="K579" s="18">
        <f>IF(ROW()&lt;=3244,LN(B642/B579),"")</f>
        <v/>
      </c>
      <c r="L579" s="19" t="n">
        <v>0.05190311418685121</v>
      </c>
      <c r="M579" s="19" t="n">
        <v>0.2647058823529412</v>
      </c>
      <c r="N579" s="17" t="n">
        <v>-0.04126453785637726</v>
      </c>
      <c r="O579" s="20">
        <f>IF(F579="","",IF(F579&lt;'04_VOLATILITY_REGIMES'!$C$5,"Low",IF(F579&lt;'04_VOLATILITY_REGIMES'!$C$6,"Normal",IF(F579&lt;'04_VOLATILITY_REGIMES'!$C$7,"High","Extreme"))))</f>
        <v/>
      </c>
      <c r="P579" s="20">
        <f>O580</f>
        <v/>
      </c>
      <c r="Q579" s="21">
        <f>YEAR(A579)</f>
        <v/>
      </c>
    </row>
    <row r="580">
      <c r="A580" s="14" t="n">
        <v>42157</v>
      </c>
      <c r="B580" s="15">
        <f>'01_RAW_Spot'!B580</f>
        <v/>
      </c>
      <c r="C580" s="16">
        <f>'01_RAW_IV'!B580</f>
        <v/>
      </c>
      <c r="D580" s="15">
        <f>LN(B580/B579)</f>
        <v/>
      </c>
      <c r="E580" s="16">
        <f>STDEV(D560:D580)*SQRT(252)</f>
        <v/>
      </c>
      <c r="F580" s="16">
        <f>STDEV(D518:D580)*SQRT(252)</f>
        <v/>
      </c>
      <c r="G580" s="16">
        <f>IF(OR(C580="",F580=""),"",C580-F580)</f>
        <v/>
      </c>
      <c r="H580" s="17">
        <f>IF(OR(C580="",F580="",F580=0),"",C580/F580)</f>
        <v/>
      </c>
      <c r="I580" s="18">
        <f>IF('01_RAW_FwdRV'!B580="","",'01_RAW_FwdRV'!B580)</f>
        <v/>
      </c>
      <c r="J580" s="18">
        <f>IF(ROW()&lt;=3286,STDEV(D581:D601)*SQRT(252),"")</f>
        <v/>
      </c>
      <c r="K580" s="18">
        <f>IF(ROW()&lt;=3244,LN(B643/B580),"")</f>
        <v/>
      </c>
      <c r="L580" s="19" t="n">
        <v>0.04835924006908463</v>
      </c>
      <c r="M580" s="19" t="n">
        <v>0.2556131260794473</v>
      </c>
      <c r="N580" s="17" t="n">
        <v>-0.04743298541793299</v>
      </c>
      <c r="O580" s="20">
        <f>IF(F580="","",IF(F580&lt;'04_VOLATILITY_REGIMES'!$C$5,"Low",IF(F580&lt;'04_VOLATILITY_REGIMES'!$C$6,"Normal",IF(F580&lt;'04_VOLATILITY_REGIMES'!$C$7,"High","Extreme"))))</f>
        <v/>
      </c>
      <c r="P580" s="20">
        <f>O581</f>
        <v/>
      </c>
      <c r="Q580" s="21">
        <f>YEAR(A580)</f>
        <v/>
      </c>
    </row>
    <row r="581">
      <c r="A581" s="14" t="n">
        <v>42158</v>
      </c>
      <c r="B581" s="15">
        <f>'01_RAW_Spot'!B581</f>
        <v/>
      </c>
      <c r="C581" s="16">
        <f>'01_RAW_IV'!B581</f>
        <v/>
      </c>
      <c r="D581" s="15">
        <f>LN(B581/B580)</f>
        <v/>
      </c>
      <c r="E581" s="16">
        <f>STDEV(D561:D581)*SQRT(252)</f>
        <v/>
      </c>
      <c r="F581" s="16">
        <f>STDEV(D519:D581)*SQRT(252)</f>
        <v/>
      </c>
      <c r="G581" s="16">
        <f>IF(OR(C581="",F581=""),"",C581-F581)</f>
        <v/>
      </c>
      <c r="H581" s="17">
        <f>IF(OR(C581="",F581="",F581=0),"",C581/F581)</f>
        <v/>
      </c>
      <c r="I581" s="18">
        <f>IF('01_RAW_FwdRV'!B581="","",'01_RAW_FwdRV'!B581)</f>
        <v/>
      </c>
      <c r="J581" s="18">
        <f>IF(ROW()&lt;=3286,STDEV(D582:D602)*SQRT(252),"")</f>
        <v/>
      </c>
      <c r="K581" s="18">
        <f>IF(ROW()&lt;=3244,LN(B644/B581),"")</f>
        <v/>
      </c>
      <c r="L581" s="19" t="n">
        <v>0.05344827586206897</v>
      </c>
      <c r="M581" s="19" t="n">
        <v>0.2275862068965517</v>
      </c>
      <c r="N581" s="17" t="n">
        <v>-0.02160948029963788</v>
      </c>
      <c r="O581" s="20">
        <f>IF(F581="","",IF(F581&lt;'04_VOLATILITY_REGIMES'!$C$5,"Low",IF(F581&lt;'04_VOLATILITY_REGIMES'!$C$6,"Normal",IF(F581&lt;'04_VOLATILITY_REGIMES'!$C$7,"High","Extreme"))))</f>
        <v/>
      </c>
      <c r="P581" s="20">
        <f>O582</f>
        <v/>
      </c>
      <c r="Q581" s="21">
        <f>YEAR(A581)</f>
        <v/>
      </c>
    </row>
    <row r="582">
      <c r="A582" s="14" t="n">
        <v>42159</v>
      </c>
      <c r="B582" s="15">
        <f>'01_RAW_Spot'!B582</f>
        <v/>
      </c>
      <c r="C582" s="16">
        <f>'01_RAW_IV'!B582</f>
        <v/>
      </c>
      <c r="D582" s="15">
        <f>LN(B582/B581)</f>
        <v/>
      </c>
      <c r="E582" s="16">
        <f>STDEV(D562:D582)*SQRT(252)</f>
        <v/>
      </c>
      <c r="F582" s="16">
        <f>STDEV(D520:D582)*SQRT(252)</f>
        <v/>
      </c>
      <c r="G582" s="16">
        <f>IF(OR(C582="",F582=""),"",C582-F582)</f>
        <v/>
      </c>
      <c r="H582" s="17">
        <f>IF(OR(C582="",F582="",F582=0),"",C582/F582)</f>
        <v/>
      </c>
      <c r="I582" s="18">
        <f>IF('01_RAW_FwdRV'!B582="","",'01_RAW_FwdRV'!B582)</f>
        <v/>
      </c>
      <c r="J582" s="18">
        <f>IF(ROW()&lt;=3286,STDEV(D583:D603)*SQRT(252),"")</f>
        <v/>
      </c>
      <c r="K582" s="18">
        <f>IF(ROW()&lt;=3244,LN(B645/B582),"")</f>
        <v/>
      </c>
      <c r="L582" s="19" t="n">
        <v>0.07401032702237521</v>
      </c>
      <c r="M582" s="19" t="n">
        <v>0.2013769363166953</v>
      </c>
      <c r="N582" s="17" t="n">
        <v>0.03217428899457171</v>
      </c>
      <c r="O582" s="20">
        <f>IF(F582="","",IF(F582&lt;'04_VOLATILITY_REGIMES'!$C$5,"Low",IF(F582&lt;'04_VOLATILITY_REGIMES'!$C$6,"Normal",IF(F582&lt;'04_VOLATILITY_REGIMES'!$C$7,"High","Extreme"))))</f>
        <v/>
      </c>
      <c r="P582" s="20">
        <f>O583</f>
        <v/>
      </c>
      <c r="Q582" s="21">
        <f>YEAR(A582)</f>
        <v/>
      </c>
    </row>
    <row r="583">
      <c r="A583" s="14" t="n">
        <v>42160</v>
      </c>
      <c r="B583" s="15">
        <f>'01_RAW_Spot'!B583</f>
        <v/>
      </c>
      <c r="C583" s="16">
        <f>'01_RAW_IV'!B583</f>
        <v/>
      </c>
      <c r="D583" s="15">
        <f>LN(B583/B582)</f>
        <v/>
      </c>
      <c r="E583" s="16">
        <f>STDEV(D563:D583)*SQRT(252)</f>
        <v/>
      </c>
      <c r="F583" s="16">
        <f>STDEV(D521:D583)*SQRT(252)</f>
        <v/>
      </c>
      <c r="G583" s="16">
        <f>IF(OR(C583="",F583=""),"",C583-F583)</f>
        <v/>
      </c>
      <c r="H583" s="17">
        <f>IF(OR(C583="",F583="",F583=0),"",C583/F583)</f>
        <v/>
      </c>
      <c r="I583" s="18">
        <f>IF('01_RAW_FwdRV'!B583="","",'01_RAW_FwdRV'!B583)</f>
        <v/>
      </c>
      <c r="J583" s="18">
        <f>IF(ROW()&lt;=3286,STDEV(D584:D604)*SQRT(252),"")</f>
        <v/>
      </c>
      <c r="K583" s="18">
        <f>IF(ROW()&lt;=3244,LN(B646/B583),"")</f>
        <v/>
      </c>
      <c r="L583" s="19" t="n">
        <v>0.06013745704467354</v>
      </c>
      <c r="M583" s="19" t="n">
        <v>0.2302405498281787</v>
      </c>
      <c r="N583" s="17" t="n">
        <v>-0.01358139234930231</v>
      </c>
      <c r="O583" s="20">
        <f>IF(F583="","",IF(F583&lt;'04_VOLATILITY_REGIMES'!$C$5,"Low",IF(F583&lt;'04_VOLATILITY_REGIMES'!$C$6,"Normal",IF(F583&lt;'04_VOLATILITY_REGIMES'!$C$7,"High","Extreme"))))</f>
        <v/>
      </c>
      <c r="P583" s="20">
        <f>O584</f>
        <v/>
      </c>
      <c r="Q583" s="21">
        <f>YEAR(A583)</f>
        <v/>
      </c>
    </row>
    <row r="584">
      <c r="A584" s="14" t="n">
        <v>42163</v>
      </c>
      <c r="B584" s="15">
        <f>'01_RAW_Spot'!B584</f>
        <v/>
      </c>
      <c r="C584" s="16">
        <f>'01_RAW_IV'!B584</f>
        <v/>
      </c>
      <c r="D584" s="15">
        <f>LN(B584/B583)</f>
        <v/>
      </c>
      <c r="E584" s="16">
        <f>STDEV(D564:D584)*SQRT(252)</f>
        <v/>
      </c>
      <c r="F584" s="16">
        <f>STDEV(D522:D584)*SQRT(252)</f>
        <v/>
      </c>
      <c r="G584" s="16">
        <f>IF(OR(C584="",F584=""),"",C584-F584)</f>
        <v/>
      </c>
      <c r="H584" s="17">
        <f>IF(OR(C584="",F584="",F584=0),"",C584/F584)</f>
        <v/>
      </c>
      <c r="I584" s="18">
        <f>IF('01_RAW_FwdRV'!B584="","",'01_RAW_FwdRV'!B584)</f>
        <v/>
      </c>
      <c r="J584" s="18">
        <f>IF(ROW()&lt;=3286,STDEV(D585:D605)*SQRT(252),"")</f>
        <v/>
      </c>
      <c r="K584" s="18">
        <f>IF(ROW()&lt;=3244,LN(B647/B584),"")</f>
        <v/>
      </c>
      <c r="L584" s="19" t="n">
        <v>0.1183533447684391</v>
      </c>
      <c r="M584" s="19" t="n">
        <v>0.2847341337907376</v>
      </c>
      <c r="N584" s="17" t="n">
        <v>0.02948247081433743</v>
      </c>
      <c r="O584" s="20">
        <f>IF(F584="","",IF(F584&lt;'04_VOLATILITY_REGIMES'!$C$5,"Low",IF(F584&lt;'04_VOLATILITY_REGIMES'!$C$6,"Normal",IF(F584&lt;'04_VOLATILITY_REGIMES'!$C$7,"High","Extreme"))))</f>
        <v/>
      </c>
      <c r="P584" s="20">
        <f>O585</f>
        <v/>
      </c>
      <c r="Q584" s="21">
        <f>YEAR(A584)</f>
        <v/>
      </c>
    </row>
    <row r="585">
      <c r="A585" s="14" t="n">
        <v>42164</v>
      </c>
      <c r="B585" s="15">
        <f>'01_RAW_Spot'!B585</f>
        <v/>
      </c>
      <c r="C585" s="16">
        <f>'01_RAW_IV'!B585</f>
        <v/>
      </c>
      <c r="D585" s="15">
        <f>LN(B585/B584)</f>
        <v/>
      </c>
      <c r="E585" s="16">
        <f>STDEV(D565:D585)*SQRT(252)</f>
        <v/>
      </c>
      <c r="F585" s="16">
        <f>STDEV(D523:D585)*SQRT(252)</f>
        <v/>
      </c>
      <c r="G585" s="16">
        <f>IF(OR(C585="",F585=""),"",C585-F585)</f>
        <v/>
      </c>
      <c r="H585" s="17">
        <f>IF(OR(C585="",F585="",F585=0),"",C585/F585)</f>
        <v/>
      </c>
      <c r="I585" s="18">
        <f>IF('01_RAW_FwdRV'!B585="","",'01_RAW_FwdRV'!B585)</f>
        <v/>
      </c>
      <c r="J585" s="18">
        <f>IF(ROW()&lt;=3286,STDEV(D586:D606)*SQRT(252),"")</f>
        <v/>
      </c>
      <c r="K585" s="18">
        <f>IF(ROW()&lt;=3244,LN(B648/B585),"")</f>
        <v/>
      </c>
      <c r="L585" s="19" t="n">
        <v>0.0958904109589041</v>
      </c>
      <c r="M585" s="19" t="n">
        <v>0.2962328767123288</v>
      </c>
      <c r="N585" s="17" t="n">
        <v>-0.001546953862283399</v>
      </c>
      <c r="O585" s="20">
        <f>IF(F585="","",IF(F585&lt;'04_VOLATILITY_REGIMES'!$C$5,"Low",IF(F585&lt;'04_VOLATILITY_REGIMES'!$C$6,"Normal",IF(F585&lt;'04_VOLATILITY_REGIMES'!$C$7,"High","Extreme"))))</f>
        <v/>
      </c>
      <c r="P585" s="20">
        <f>O586</f>
        <v/>
      </c>
      <c r="Q585" s="21">
        <f>YEAR(A585)</f>
        <v/>
      </c>
    </row>
    <row r="586">
      <c r="A586" s="14" t="n">
        <v>42165</v>
      </c>
      <c r="B586" s="15">
        <f>'01_RAW_Spot'!B586</f>
        <v/>
      </c>
      <c r="C586" s="16">
        <f>'01_RAW_IV'!B586</f>
        <v/>
      </c>
      <c r="D586" s="15">
        <f>LN(B586/B585)</f>
        <v/>
      </c>
      <c r="E586" s="16">
        <f>STDEV(D566:D586)*SQRT(252)</f>
        <v/>
      </c>
      <c r="F586" s="16">
        <f>STDEV(D524:D586)*SQRT(252)</f>
        <v/>
      </c>
      <c r="G586" s="16">
        <f>IF(OR(C586="",F586=""),"",C586-F586)</f>
        <v/>
      </c>
      <c r="H586" s="17">
        <f>IF(OR(C586="",F586="",F586=0),"",C586/F586)</f>
        <v/>
      </c>
      <c r="I586" s="18">
        <f>IF('01_RAW_FwdRV'!B586="","",'01_RAW_FwdRV'!B586)</f>
        <v/>
      </c>
      <c r="J586" s="18">
        <f>IF(ROW()&lt;=3286,STDEV(D587:D607)*SQRT(252),"")</f>
        <v/>
      </c>
      <c r="K586" s="18">
        <f>IF(ROW()&lt;=3244,LN(B649/B586),"")</f>
        <v/>
      </c>
      <c r="L586" s="19" t="n">
        <v>0.05641025641025641</v>
      </c>
      <c r="M586" s="19" t="n">
        <v>0.2427350427350427</v>
      </c>
      <c r="N586" s="17" t="n">
        <v>-0.0280184635931029</v>
      </c>
      <c r="O586" s="20">
        <f>IF(F586="","",IF(F586&lt;'04_VOLATILITY_REGIMES'!$C$5,"Low",IF(F586&lt;'04_VOLATILITY_REGIMES'!$C$6,"Normal",IF(F586&lt;'04_VOLATILITY_REGIMES'!$C$7,"High","Extreme"))))</f>
        <v/>
      </c>
      <c r="P586" s="20">
        <f>O587</f>
        <v/>
      </c>
      <c r="Q586" s="21">
        <f>YEAR(A586)</f>
        <v/>
      </c>
    </row>
    <row r="587">
      <c r="A587" s="14" t="n">
        <v>42166</v>
      </c>
      <c r="B587" s="15">
        <f>'01_RAW_Spot'!B587</f>
        <v/>
      </c>
      <c r="C587" s="16">
        <f>'01_RAW_IV'!B587</f>
        <v/>
      </c>
      <c r="D587" s="15">
        <f>LN(B587/B586)</f>
        <v/>
      </c>
      <c r="E587" s="16">
        <f>STDEV(D567:D587)*SQRT(252)</f>
        <v/>
      </c>
      <c r="F587" s="16">
        <f>STDEV(D525:D587)*SQRT(252)</f>
        <v/>
      </c>
      <c r="G587" s="16">
        <f>IF(OR(C587="",F587=""),"",C587-F587)</f>
        <v/>
      </c>
      <c r="H587" s="17">
        <f>IF(OR(C587="",F587="",F587=0),"",C587/F587)</f>
        <v/>
      </c>
      <c r="I587" s="18">
        <f>IF('01_RAW_FwdRV'!B587="","",'01_RAW_FwdRV'!B587)</f>
        <v/>
      </c>
      <c r="J587" s="18">
        <f>IF(ROW()&lt;=3286,STDEV(D588:D608)*SQRT(252),"")</f>
        <v/>
      </c>
      <c r="K587" s="18">
        <f>IF(ROW()&lt;=3244,LN(B650/B587),"")</f>
        <v/>
      </c>
      <c r="L587" s="19" t="n">
        <v>0.05631399317406143</v>
      </c>
      <c r="M587" s="19" t="n">
        <v>0.2389078498293515</v>
      </c>
      <c r="N587" s="17" t="n">
        <v>-0.03023592260334097</v>
      </c>
      <c r="O587" s="20">
        <f>IF(F587="","",IF(F587&lt;'04_VOLATILITY_REGIMES'!$C$5,"Low",IF(F587&lt;'04_VOLATILITY_REGIMES'!$C$6,"Normal",IF(F587&lt;'04_VOLATILITY_REGIMES'!$C$7,"High","Extreme"))))</f>
        <v/>
      </c>
      <c r="P587" s="20">
        <f>O588</f>
        <v/>
      </c>
      <c r="Q587" s="21">
        <f>YEAR(A587)</f>
        <v/>
      </c>
    </row>
    <row r="588">
      <c r="A588" s="14" t="n">
        <v>42167</v>
      </c>
      <c r="B588" s="15">
        <f>'01_RAW_Spot'!B588</f>
        <v/>
      </c>
      <c r="C588" s="16">
        <f>'01_RAW_IV'!B588</f>
        <v/>
      </c>
      <c r="D588" s="15">
        <f>LN(B588/B587)</f>
        <v/>
      </c>
      <c r="E588" s="16">
        <f>STDEV(D568:D588)*SQRT(252)</f>
        <v/>
      </c>
      <c r="F588" s="16">
        <f>STDEV(D526:D588)*SQRT(252)</f>
        <v/>
      </c>
      <c r="G588" s="16">
        <f>IF(OR(C588="",F588=""),"",C588-F588)</f>
        <v/>
      </c>
      <c r="H588" s="17">
        <f>IF(OR(C588="",F588="",F588=0),"",C588/F588)</f>
        <v/>
      </c>
      <c r="I588" s="18">
        <f>IF('01_RAW_FwdRV'!B588="","",'01_RAW_FwdRV'!B588)</f>
        <v/>
      </c>
      <c r="J588" s="18">
        <f>IF(ROW()&lt;=3286,STDEV(D589:D609)*SQRT(252),"")</f>
        <v/>
      </c>
      <c r="K588" s="18">
        <f>IF(ROW()&lt;=3244,LN(B651/B588),"")</f>
        <v/>
      </c>
      <c r="L588" s="19" t="n">
        <v>0.08006814310051108</v>
      </c>
      <c r="M588" s="19" t="n">
        <v>0.1976149914821124</v>
      </c>
      <c r="N588" s="17" t="n">
        <v>0.03550882626616734</v>
      </c>
      <c r="O588" s="20">
        <f>IF(F588="","",IF(F588&lt;'04_VOLATILITY_REGIMES'!$C$5,"Low",IF(F588&lt;'04_VOLATILITY_REGIMES'!$C$6,"Normal",IF(F588&lt;'04_VOLATILITY_REGIMES'!$C$7,"High","Extreme"))))</f>
        <v/>
      </c>
      <c r="P588" s="20">
        <f>O589</f>
        <v/>
      </c>
      <c r="Q588" s="21">
        <f>YEAR(A588)</f>
        <v/>
      </c>
    </row>
    <row r="589">
      <c r="A589" s="14" t="n">
        <v>42170</v>
      </c>
      <c r="B589" s="15">
        <f>'01_RAW_Spot'!B589</f>
        <v/>
      </c>
      <c r="C589" s="16">
        <f>'01_RAW_IV'!B589</f>
        <v/>
      </c>
      <c r="D589" s="15">
        <f>LN(B589/B588)</f>
        <v/>
      </c>
      <c r="E589" s="16">
        <f>STDEV(D569:D589)*SQRT(252)</f>
        <v/>
      </c>
      <c r="F589" s="16">
        <f>STDEV(D527:D589)*SQRT(252)</f>
        <v/>
      </c>
      <c r="G589" s="16">
        <f>IF(OR(C589="",F589=""),"",C589-F589)</f>
        <v/>
      </c>
      <c r="H589" s="17">
        <f>IF(OR(C589="",F589="",F589=0),"",C589/F589)</f>
        <v/>
      </c>
      <c r="I589" s="18">
        <f>IF('01_RAW_FwdRV'!B589="","",'01_RAW_FwdRV'!B589)</f>
        <v/>
      </c>
      <c r="J589" s="18">
        <f>IF(ROW()&lt;=3286,STDEV(D590:D610)*SQRT(252),"")</f>
        <v/>
      </c>
      <c r="K589" s="18">
        <f>IF(ROW()&lt;=3244,LN(B652/B589),"")</f>
        <v/>
      </c>
      <c r="L589" s="19" t="n">
        <v>0.1071428571428571</v>
      </c>
      <c r="M589" s="19" t="n">
        <v>0.1700680272108843</v>
      </c>
      <c r="N589" s="17" t="n">
        <v>0.0731460295252013</v>
      </c>
      <c r="O589" s="20">
        <f>IF(F589="","",IF(F589&lt;'04_VOLATILITY_REGIMES'!$C$5,"Low",IF(F589&lt;'04_VOLATILITY_REGIMES'!$C$6,"Normal",IF(F589&lt;'04_VOLATILITY_REGIMES'!$C$7,"High","Extreme"))))</f>
        <v/>
      </c>
      <c r="P589" s="20">
        <f>O590</f>
        <v/>
      </c>
      <c r="Q589" s="21">
        <f>YEAR(A589)</f>
        <v/>
      </c>
    </row>
    <row r="590">
      <c r="A590" s="14" t="n">
        <v>42171</v>
      </c>
      <c r="B590" s="15">
        <f>'01_RAW_Spot'!B590</f>
        <v/>
      </c>
      <c r="C590" s="16">
        <f>'01_RAW_IV'!B590</f>
        <v/>
      </c>
      <c r="D590" s="15">
        <f>LN(B590/B589)</f>
        <v/>
      </c>
      <c r="E590" s="16">
        <f>STDEV(D570:D590)*SQRT(252)</f>
        <v/>
      </c>
      <c r="F590" s="16">
        <f>STDEV(D528:D590)*SQRT(252)</f>
        <v/>
      </c>
      <c r="G590" s="16">
        <f>IF(OR(C590="",F590=""),"",C590-F590)</f>
        <v/>
      </c>
      <c r="H590" s="17">
        <f>IF(OR(C590="",F590="",F590=0),"",C590/F590)</f>
        <v/>
      </c>
      <c r="I590" s="18">
        <f>IF('01_RAW_FwdRV'!B590="","",'01_RAW_FwdRV'!B590)</f>
        <v/>
      </c>
      <c r="J590" s="18">
        <f>IF(ROW()&lt;=3286,STDEV(D591:D611)*SQRT(252),"")</f>
        <v/>
      </c>
      <c r="K590" s="18">
        <f>IF(ROW()&lt;=3244,LN(B653/B590),"")</f>
        <v/>
      </c>
      <c r="L590" s="19" t="n">
        <v>0.09507640067911714</v>
      </c>
      <c r="M590" s="19" t="n">
        <v>0.1748726655348048</v>
      </c>
      <c r="N590" s="17" t="n">
        <v>0.0651756094778069</v>
      </c>
      <c r="O590" s="20">
        <f>IF(F590="","",IF(F590&lt;'04_VOLATILITY_REGIMES'!$C$5,"Low",IF(F590&lt;'04_VOLATILITY_REGIMES'!$C$6,"Normal",IF(F590&lt;'04_VOLATILITY_REGIMES'!$C$7,"High","Extreme"))))</f>
        <v/>
      </c>
      <c r="P590" s="20">
        <f>O591</f>
        <v/>
      </c>
      <c r="Q590" s="21">
        <f>YEAR(A590)</f>
        <v/>
      </c>
    </row>
    <row r="591">
      <c r="A591" s="14" t="n">
        <v>42172</v>
      </c>
      <c r="B591" s="15">
        <f>'01_RAW_Spot'!B591</f>
        <v/>
      </c>
      <c r="C591" s="16">
        <f>'01_RAW_IV'!B591</f>
        <v/>
      </c>
      <c r="D591" s="15">
        <f>LN(B591/B590)</f>
        <v/>
      </c>
      <c r="E591" s="16">
        <f>STDEV(D571:D591)*SQRT(252)</f>
        <v/>
      </c>
      <c r="F591" s="16">
        <f>STDEV(D529:D591)*SQRT(252)</f>
        <v/>
      </c>
      <c r="G591" s="16">
        <f>IF(OR(C591="",F591=""),"",C591-F591)</f>
        <v/>
      </c>
      <c r="H591" s="17">
        <f>IF(OR(C591="",F591="",F591=0),"",C591/F591)</f>
        <v/>
      </c>
      <c r="I591" s="18">
        <f>IF('01_RAW_FwdRV'!B591="","",'01_RAW_FwdRV'!B591)</f>
        <v/>
      </c>
      <c r="J591" s="18">
        <f>IF(ROW()&lt;=3286,STDEV(D592:D612)*SQRT(252),"")</f>
        <v/>
      </c>
      <c r="K591" s="18">
        <f>IF(ROW()&lt;=3244,LN(B654/B591),"")</f>
        <v/>
      </c>
      <c r="L591" s="19" t="n">
        <v>0.05254237288135593</v>
      </c>
      <c r="M591" s="19" t="n">
        <v>0.1440677966101695</v>
      </c>
      <c r="N591" s="17" t="n">
        <v>0.02357198673749813</v>
      </c>
      <c r="O591" s="20">
        <f>IF(F591="","",IF(F591&lt;'04_VOLATILITY_REGIMES'!$C$5,"Low",IF(F591&lt;'04_VOLATILITY_REGIMES'!$C$6,"Normal",IF(F591&lt;'04_VOLATILITY_REGIMES'!$C$7,"High","Extreme"))))</f>
        <v/>
      </c>
      <c r="P591" s="20">
        <f>O592</f>
        <v/>
      </c>
      <c r="Q591" s="21">
        <f>YEAR(A591)</f>
        <v/>
      </c>
    </row>
    <row r="592">
      <c r="A592" s="14" t="n">
        <v>42173</v>
      </c>
      <c r="B592" s="15">
        <f>'01_RAW_Spot'!B592</f>
        <v/>
      </c>
      <c r="C592" s="16">
        <f>'01_RAW_IV'!B592</f>
        <v/>
      </c>
      <c r="D592" s="15">
        <f>LN(B592/B591)</f>
        <v/>
      </c>
      <c r="E592" s="16">
        <f>STDEV(D572:D592)*SQRT(252)</f>
        <v/>
      </c>
      <c r="F592" s="16">
        <f>STDEV(D530:D592)*SQRT(252)</f>
        <v/>
      </c>
      <c r="G592" s="16">
        <f>IF(OR(C592="",F592=""),"",C592-F592)</f>
        <v/>
      </c>
      <c r="H592" s="17">
        <f>IF(OR(C592="",F592="",F592=0),"",C592/F592)</f>
        <v/>
      </c>
      <c r="I592" s="18">
        <f>IF('01_RAW_FwdRV'!B592="","",'01_RAW_FwdRV'!B592)</f>
        <v/>
      </c>
      <c r="J592" s="18">
        <f>IF(ROW()&lt;=3286,STDEV(D593:D613)*SQRT(252),"")</f>
        <v/>
      </c>
      <c r="K592" s="18">
        <f>IF(ROW()&lt;=3244,LN(B655/B592),"")</f>
        <v/>
      </c>
      <c r="L592" s="19" t="n">
        <v>0.03045685279187817</v>
      </c>
      <c r="M592" s="19" t="n">
        <v>0.1404399323181049</v>
      </c>
      <c r="N592" s="17" t="n">
        <v>-0.04333482360907121</v>
      </c>
      <c r="O592" s="20">
        <f>IF(F592="","",IF(F592&lt;'04_VOLATILITY_REGIMES'!$C$5,"Low",IF(F592&lt;'04_VOLATILITY_REGIMES'!$C$6,"Normal",IF(F592&lt;'04_VOLATILITY_REGIMES'!$C$7,"High","Extreme"))))</f>
        <v/>
      </c>
      <c r="P592" s="20">
        <f>O593</f>
        <v/>
      </c>
      <c r="Q592" s="21">
        <f>YEAR(A592)</f>
        <v/>
      </c>
    </row>
    <row r="593">
      <c r="A593" s="14" t="n">
        <v>42174</v>
      </c>
      <c r="B593" s="15">
        <f>'01_RAW_Spot'!B593</f>
        <v/>
      </c>
      <c r="C593" s="16">
        <f>'01_RAW_IV'!B593</f>
        <v/>
      </c>
      <c r="D593" s="15">
        <f>LN(B593/B592)</f>
        <v/>
      </c>
      <c r="E593" s="16">
        <f>STDEV(D573:D593)*SQRT(252)</f>
        <v/>
      </c>
      <c r="F593" s="16">
        <f>STDEV(D531:D593)*SQRT(252)</f>
        <v/>
      </c>
      <c r="G593" s="16">
        <f>IF(OR(C593="",F593=""),"",C593-F593)</f>
        <v/>
      </c>
      <c r="H593" s="17">
        <f>IF(OR(C593="",F593="",F593=0),"",C593/F593)</f>
        <v/>
      </c>
      <c r="I593" s="18">
        <f>IF('01_RAW_FwdRV'!B593="","",'01_RAW_FwdRV'!B593)</f>
        <v/>
      </c>
      <c r="J593" s="18">
        <f>IF(ROW()&lt;=3286,STDEV(D594:D614)*SQRT(252),"")</f>
        <v/>
      </c>
      <c r="K593" s="18">
        <f>IF(ROW()&lt;=3244,LN(B656/B593),"")</f>
        <v/>
      </c>
      <c r="L593" s="19" t="n">
        <v>0.02702702702702703</v>
      </c>
      <c r="M593" s="19" t="n">
        <v>0.1435810810810811</v>
      </c>
      <c r="N593" s="17" t="n">
        <v>-0.05690005717521811</v>
      </c>
      <c r="O593" s="20">
        <f>IF(F593="","",IF(F593&lt;'04_VOLATILITY_REGIMES'!$C$5,"Low",IF(F593&lt;'04_VOLATILITY_REGIMES'!$C$6,"Normal",IF(F593&lt;'04_VOLATILITY_REGIMES'!$C$7,"High","Extreme"))))</f>
        <v/>
      </c>
      <c r="P593" s="20">
        <f>O594</f>
        <v/>
      </c>
      <c r="Q593" s="21">
        <f>YEAR(A593)</f>
        <v/>
      </c>
    </row>
    <row r="594">
      <c r="A594" s="14" t="n">
        <v>42177</v>
      </c>
      <c r="B594" s="15">
        <f>'01_RAW_Spot'!B594</f>
        <v/>
      </c>
      <c r="C594" s="16">
        <f>'01_RAW_IV'!B594</f>
        <v/>
      </c>
      <c r="D594" s="15">
        <f>LN(B594/B593)</f>
        <v/>
      </c>
      <c r="E594" s="16">
        <f>STDEV(D574:D594)*SQRT(252)</f>
        <v/>
      </c>
      <c r="F594" s="16">
        <f>STDEV(D532:D594)*SQRT(252)</f>
        <v/>
      </c>
      <c r="G594" s="16">
        <f>IF(OR(C594="",F594=""),"",C594-F594)</f>
        <v/>
      </c>
      <c r="H594" s="17">
        <f>IF(OR(C594="",F594="",F594=0),"",C594/F594)</f>
        <v/>
      </c>
      <c r="I594" s="18">
        <f>IF('01_RAW_FwdRV'!B594="","",'01_RAW_FwdRV'!B594)</f>
        <v/>
      </c>
      <c r="J594" s="18">
        <f>IF(ROW()&lt;=3286,STDEV(D595:D615)*SQRT(252),"")</f>
        <v/>
      </c>
      <c r="K594" s="18">
        <f>IF(ROW()&lt;=3244,LN(B657/B594),"")</f>
        <v/>
      </c>
      <c r="L594" s="19" t="n">
        <v>0.0387858347386172</v>
      </c>
      <c r="M594" s="19" t="n">
        <v>0.1382799325463744</v>
      </c>
      <c r="N594" s="17" t="n">
        <v>-0.02819926450876221</v>
      </c>
      <c r="O594" s="20">
        <f>IF(F594="","",IF(F594&lt;'04_VOLATILITY_REGIMES'!$C$5,"Low",IF(F594&lt;'04_VOLATILITY_REGIMES'!$C$6,"Normal",IF(F594&lt;'04_VOLATILITY_REGIMES'!$C$7,"High","Extreme"))))</f>
        <v/>
      </c>
      <c r="P594" s="20">
        <f>O595</f>
        <v/>
      </c>
      <c r="Q594" s="21">
        <f>YEAR(A594)</f>
        <v/>
      </c>
    </row>
    <row r="595">
      <c r="A595" s="14" t="n">
        <v>42178</v>
      </c>
      <c r="B595" s="15">
        <f>'01_RAW_Spot'!B595</f>
        <v/>
      </c>
      <c r="C595" s="16">
        <f>'01_RAW_IV'!B595</f>
        <v/>
      </c>
      <c r="D595" s="15">
        <f>LN(B595/B594)</f>
        <v/>
      </c>
      <c r="E595" s="16">
        <f>STDEV(D575:D595)*SQRT(252)</f>
        <v/>
      </c>
      <c r="F595" s="16">
        <f>STDEV(D533:D595)*SQRT(252)</f>
        <v/>
      </c>
      <c r="G595" s="16">
        <f>IF(OR(C595="",F595=""),"",C595-F595)</f>
        <v/>
      </c>
      <c r="H595" s="17">
        <f>IF(OR(C595="",F595="",F595=0),"",C595/F595)</f>
        <v/>
      </c>
      <c r="I595" s="18">
        <f>IF('01_RAW_FwdRV'!B595="","",'01_RAW_FwdRV'!B595)</f>
        <v/>
      </c>
      <c r="J595" s="18">
        <f>IF(ROW()&lt;=3286,STDEV(D596:D616)*SQRT(252),"")</f>
        <v/>
      </c>
      <c r="K595" s="18">
        <f>IF(ROW()&lt;=3244,LN(B658/B595),"")</f>
        <v/>
      </c>
      <c r="L595" s="19" t="n">
        <v>0.03198653198653199</v>
      </c>
      <c r="M595" s="19" t="n">
        <v>0.1430976430976431</v>
      </c>
      <c r="N595" s="17" t="n">
        <v>-0.04591439710124865</v>
      </c>
      <c r="O595" s="20">
        <f>IF(F595="","",IF(F595&lt;'04_VOLATILITY_REGIMES'!$C$5,"Low",IF(F595&lt;'04_VOLATILITY_REGIMES'!$C$6,"Normal",IF(F595&lt;'04_VOLATILITY_REGIMES'!$C$7,"High","Extreme"))))</f>
        <v/>
      </c>
      <c r="P595" s="20">
        <f>O596</f>
        <v/>
      </c>
      <c r="Q595" s="21">
        <f>YEAR(A595)</f>
        <v/>
      </c>
    </row>
    <row r="596">
      <c r="A596" s="14" t="n">
        <v>42179</v>
      </c>
      <c r="B596" s="15">
        <f>'01_RAW_Spot'!B596</f>
        <v/>
      </c>
      <c r="C596" s="16">
        <f>'01_RAW_IV'!B596</f>
        <v/>
      </c>
      <c r="D596" s="15">
        <f>LN(B596/B595)</f>
        <v/>
      </c>
      <c r="E596" s="16">
        <f>STDEV(D576:D596)*SQRT(252)</f>
        <v/>
      </c>
      <c r="F596" s="16">
        <f>STDEV(D534:D596)*SQRT(252)</f>
        <v/>
      </c>
      <c r="G596" s="16">
        <f>IF(OR(C596="",F596=""),"",C596-F596)</f>
        <v/>
      </c>
      <c r="H596" s="17">
        <f>IF(OR(C596="",F596="",F596=0),"",C596/F596)</f>
        <v/>
      </c>
      <c r="I596" s="18">
        <f>IF('01_RAW_FwdRV'!B596="","",'01_RAW_FwdRV'!B596)</f>
        <v/>
      </c>
      <c r="J596" s="18">
        <f>IF(ROW()&lt;=3286,STDEV(D597:D617)*SQRT(252),"")</f>
        <v/>
      </c>
      <c r="K596" s="18">
        <f>IF(ROW()&lt;=3244,LN(B659/B596),"")</f>
        <v/>
      </c>
      <c r="L596" s="19" t="n">
        <v>0.03361344537815126</v>
      </c>
      <c r="M596" s="19" t="n">
        <v>0.1310924369747899</v>
      </c>
      <c r="N596" s="17" t="n">
        <v>-0.03542700888266843</v>
      </c>
      <c r="O596" s="20">
        <f>IF(F596="","",IF(F596&lt;'04_VOLATILITY_REGIMES'!$C$5,"Low",IF(F596&lt;'04_VOLATILITY_REGIMES'!$C$6,"Normal",IF(F596&lt;'04_VOLATILITY_REGIMES'!$C$7,"High","Extreme"))))</f>
        <v/>
      </c>
      <c r="P596" s="20">
        <f>O597</f>
        <v/>
      </c>
      <c r="Q596" s="21">
        <f>YEAR(A596)</f>
        <v/>
      </c>
    </row>
    <row r="597">
      <c r="A597" s="14" t="n">
        <v>42180</v>
      </c>
      <c r="B597" s="15">
        <f>'01_RAW_Spot'!B597</f>
        <v/>
      </c>
      <c r="C597" s="16">
        <f>'01_RAW_IV'!B597</f>
        <v/>
      </c>
      <c r="D597" s="15">
        <f>LN(B597/B596)</f>
        <v/>
      </c>
      <c r="E597" s="16">
        <f>STDEV(D577:D597)*SQRT(252)</f>
        <v/>
      </c>
      <c r="F597" s="16">
        <f>STDEV(D535:D597)*SQRT(252)</f>
        <v/>
      </c>
      <c r="G597" s="16">
        <f>IF(OR(C597="",F597=""),"",C597-F597)</f>
        <v/>
      </c>
      <c r="H597" s="17">
        <f>IF(OR(C597="",F597="",F597=0),"",C597/F597)</f>
        <v/>
      </c>
      <c r="I597" s="18">
        <f>IF('01_RAW_FwdRV'!B597="","",'01_RAW_FwdRV'!B597)</f>
        <v/>
      </c>
      <c r="J597" s="18">
        <f>IF(ROW()&lt;=3286,STDEV(D598:D618)*SQRT(252),"")</f>
        <v/>
      </c>
      <c r="K597" s="18">
        <f>IF(ROW()&lt;=3244,LN(B660/B597),"")</f>
        <v/>
      </c>
      <c r="L597" s="19" t="n">
        <v>0.02684563758389262</v>
      </c>
      <c r="M597" s="19" t="n">
        <v>0.1291946308724832</v>
      </c>
      <c r="N597" s="17" t="n">
        <v>-0.05902184774966148</v>
      </c>
      <c r="O597" s="20">
        <f>IF(F597="","",IF(F597&lt;'04_VOLATILITY_REGIMES'!$C$5,"Low",IF(F597&lt;'04_VOLATILITY_REGIMES'!$C$6,"Normal",IF(F597&lt;'04_VOLATILITY_REGIMES'!$C$7,"High","Extreme"))))</f>
        <v/>
      </c>
      <c r="P597" s="20">
        <f>O598</f>
        <v/>
      </c>
      <c r="Q597" s="21">
        <f>YEAR(A597)</f>
        <v/>
      </c>
    </row>
    <row r="598">
      <c r="A598" s="14" t="n">
        <v>42181</v>
      </c>
      <c r="B598" s="15">
        <f>'01_RAW_Spot'!B598</f>
        <v/>
      </c>
      <c r="C598" s="16">
        <f>'01_RAW_IV'!B598</f>
        <v/>
      </c>
      <c r="D598" s="15">
        <f>LN(B598/B597)</f>
        <v/>
      </c>
      <c r="E598" s="16">
        <f>STDEV(D578:D598)*SQRT(252)</f>
        <v/>
      </c>
      <c r="F598" s="16">
        <f>STDEV(D536:D598)*SQRT(252)</f>
        <v/>
      </c>
      <c r="G598" s="16">
        <f>IF(OR(C598="",F598=""),"",C598-F598)</f>
        <v/>
      </c>
      <c r="H598" s="17">
        <f>IF(OR(C598="",F598="",F598=0),"",C598/F598)</f>
        <v/>
      </c>
      <c r="I598" s="18">
        <f>IF('01_RAW_FwdRV'!B598="","",'01_RAW_FwdRV'!B598)</f>
        <v/>
      </c>
      <c r="J598" s="18">
        <f>IF(ROW()&lt;=3286,STDEV(D599:D619)*SQRT(252),"")</f>
        <v/>
      </c>
      <c r="K598" s="18">
        <f>IF(ROW()&lt;=3244,LN(B661/B598),"")</f>
        <v/>
      </c>
      <c r="L598" s="19" t="n">
        <v>0.02847571189279732</v>
      </c>
      <c r="M598" s="19" t="n">
        <v>0.1122278056951424</v>
      </c>
      <c r="N598" s="17" t="n">
        <v>-0.03589078309481823</v>
      </c>
      <c r="O598" s="20">
        <f>IF(F598="","",IF(F598&lt;'04_VOLATILITY_REGIMES'!$C$5,"Low",IF(F598&lt;'04_VOLATILITY_REGIMES'!$C$6,"Normal",IF(F598&lt;'04_VOLATILITY_REGIMES'!$C$7,"High","Extreme"))))</f>
        <v/>
      </c>
      <c r="P598" s="20">
        <f>O599</f>
        <v/>
      </c>
      <c r="Q598" s="21">
        <f>YEAR(A598)</f>
        <v/>
      </c>
    </row>
    <row r="599">
      <c r="A599" s="14" t="n">
        <v>42184</v>
      </c>
      <c r="B599" s="15">
        <f>'01_RAW_Spot'!B599</f>
        <v/>
      </c>
      <c r="C599" s="16">
        <f>'01_RAW_IV'!B599</f>
        <v/>
      </c>
      <c r="D599" s="15">
        <f>LN(B599/B598)</f>
        <v/>
      </c>
      <c r="E599" s="16">
        <f>STDEV(D579:D599)*SQRT(252)</f>
        <v/>
      </c>
      <c r="F599" s="16">
        <f>STDEV(D537:D599)*SQRT(252)</f>
        <v/>
      </c>
      <c r="G599" s="16">
        <f>IF(OR(C599="",F599=""),"",C599-F599)</f>
        <v/>
      </c>
      <c r="H599" s="17">
        <f>IF(OR(C599="",F599="",F599=0),"",C599/F599)</f>
        <v/>
      </c>
      <c r="I599" s="18">
        <f>IF('01_RAW_FwdRV'!B599="","",'01_RAW_FwdRV'!B599)</f>
        <v/>
      </c>
      <c r="J599" s="18">
        <f>IF(ROW()&lt;=3286,STDEV(D600:D620)*SQRT(252),"")</f>
        <v/>
      </c>
      <c r="K599" s="18">
        <f>IF(ROW()&lt;=3244,LN(B662/B599),"")</f>
        <v/>
      </c>
      <c r="L599" s="19" t="n">
        <v>0.08361204013377926</v>
      </c>
      <c r="M599" s="19" t="n">
        <v>0.1204013377926421</v>
      </c>
      <c r="N599" s="17" t="n">
        <v>0.07890907872125473</v>
      </c>
      <c r="O599" s="20">
        <f>IF(F599="","",IF(F599&lt;'04_VOLATILITY_REGIMES'!$C$5,"Low",IF(F599&lt;'04_VOLATILITY_REGIMES'!$C$6,"Normal",IF(F599&lt;'04_VOLATILITY_REGIMES'!$C$7,"High","Extreme"))))</f>
        <v/>
      </c>
      <c r="P599" s="20">
        <f>O600</f>
        <v/>
      </c>
      <c r="Q599" s="21">
        <f>YEAR(A599)</f>
        <v/>
      </c>
    </row>
    <row r="600">
      <c r="A600" s="14" t="n">
        <v>42185</v>
      </c>
      <c r="B600" s="15">
        <f>'01_RAW_Spot'!B600</f>
        <v/>
      </c>
      <c r="C600" s="16">
        <f>'01_RAW_IV'!B600</f>
        <v/>
      </c>
      <c r="D600" s="15">
        <f>LN(B600/B599)</f>
        <v/>
      </c>
      <c r="E600" s="16">
        <f>STDEV(D580:D600)*SQRT(252)</f>
        <v/>
      </c>
      <c r="F600" s="16">
        <f>STDEV(D538:D600)*SQRT(252)</f>
        <v/>
      </c>
      <c r="G600" s="16">
        <f>IF(OR(C600="",F600=""),"",C600-F600)</f>
        <v/>
      </c>
      <c r="H600" s="17">
        <f>IF(OR(C600="",F600="",F600=0),"",C600/F600)</f>
        <v/>
      </c>
      <c r="I600" s="18">
        <f>IF('01_RAW_FwdRV'!B600="","",'01_RAW_FwdRV'!B600)</f>
        <v/>
      </c>
      <c r="J600" s="18">
        <f>IF(ROW()&lt;=3286,STDEV(D601:D621)*SQRT(252),"")</f>
        <v/>
      </c>
      <c r="K600" s="18">
        <f>IF(ROW()&lt;=3244,LN(B663/B600),"")</f>
        <v/>
      </c>
      <c r="L600" s="19" t="n">
        <v>0.05175292153589316</v>
      </c>
      <c r="M600" s="19" t="n">
        <v>0.1435726210350584</v>
      </c>
      <c r="N600" s="17" t="n">
        <v>-0.005088324540856949</v>
      </c>
      <c r="O600" s="20">
        <f>IF(F600="","",IF(F600&lt;'04_VOLATILITY_REGIMES'!$C$5,"Low",IF(F600&lt;'04_VOLATILITY_REGIMES'!$C$6,"Normal",IF(F600&lt;'04_VOLATILITY_REGIMES'!$C$7,"High","Extreme"))))</f>
        <v/>
      </c>
      <c r="P600" s="20">
        <f>O601</f>
        <v/>
      </c>
      <c r="Q600" s="21">
        <f>YEAR(A600)</f>
        <v/>
      </c>
    </row>
    <row r="601">
      <c r="A601" s="14" t="n">
        <v>42186</v>
      </c>
      <c r="B601" s="15">
        <f>'01_RAW_Spot'!B601</f>
        <v/>
      </c>
      <c r="C601" s="16">
        <f>'01_RAW_IV'!B601</f>
        <v/>
      </c>
      <c r="D601" s="15">
        <f>LN(B601/B600)</f>
        <v/>
      </c>
      <c r="E601" s="16">
        <f>STDEV(D581:D601)*SQRT(252)</f>
        <v/>
      </c>
      <c r="F601" s="16">
        <f>STDEV(D539:D601)*SQRT(252)</f>
        <v/>
      </c>
      <c r="G601" s="16">
        <f>IF(OR(C601="",F601=""),"",C601-F601)</f>
        <v/>
      </c>
      <c r="H601" s="17">
        <f>IF(OR(C601="",F601="",F601=0),"",C601/F601)</f>
        <v/>
      </c>
      <c r="I601" s="18">
        <f>IF('01_RAW_FwdRV'!B601="","",'01_RAW_FwdRV'!B601)</f>
        <v/>
      </c>
      <c r="J601" s="18">
        <f>IF(ROW()&lt;=3286,STDEV(D602:D622)*SQRT(252),"")</f>
        <v/>
      </c>
      <c r="K601" s="18">
        <f>IF(ROW()&lt;=3244,LN(B664/B601),"")</f>
        <v/>
      </c>
      <c r="L601" s="19" t="n">
        <v>0.02333333333333333</v>
      </c>
      <c r="M601" s="19" t="n">
        <v>0.1083333333333333</v>
      </c>
      <c r="N601" s="17" t="n">
        <v>-0.05229420698033523</v>
      </c>
      <c r="O601" s="20">
        <f>IF(F601="","",IF(F601&lt;'04_VOLATILITY_REGIMES'!$C$5,"Low",IF(F601&lt;'04_VOLATILITY_REGIMES'!$C$6,"Normal",IF(F601&lt;'04_VOLATILITY_REGIMES'!$C$7,"High","Extreme"))))</f>
        <v/>
      </c>
      <c r="P601" s="20">
        <f>O602</f>
        <v/>
      </c>
      <c r="Q601" s="21">
        <f>YEAR(A601)</f>
        <v/>
      </c>
    </row>
    <row r="602">
      <c r="A602" s="14" t="n">
        <v>42187</v>
      </c>
      <c r="B602" s="15">
        <f>'01_RAW_Spot'!B602</f>
        <v/>
      </c>
      <c r="C602" s="16">
        <f>'01_RAW_IV'!B602</f>
        <v/>
      </c>
      <c r="D602" s="15">
        <f>LN(B602/B601)</f>
        <v/>
      </c>
      <c r="E602" s="16">
        <f>STDEV(D582:D602)*SQRT(252)</f>
        <v/>
      </c>
      <c r="F602" s="16">
        <f>STDEV(D540:D602)*SQRT(252)</f>
        <v/>
      </c>
      <c r="G602" s="16">
        <f>IF(OR(C602="",F602=""),"",C602-F602)</f>
        <v/>
      </c>
      <c r="H602" s="17">
        <f>IF(OR(C602="",F602="",F602=0),"",C602/F602)</f>
        <v/>
      </c>
      <c r="I602" s="18">
        <f>IF('01_RAW_FwdRV'!B602="","",'01_RAW_FwdRV'!B602)</f>
        <v/>
      </c>
      <c r="J602" s="18">
        <f>IF(ROW()&lt;=3286,STDEV(D603:D623)*SQRT(252),"")</f>
        <v/>
      </c>
      <c r="K602" s="18">
        <f>IF(ROW()&lt;=3244,LN(B665/B602),"")</f>
        <v/>
      </c>
      <c r="L602" s="19" t="n">
        <v>0.021630615640599</v>
      </c>
      <c r="M602" s="19" t="n">
        <v>0.09983361064891846</v>
      </c>
      <c r="N602" s="17" t="n">
        <v>-0.04698402207077622</v>
      </c>
      <c r="O602" s="20">
        <f>IF(F602="","",IF(F602&lt;'04_VOLATILITY_REGIMES'!$C$5,"Low",IF(F602&lt;'04_VOLATILITY_REGIMES'!$C$6,"Normal",IF(F602&lt;'04_VOLATILITY_REGIMES'!$C$7,"High","Extreme"))))</f>
        <v/>
      </c>
      <c r="P602" s="20">
        <f>O603</f>
        <v/>
      </c>
      <c r="Q602" s="21">
        <f>YEAR(A602)</f>
        <v/>
      </c>
    </row>
    <row r="603">
      <c r="A603" s="14" t="n">
        <v>42188</v>
      </c>
      <c r="B603" s="15">
        <f>'01_RAW_Spot'!B603</f>
        <v/>
      </c>
      <c r="C603" s="16">
        <f>'01_RAW_IV'!B603</f>
        <v/>
      </c>
      <c r="D603" s="15">
        <f>LN(B603/B602)</f>
        <v/>
      </c>
      <c r="E603" s="16">
        <f>STDEV(D583:D603)*SQRT(252)</f>
        <v/>
      </c>
      <c r="F603" s="16">
        <f>STDEV(D541:D603)*SQRT(252)</f>
        <v/>
      </c>
      <c r="G603" s="16">
        <f>IF(OR(C603="",F603=""),"",C603-F603)</f>
        <v/>
      </c>
      <c r="H603" s="17">
        <f>IF(OR(C603="",F603="",F603=0),"",C603/F603)</f>
        <v/>
      </c>
      <c r="I603" s="18">
        <f>IF('01_RAW_FwdRV'!B603="","",'01_RAW_FwdRV'!B603)</f>
        <v/>
      </c>
      <c r="J603" s="18">
        <f>IF(ROW()&lt;=3286,STDEV(D604:D624)*SQRT(252),"")</f>
        <v/>
      </c>
      <c r="K603" s="18">
        <f>IF(ROW()&lt;=3244,LN(B666/B603),"")</f>
        <v/>
      </c>
      <c r="L603" s="19" t="n">
        <v>0.03156146179401993</v>
      </c>
      <c r="M603" s="19" t="n">
        <v>0.08970099667774087</v>
      </c>
      <c r="N603" s="17" t="n">
        <v>-0.00575337208214581</v>
      </c>
      <c r="O603" s="20">
        <f>IF(F603="","",IF(F603&lt;'04_VOLATILITY_REGIMES'!$C$5,"Low",IF(F603&lt;'04_VOLATILITY_REGIMES'!$C$6,"Normal",IF(F603&lt;'04_VOLATILITY_REGIMES'!$C$7,"High","Extreme"))))</f>
        <v/>
      </c>
      <c r="P603" s="20">
        <f>O604</f>
        <v/>
      </c>
      <c r="Q603" s="21">
        <f>YEAR(A603)</f>
        <v/>
      </c>
    </row>
    <row r="604">
      <c r="A604" s="14" t="n">
        <v>42191</v>
      </c>
      <c r="B604" s="15">
        <f>'01_RAW_Spot'!B604</f>
        <v/>
      </c>
      <c r="C604" s="16">
        <f>'01_RAW_IV'!B604</f>
        <v/>
      </c>
      <c r="D604" s="15">
        <f>LN(B604/B603)</f>
        <v/>
      </c>
      <c r="E604" s="16">
        <f>STDEV(D584:D604)*SQRT(252)</f>
        <v/>
      </c>
      <c r="F604" s="16">
        <f>STDEV(D542:D604)*SQRT(252)</f>
        <v/>
      </c>
      <c r="G604" s="16">
        <f>IF(OR(C604="",F604=""),"",C604-F604)</f>
        <v/>
      </c>
      <c r="H604" s="17">
        <f>IF(OR(C604="",F604="",F604=0),"",C604/F604)</f>
        <v/>
      </c>
      <c r="I604" s="18">
        <f>IF('01_RAW_FwdRV'!B604="","",'01_RAW_FwdRV'!B604)</f>
        <v/>
      </c>
      <c r="J604" s="18">
        <f>IF(ROW()&lt;=3286,STDEV(D605:D625)*SQRT(252),"")</f>
        <v/>
      </c>
      <c r="K604" s="18">
        <f>IF(ROW()&lt;=3244,LN(B667/B604),"")</f>
        <v/>
      </c>
      <c r="L604" s="19" t="n">
        <v>0.03316749585406302</v>
      </c>
      <c r="M604" s="19" t="n">
        <v>0.0845771144278607</v>
      </c>
      <c r="N604" s="17" t="n">
        <v>0.0133137027681325</v>
      </c>
      <c r="O604" s="20">
        <f>IF(F604="","",IF(F604&lt;'04_VOLATILITY_REGIMES'!$C$5,"Low",IF(F604&lt;'04_VOLATILITY_REGIMES'!$C$6,"Normal",IF(F604&lt;'04_VOLATILITY_REGIMES'!$C$7,"High","Extreme"))))</f>
        <v/>
      </c>
      <c r="P604" s="20">
        <f>O605</f>
        <v/>
      </c>
      <c r="Q604" s="21">
        <f>YEAR(A604)</f>
        <v/>
      </c>
    </row>
    <row r="605">
      <c r="A605" s="14" t="n">
        <v>42192</v>
      </c>
      <c r="B605" s="15">
        <f>'01_RAW_Spot'!B605</f>
        <v/>
      </c>
      <c r="C605" s="16">
        <f>'01_RAW_IV'!B605</f>
        <v/>
      </c>
      <c r="D605" s="15">
        <f>LN(B605/B604)</f>
        <v/>
      </c>
      <c r="E605" s="16">
        <f>STDEV(D585:D605)*SQRT(252)</f>
        <v/>
      </c>
      <c r="F605" s="16">
        <f>STDEV(D543:D605)*SQRT(252)</f>
        <v/>
      </c>
      <c r="G605" s="16">
        <f>IF(OR(C605="",F605=""),"",C605-F605)</f>
        <v/>
      </c>
      <c r="H605" s="17">
        <f>IF(OR(C605="",F605="",F605=0),"",C605/F605)</f>
        <v/>
      </c>
      <c r="I605" s="18">
        <f>IF('01_RAW_FwdRV'!B605="","",'01_RAW_FwdRV'!B605)</f>
        <v/>
      </c>
      <c r="J605" s="18">
        <f>IF(ROW()&lt;=3286,STDEV(D606:D626)*SQRT(252),"")</f>
        <v/>
      </c>
      <c r="K605" s="18">
        <f>IF(ROW()&lt;=3244,LN(B668/B605),"")</f>
        <v/>
      </c>
      <c r="L605" s="19" t="n">
        <v>0.01655629139072848</v>
      </c>
      <c r="M605" s="19" t="n">
        <v>0.05960264900662252</v>
      </c>
      <c r="N605" s="17" t="n">
        <v>0.0008957234195926461</v>
      </c>
      <c r="O605" s="20">
        <f>IF(F605="","",IF(F605&lt;'04_VOLATILITY_REGIMES'!$C$5,"Low",IF(F605&lt;'04_VOLATILITY_REGIMES'!$C$6,"Normal",IF(F605&lt;'04_VOLATILITY_REGIMES'!$C$7,"High","Extreme"))))</f>
        <v/>
      </c>
      <c r="P605" s="20">
        <f>O606</f>
        <v/>
      </c>
      <c r="Q605" s="21">
        <f>YEAR(A605)</f>
        <v/>
      </c>
    </row>
    <row r="606">
      <c r="A606" s="14" t="n">
        <v>42193</v>
      </c>
      <c r="B606" s="15">
        <f>'01_RAW_Spot'!B606</f>
        <v/>
      </c>
      <c r="C606" s="16">
        <f>'01_RAW_IV'!B606</f>
        <v/>
      </c>
      <c r="D606" s="15">
        <f>LN(B606/B605)</f>
        <v/>
      </c>
      <c r="E606" s="16">
        <f>STDEV(D586:D606)*SQRT(252)</f>
        <v/>
      </c>
      <c r="F606" s="16">
        <f>STDEV(D544:D606)*SQRT(252)</f>
        <v/>
      </c>
      <c r="G606" s="16">
        <f>IF(OR(C606="",F606=""),"",C606-F606)</f>
        <v/>
      </c>
      <c r="H606" s="17">
        <f>IF(OR(C606="",F606="",F606=0),"",C606/F606)</f>
        <v/>
      </c>
      <c r="I606" s="18">
        <f>IF('01_RAW_FwdRV'!B606="","",'01_RAW_FwdRV'!B606)</f>
        <v/>
      </c>
      <c r="J606" s="18">
        <f>IF(ROW()&lt;=3286,STDEV(D607:D627)*SQRT(252),"")</f>
        <v/>
      </c>
      <c r="K606" s="18">
        <f>IF(ROW()&lt;=3244,LN(B669/B606),"")</f>
        <v/>
      </c>
      <c r="L606" s="19" t="n">
        <v>0.02148760330578512</v>
      </c>
      <c r="M606" s="19" t="n">
        <v>0.06446280991735537</v>
      </c>
      <c r="N606" s="17" t="n">
        <v>0.008479325119670485</v>
      </c>
      <c r="O606" s="20">
        <f>IF(F606="","",IF(F606&lt;'04_VOLATILITY_REGIMES'!$C$5,"Low",IF(F606&lt;'04_VOLATILITY_REGIMES'!$C$6,"Normal",IF(F606&lt;'04_VOLATILITY_REGIMES'!$C$7,"High","Extreme"))))</f>
        <v/>
      </c>
      <c r="P606" s="20">
        <f>O607</f>
        <v/>
      </c>
      <c r="Q606" s="21">
        <f>YEAR(A606)</f>
        <v/>
      </c>
    </row>
    <row r="607">
      <c r="A607" s="14" t="n">
        <v>42194</v>
      </c>
      <c r="B607" s="15">
        <f>'01_RAW_Spot'!B607</f>
        <v/>
      </c>
      <c r="C607" s="16">
        <f>'01_RAW_IV'!B607</f>
        <v/>
      </c>
      <c r="D607" s="15">
        <f>LN(B607/B606)</f>
        <v/>
      </c>
      <c r="E607" s="16">
        <f>STDEV(D587:D607)*SQRT(252)</f>
        <v/>
      </c>
      <c r="F607" s="16">
        <f>STDEV(D545:D607)*SQRT(252)</f>
        <v/>
      </c>
      <c r="G607" s="16">
        <f>IF(OR(C607="",F607=""),"",C607-F607)</f>
        <v/>
      </c>
      <c r="H607" s="17">
        <f>IF(OR(C607="",F607="",F607=0),"",C607/F607)</f>
        <v/>
      </c>
      <c r="I607" s="18">
        <f>IF('01_RAW_FwdRV'!B607="","",'01_RAW_FwdRV'!B607)</f>
        <v/>
      </c>
      <c r="J607" s="18">
        <f>IF(ROW()&lt;=3286,STDEV(D608:D628)*SQRT(252),"")</f>
        <v/>
      </c>
      <c r="K607" s="18">
        <f>IF(ROW()&lt;=3244,LN(B670/B607),"")</f>
        <v/>
      </c>
      <c r="L607" s="19" t="n">
        <v>0.0132013201320132</v>
      </c>
      <c r="M607" s="19" t="n">
        <v>0.06765676567656766</v>
      </c>
      <c r="N607" s="17" t="n">
        <v>-0.03686036387279584</v>
      </c>
      <c r="O607" s="20">
        <f>IF(F607="","",IF(F607&lt;'04_VOLATILITY_REGIMES'!$C$5,"Low",IF(F607&lt;'04_VOLATILITY_REGIMES'!$C$6,"Normal",IF(F607&lt;'04_VOLATILITY_REGIMES'!$C$7,"High","Extreme"))))</f>
        <v/>
      </c>
      <c r="P607" s="20">
        <f>O608</f>
        <v/>
      </c>
      <c r="Q607" s="21">
        <f>YEAR(A607)</f>
        <v/>
      </c>
    </row>
    <row r="608">
      <c r="A608" s="14" t="n">
        <v>42195</v>
      </c>
      <c r="B608" s="15">
        <f>'01_RAW_Spot'!B608</f>
        <v/>
      </c>
      <c r="C608" s="16">
        <f>'01_RAW_IV'!B608</f>
        <v/>
      </c>
      <c r="D608" s="15">
        <f>LN(B608/B607)</f>
        <v/>
      </c>
      <c r="E608" s="16">
        <f>STDEV(D588:D608)*SQRT(252)</f>
        <v/>
      </c>
      <c r="F608" s="16">
        <f>STDEV(D546:D608)*SQRT(252)</f>
        <v/>
      </c>
      <c r="G608" s="16">
        <f>IF(OR(C608="",F608=""),"",C608-F608)</f>
        <v/>
      </c>
      <c r="H608" s="17">
        <f>IF(OR(C608="",F608="",F608=0),"",C608/F608)</f>
        <v/>
      </c>
      <c r="I608" s="18">
        <f>IF('01_RAW_FwdRV'!B608="","",'01_RAW_FwdRV'!B608)</f>
        <v/>
      </c>
      <c r="J608" s="18">
        <f>IF(ROW()&lt;=3286,STDEV(D609:D629)*SQRT(252),"")</f>
        <v/>
      </c>
      <c r="K608" s="18">
        <f>IF(ROW()&lt;=3244,LN(B671/B608),"")</f>
        <v/>
      </c>
      <c r="L608" s="19" t="n">
        <v>0.01153212520593081</v>
      </c>
      <c r="M608" s="19" t="n">
        <v>0.06754530477759473</v>
      </c>
      <c r="N608" s="17" t="n">
        <v>-0.04148635514823974</v>
      </c>
      <c r="O608" s="20">
        <f>IF(F608="","",IF(F608&lt;'04_VOLATILITY_REGIMES'!$C$5,"Low",IF(F608&lt;'04_VOLATILITY_REGIMES'!$C$6,"Normal",IF(F608&lt;'04_VOLATILITY_REGIMES'!$C$7,"High","Extreme"))))</f>
        <v/>
      </c>
      <c r="P608" s="20">
        <f>O609</f>
        <v/>
      </c>
      <c r="Q608" s="21">
        <f>YEAR(A608)</f>
        <v/>
      </c>
    </row>
    <row r="609">
      <c r="A609" s="14" t="n">
        <v>42198</v>
      </c>
      <c r="B609" s="15">
        <f>'01_RAW_Spot'!B609</f>
        <v/>
      </c>
      <c r="C609" s="16">
        <f>'01_RAW_IV'!B609</f>
        <v/>
      </c>
      <c r="D609" s="15">
        <f>LN(B609/B608)</f>
        <v/>
      </c>
      <c r="E609" s="16">
        <f>STDEV(D589:D609)*SQRT(252)</f>
        <v/>
      </c>
      <c r="F609" s="16">
        <f>STDEV(D547:D609)*SQRT(252)</f>
        <v/>
      </c>
      <c r="G609" s="16">
        <f>IF(OR(C609="",F609=""),"",C609-F609)</f>
        <v/>
      </c>
      <c r="H609" s="17">
        <f>IF(OR(C609="",F609="",F609=0),"",C609/F609)</f>
        <v/>
      </c>
      <c r="I609" s="18">
        <f>IF('01_RAW_FwdRV'!B609="","",'01_RAW_FwdRV'!B609)</f>
        <v/>
      </c>
      <c r="J609" s="18">
        <f>IF(ROW()&lt;=3286,STDEV(D610:D630)*SQRT(252),"")</f>
        <v/>
      </c>
      <c r="K609" s="18">
        <f>IF(ROW()&lt;=3244,LN(B672/B609),"")</f>
        <v/>
      </c>
      <c r="L609" s="19" t="n">
        <v>0.006578947368421052</v>
      </c>
      <c r="M609" s="19" t="n">
        <v>0.07236842105263158</v>
      </c>
      <c r="N609" s="17" t="n">
        <v>-0.07737113937429671</v>
      </c>
      <c r="O609" s="20">
        <f>IF(F609="","",IF(F609&lt;'04_VOLATILITY_REGIMES'!$C$5,"Low",IF(F609&lt;'04_VOLATILITY_REGIMES'!$C$6,"Normal",IF(F609&lt;'04_VOLATILITY_REGIMES'!$C$7,"High","Extreme"))))</f>
        <v/>
      </c>
      <c r="P609" s="20">
        <f>O610</f>
        <v/>
      </c>
      <c r="Q609" s="21">
        <f>YEAR(A609)</f>
        <v/>
      </c>
    </row>
    <row r="610">
      <c r="A610" s="14" t="n">
        <v>42199</v>
      </c>
      <c r="B610" s="15">
        <f>'01_RAW_Spot'!B610</f>
        <v/>
      </c>
      <c r="C610" s="16">
        <f>'01_RAW_IV'!B610</f>
        <v/>
      </c>
      <c r="D610" s="15">
        <f>LN(B610/B609)</f>
        <v/>
      </c>
      <c r="E610" s="16">
        <f>STDEV(D590:D610)*SQRT(252)</f>
        <v/>
      </c>
      <c r="F610" s="16">
        <f>STDEV(D548:D610)*SQRT(252)</f>
        <v/>
      </c>
      <c r="G610" s="16">
        <f>IF(OR(C610="",F610=""),"",C610-F610)</f>
        <v/>
      </c>
      <c r="H610" s="17">
        <f>IF(OR(C610="",F610="",F610=0),"",C610/F610)</f>
        <v/>
      </c>
      <c r="I610" s="18">
        <f>IF('01_RAW_FwdRV'!B610="","",'01_RAW_FwdRV'!B610)</f>
        <v/>
      </c>
      <c r="J610" s="18">
        <f>IF(ROW()&lt;=3286,STDEV(D611:D631)*SQRT(252),"")</f>
        <v/>
      </c>
      <c r="K610" s="18">
        <f>IF(ROW()&lt;=3244,LN(B673/B610),"")</f>
        <v/>
      </c>
      <c r="L610" s="19" t="n">
        <v>0.003284072249589491</v>
      </c>
      <c r="M610" s="19" t="n">
        <v>0.06732348111658457</v>
      </c>
      <c r="N610" s="17" t="n">
        <v>-0.1099997889225176</v>
      </c>
      <c r="O610" s="20">
        <f>IF(F610="","",IF(F610&lt;'04_VOLATILITY_REGIMES'!$C$5,"Low",IF(F610&lt;'04_VOLATILITY_REGIMES'!$C$6,"Normal",IF(F610&lt;'04_VOLATILITY_REGIMES'!$C$7,"High","Extreme"))))</f>
        <v/>
      </c>
      <c r="P610" s="20">
        <f>O611</f>
        <v/>
      </c>
      <c r="Q610" s="21">
        <f>YEAR(A610)</f>
        <v/>
      </c>
    </row>
    <row r="611">
      <c r="A611" s="14" t="n">
        <v>42200</v>
      </c>
      <c r="B611" s="15">
        <f>'01_RAW_Spot'!B611</f>
        <v/>
      </c>
      <c r="C611" s="16">
        <f>'01_RAW_IV'!B611</f>
        <v/>
      </c>
      <c r="D611" s="15">
        <f>LN(B611/B610)</f>
        <v/>
      </c>
      <c r="E611" s="16">
        <f>STDEV(D591:D611)*SQRT(252)</f>
        <v/>
      </c>
      <c r="F611" s="16">
        <f>STDEV(D549:D611)*SQRT(252)</f>
        <v/>
      </c>
      <c r="G611" s="16">
        <f>IF(OR(C611="",F611=""),"",C611-F611)</f>
        <v/>
      </c>
      <c r="H611" s="17">
        <f>IF(OR(C611="",F611="",F611=0),"",C611/F611)</f>
        <v/>
      </c>
      <c r="I611" s="18">
        <f>IF('01_RAW_FwdRV'!B611="","",'01_RAW_FwdRV'!B611)</f>
        <v/>
      </c>
      <c r="J611" s="18">
        <f>IF(ROW()&lt;=3286,STDEV(D612:D632)*SQRT(252),"")</f>
        <v/>
      </c>
      <c r="K611" s="18">
        <f>IF(ROW()&lt;=3244,LN(B674/B611),"")</f>
        <v/>
      </c>
      <c r="L611" s="19" t="n">
        <v>0.001639344262295082</v>
      </c>
      <c r="M611" s="19" t="n">
        <v>0.06557377049180328</v>
      </c>
      <c r="N611" s="17" t="n">
        <v>-0.1371829818741664</v>
      </c>
      <c r="O611" s="20">
        <f>IF(F611="","",IF(F611&lt;'04_VOLATILITY_REGIMES'!$C$5,"Low",IF(F611&lt;'04_VOLATILITY_REGIMES'!$C$6,"Normal",IF(F611&lt;'04_VOLATILITY_REGIMES'!$C$7,"High","Extreme"))))</f>
        <v/>
      </c>
      <c r="P611" s="20">
        <f>O612</f>
        <v/>
      </c>
      <c r="Q611" s="21">
        <f>YEAR(A611)</f>
        <v/>
      </c>
    </row>
    <row r="612">
      <c r="A612" s="14" t="n">
        <v>42201</v>
      </c>
      <c r="B612" s="15">
        <f>'01_RAW_Spot'!B612</f>
        <v/>
      </c>
      <c r="C612" s="16">
        <f>'01_RAW_IV'!B612</f>
        <v/>
      </c>
      <c r="D612" s="15">
        <f>LN(B612/B611)</f>
        <v/>
      </c>
      <c r="E612" s="16">
        <f>STDEV(D592:D612)*SQRT(252)</f>
        <v/>
      </c>
      <c r="F612" s="16">
        <f>STDEV(D550:D612)*SQRT(252)</f>
        <v/>
      </c>
      <c r="G612" s="16">
        <f>IF(OR(C612="",F612=""),"",C612-F612)</f>
        <v/>
      </c>
      <c r="H612" s="17">
        <f>IF(OR(C612="",F612="",F612=0),"",C612/F612)</f>
        <v/>
      </c>
      <c r="I612" s="18">
        <f>IF('01_RAW_FwdRV'!B612="","",'01_RAW_FwdRV'!B612)</f>
        <v/>
      </c>
      <c r="J612" s="18">
        <f>IF(ROW()&lt;=3286,STDEV(D613:D633)*SQRT(252),"")</f>
        <v/>
      </c>
      <c r="K612" s="18">
        <f>IF(ROW()&lt;=3244,LN(B675/B612),"")</f>
        <v/>
      </c>
      <c r="L612" s="19" t="n">
        <v>0.003273322422258593</v>
      </c>
      <c r="M612" s="19" t="n">
        <v>0.06546644844517185</v>
      </c>
      <c r="N612" s="17" t="n">
        <v>-0.1293243293458098</v>
      </c>
      <c r="O612" s="20">
        <f>IF(F612="","",IF(F612&lt;'04_VOLATILITY_REGIMES'!$C$5,"Low",IF(F612&lt;'04_VOLATILITY_REGIMES'!$C$6,"Normal",IF(F612&lt;'04_VOLATILITY_REGIMES'!$C$7,"High","Extreme"))))</f>
        <v/>
      </c>
      <c r="P612" s="20">
        <f>O613</f>
        <v/>
      </c>
      <c r="Q612" s="21">
        <f>YEAR(A612)</f>
        <v/>
      </c>
    </row>
    <row r="613">
      <c r="A613" s="14" t="n">
        <v>42202</v>
      </c>
      <c r="B613" s="15">
        <f>'01_RAW_Spot'!B613</f>
        <v/>
      </c>
      <c r="C613" s="16">
        <f>'01_RAW_IV'!B613</f>
        <v/>
      </c>
      <c r="D613" s="15">
        <f>LN(B613/B612)</f>
        <v/>
      </c>
      <c r="E613" s="16">
        <f>STDEV(D593:D613)*SQRT(252)</f>
        <v/>
      </c>
      <c r="F613" s="16">
        <f>STDEV(D551:D613)*SQRT(252)</f>
        <v/>
      </c>
      <c r="G613" s="16">
        <f>IF(OR(C613="",F613=""),"",C613-F613)</f>
        <v/>
      </c>
      <c r="H613" s="17">
        <f>IF(OR(C613="",F613="",F613=0),"",C613/F613)</f>
        <v/>
      </c>
      <c r="I613" s="18">
        <f>IF('01_RAW_FwdRV'!B613="","",'01_RAW_FwdRV'!B613)</f>
        <v/>
      </c>
      <c r="J613" s="18">
        <f>IF(ROW()&lt;=3286,STDEV(D614:D634)*SQRT(252),"")</f>
        <v/>
      </c>
      <c r="K613" s="18">
        <f>IF(ROW()&lt;=3244,LN(B676/B613),"")</f>
        <v/>
      </c>
      <c r="L613" s="19" t="n">
        <v>0.001633986928104575</v>
      </c>
      <c r="M613" s="19" t="n">
        <v>0.06699346405228758</v>
      </c>
      <c r="N613" s="17" t="n">
        <v>-0.1621706705389509</v>
      </c>
      <c r="O613" s="20">
        <f>IF(F613="","",IF(F613&lt;'04_VOLATILITY_REGIMES'!$C$5,"Low",IF(F613&lt;'04_VOLATILITY_REGIMES'!$C$6,"Normal",IF(F613&lt;'04_VOLATILITY_REGIMES'!$C$7,"High","Extreme"))))</f>
        <v/>
      </c>
      <c r="P613" s="20">
        <f>O614</f>
        <v/>
      </c>
      <c r="Q613" s="21">
        <f>YEAR(A613)</f>
        <v/>
      </c>
    </row>
    <row r="614">
      <c r="A614" s="14" t="n">
        <v>42205</v>
      </c>
      <c r="B614" s="15">
        <f>'01_RAW_Spot'!B614</f>
        <v/>
      </c>
      <c r="C614" s="16">
        <f>'01_RAW_IV'!B614</f>
        <v/>
      </c>
      <c r="D614" s="15">
        <f>LN(B614/B613)</f>
        <v/>
      </c>
      <c r="E614" s="16">
        <f>STDEV(D594:D614)*SQRT(252)</f>
        <v/>
      </c>
      <c r="F614" s="16">
        <f>STDEV(D552:D614)*SQRT(252)</f>
        <v/>
      </c>
      <c r="G614" s="16">
        <f>IF(OR(C614="",F614=""),"",C614-F614)</f>
        <v/>
      </c>
      <c r="H614" s="17">
        <f>IF(OR(C614="",F614="",F614=0),"",C614/F614)</f>
        <v/>
      </c>
      <c r="I614" s="18">
        <f>IF('01_RAW_FwdRV'!B614="","",'01_RAW_FwdRV'!B614)</f>
        <v/>
      </c>
      <c r="J614" s="18">
        <f>IF(ROW()&lt;=3286,STDEV(D615:D635)*SQRT(252),"")</f>
        <v/>
      </c>
      <c r="K614" s="18">
        <f>IF(ROW()&lt;=3244,LN(B677/B614),"")</f>
        <v/>
      </c>
      <c r="L614" s="19" t="n">
        <v>0.003262642740619902</v>
      </c>
      <c r="M614" s="19" t="n">
        <v>0.02773246329526917</v>
      </c>
      <c r="N614" s="17" t="n">
        <v>-0.07802005955947931</v>
      </c>
      <c r="O614" s="20">
        <f>IF(F614="","",IF(F614&lt;'04_VOLATILITY_REGIMES'!$C$5,"Low",IF(F614&lt;'04_VOLATILITY_REGIMES'!$C$6,"Normal",IF(F614&lt;'04_VOLATILITY_REGIMES'!$C$7,"High","Extreme"))))</f>
        <v/>
      </c>
      <c r="P614" s="20">
        <f>O615</f>
        <v/>
      </c>
      <c r="Q614" s="21">
        <f>YEAR(A614)</f>
        <v/>
      </c>
    </row>
    <row r="615">
      <c r="A615" s="14" t="n">
        <v>42206</v>
      </c>
      <c r="B615" s="15">
        <f>'01_RAW_Spot'!B615</f>
        <v/>
      </c>
      <c r="C615" s="16">
        <f>'01_RAW_IV'!B615</f>
        <v/>
      </c>
      <c r="D615" s="15">
        <f>LN(B615/B614)</f>
        <v/>
      </c>
      <c r="E615" s="16">
        <f>STDEV(D595:D615)*SQRT(252)</f>
        <v/>
      </c>
      <c r="F615" s="16">
        <f>STDEV(D553:D615)*SQRT(252)</f>
        <v/>
      </c>
      <c r="G615" s="16">
        <f>IF(OR(C615="",F615=""),"",C615-F615)</f>
        <v/>
      </c>
      <c r="H615" s="17">
        <f>IF(OR(C615="",F615="",F615=0),"",C615/F615)</f>
        <v/>
      </c>
      <c r="I615" s="18">
        <f>IF('01_RAW_FwdRV'!B615="","",'01_RAW_FwdRV'!B615)</f>
        <v/>
      </c>
      <c r="J615" s="18">
        <f>IF(ROW()&lt;=3286,STDEV(D616:D636)*SQRT(252),"")</f>
        <v/>
      </c>
      <c r="K615" s="18">
        <f>IF(ROW()&lt;=3244,LN(B678/B615),"")</f>
        <v/>
      </c>
      <c r="L615" s="19" t="n">
        <v>0.004885993485342019</v>
      </c>
      <c r="M615" s="19" t="n">
        <v>0.03094462540716612</v>
      </c>
      <c r="N615" s="17" t="n">
        <v>-0.0709619089875172</v>
      </c>
      <c r="O615" s="20">
        <f>IF(F615="","",IF(F615&lt;'04_VOLATILITY_REGIMES'!$C$5,"Low",IF(F615&lt;'04_VOLATILITY_REGIMES'!$C$6,"Normal",IF(F615&lt;'04_VOLATILITY_REGIMES'!$C$7,"High","Extreme"))))</f>
        <v/>
      </c>
      <c r="P615" s="20">
        <f>O616</f>
        <v/>
      </c>
      <c r="Q615" s="21">
        <f>YEAR(A615)</f>
        <v/>
      </c>
    </row>
    <row r="616">
      <c r="A616" s="14" t="n">
        <v>42207</v>
      </c>
      <c r="B616" s="15">
        <f>'01_RAW_Spot'!B616</f>
        <v/>
      </c>
      <c r="C616" s="16">
        <f>'01_RAW_IV'!B616</f>
        <v/>
      </c>
      <c r="D616" s="15">
        <f>LN(B616/B615)</f>
        <v/>
      </c>
      <c r="E616" s="16">
        <f>STDEV(D596:D616)*SQRT(252)</f>
        <v/>
      </c>
      <c r="F616" s="16">
        <f>STDEV(D554:D616)*SQRT(252)</f>
        <v/>
      </c>
      <c r="G616" s="16">
        <f>IF(OR(C616="",F616=""),"",C616-F616)</f>
        <v/>
      </c>
      <c r="H616" s="17">
        <f>IF(OR(C616="",F616="",F616=0),"",C616/F616)</f>
        <v/>
      </c>
      <c r="I616" s="18">
        <f>IF('01_RAW_FwdRV'!B616="","",'01_RAW_FwdRV'!B616)</f>
        <v/>
      </c>
      <c r="J616" s="18">
        <f>IF(ROW()&lt;=3286,STDEV(D617:D637)*SQRT(252),"")</f>
        <v/>
      </c>
      <c r="K616" s="18">
        <f>IF(ROW()&lt;=3244,LN(B679/B616),"")</f>
        <v/>
      </c>
      <c r="L616" s="19" t="n">
        <v>0.004878048780487805</v>
      </c>
      <c r="M616" s="19" t="n">
        <v>0.03089430894308943</v>
      </c>
      <c r="N616" s="17" t="n">
        <v>-0.07856287826500427</v>
      </c>
      <c r="O616" s="20">
        <f>IF(F616="","",IF(F616&lt;'04_VOLATILITY_REGIMES'!$C$5,"Low",IF(F616&lt;'04_VOLATILITY_REGIMES'!$C$6,"Normal",IF(F616&lt;'04_VOLATILITY_REGIMES'!$C$7,"High","Extreme"))))</f>
        <v/>
      </c>
      <c r="P616" s="20">
        <f>O617</f>
        <v/>
      </c>
      <c r="Q616" s="21">
        <f>YEAR(A616)</f>
        <v/>
      </c>
    </row>
    <row r="617">
      <c r="A617" s="14" t="n">
        <v>42208</v>
      </c>
      <c r="B617" s="15">
        <f>'01_RAW_Spot'!B617</f>
        <v/>
      </c>
      <c r="C617" s="16">
        <f>'01_RAW_IV'!B617</f>
        <v/>
      </c>
      <c r="D617" s="15">
        <f>LN(B617/B616)</f>
        <v/>
      </c>
      <c r="E617" s="16">
        <f>STDEV(D597:D617)*SQRT(252)</f>
        <v/>
      </c>
      <c r="F617" s="16">
        <f>STDEV(D555:D617)*SQRT(252)</f>
        <v/>
      </c>
      <c r="G617" s="16">
        <f>IF(OR(C617="",F617=""),"",C617-F617)</f>
        <v/>
      </c>
      <c r="H617" s="17">
        <f>IF(OR(C617="",F617="",F617=0),"",C617/F617)</f>
        <v/>
      </c>
      <c r="I617" s="18">
        <f>IF('01_RAW_FwdRV'!B617="","",'01_RAW_FwdRV'!B617)</f>
        <v/>
      </c>
      <c r="J617" s="18">
        <f>IF(ROW()&lt;=3286,STDEV(D618:D638)*SQRT(252),"")</f>
        <v/>
      </c>
      <c r="K617" s="18">
        <f>IF(ROW()&lt;=3244,LN(B680/B617),"")</f>
        <v/>
      </c>
      <c r="L617" s="19" t="n">
        <v>0.008116883116883116</v>
      </c>
      <c r="M617" s="19" t="n">
        <v>0.001623376623376623</v>
      </c>
      <c r="N617" s="17" t="n">
        <v>0.005205930394062739</v>
      </c>
      <c r="O617" s="20">
        <f>IF(F617="","",IF(F617&lt;'04_VOLATILITY_REGIMES'!$C$5,"Low",IF(F617&lt;'04_VOLATILITY_REGIMES'!$C$6,"Normal",IF(F617&lt;'04_VOLATILITY_REGIMES'!$C$7,"High","Extreme"))))</f>
        <v/>
      </c>
      <c r="P617" s="20">
        <f>O618</f>
        <v/>
      </c>
      <c r="Q617" s="21">
        <f>YEAR(A617)</f>
        <v/>
      </c>
    </row>
    <row r="618">
      <c r="A618" s="14" t="n">
        <v>42209</v>
      </c>
      <c r="B618" s="15">
        <f>'01_RAW_Spot'!B618</f>
        <v/>
      </c>
      <c r="C618" s="16">
        <f>'01_RAW_IV'!B618</f>
        <v/>
      </c>
      <c r="D618" s="15">
        <f>LN(B618/B617)</f>
        <v/>
      </c>
      <c r="E618" s="16">
        <f>STDEV(D598:D618)*SQRT(252)</f>
        <v/>
      </c>
      <c r="F618" s="16">
        <f>STDEV(D556:D618)*SQRT(252)</f>
        <v/>
      </c>
      <c r="G618" s="16">
        <f>IF(OR(C618="",F618=""),"",C618-F618)</f>
        <v/>
      </c>
      <c r="H618" s="17">
        <f>IF(OR(C618="",F618="",F618=0),"",C618/F618)</f>
        <v/>
      </c>
      <c r="I618" s="18">
        <f>IF('01_RAW_FwdRV'!B618="","",'01_RAW_FwdRV'!B618)</f>
        <v/>
      </c>
      <c r="J618" s="18">
        <f>IF(ROW()&lt;=3286,STDEV(D619:D639)*SQRT(252),"")</f>
        <v/>
      </c>
      <c r="K618" s="18">
        <f>IF(ROW()&lt;=3244,LN(B681/B618),"")</f>
        <v/>
      </c>
      <c r="L618" s="19" t="n">
        <v>0.01782820097244733</v>
      </c>
      <c r="M618" s="19" t="n">
        <v>0.004862236628849271</v>
      </c>
      <c r="N618" s="17" t="n">
        <v>0.04592960553550043</v>
      </c>
      <c r="O618" s="20">
        <f>IF(F618="","",IF(F618&lt;'04_VOLATILITY_REGIMES'!$C$5,"Low",IF(F618&lt;'04_VOLATILITY_REGIMES'!$C$6,"Normal",IF(F618&lt;'04_VOLATILITY_REGIMES'!$C$7,"High","Extreme"))))</f>
        <v/>
      </c>
      <c r="P618" s="20">
        <f>O619</f>
        <v/>
      </c>
      <c r="Q618" s="21">
        <f>YEAR(A618)</f>
        <v/>
      </c>
    </row>
    <row r="619">
      <c r="A619" s="14" t="n">
        <v>42212</v>
      </c>
      <c r="B619" s="15">
        <f>'01_RAW_Spot'!B619</f>
        <v/>
      </c>
      <c r="C619" s="16">
        <f>'01_RAW_IV'!B619</f>
        <v/>
      </c>
      <c r="D619" s="15">
        <f>LN(B619/B618)</f>
        <v/>
      </c>
      <c r="E619" s="16">
        <f>STDEV(D599:D619)*SQRT(252)</f>
        <v/>
      </c>
      <c r="F619" s="16">
        <f>STDEV(D557:D619)*SQRT(252)</f>
        <v/>
      </c>
      <c r="G619" s="16">
        <f>IF(OR(C619="",F619=""),"",C619-F619)</f>
        <v/>
      </c>
      <c r="H619" s="17">
        <f>IF(OR(C619="",F619="",F619=0),"",C619/F619)</f>
        <v/>
      </c>
      <c r="I619" s="18">
        <f>IF('01_RAW_FwdRV'!B619="","",'01_RAW_FwdRV'!B619)</f>
        <v/>
      </c>
      <c r="J619" s="18">
        <f>IF(ROW()&lt;=3286,STDEV(D620:D640)*SQRT(252),"")</f>
        <v/>
      </c>
      <c r="K619" s="18">
        <f>IF(ROW()&lt;=3244,LN(B682/B619),"")</f>
        <v/>
      </c>
      <c r="L619" s="19" t="n">
        <v>0.03883495145631068</v>
      </c>
      <c r="M619" s="19" t="n">
        <v>0.009708737864077669</v>
      </c>
      <c r="N619" s="17" t="n">
        <v>0.137341756114416</v>
      </c>
      <c r="O619" s="20">
        <f>IF(F619="","",IF(F619&lt;'04_VOLATILITY_REGIMES'!$C$5,"Low",IF(F619&lt;'04_VOLATILITY_REGIMES'!$C$6,"Normal",IF(F619&lt;'04_VOLATILITY_REGIMES'!$C$7,"High","Extreme"))))</f>
        <v/>
      </c>
      <c r="P619" s="20">
        <f>O620</f>
        <v/>
      </c>
      <c r="Q619" s="21">
        <f>YEAR(A619)</f>
        <v/>
      </c>
    </row>
    <row r="620">
      <c r="A620" s="14" t="n">
        <v>42213</v>
      </c>
      <c r="B620" s="15">
        <f>'01_RAW_Spot'!B620</f>
        <v/>
      </c>
      <c r="C620" s="16">
        <f>'01_RAW_IV'!B620</f>
        <v/>
      </c>
      <c r="D620" s="15">
        <f>LN(B620/B619)</f>
        <v/>
      </c>
      <c r="E620" s="16">
        <f>STDEV(D600:D620)*SQRT(252)</f>
        <v/>
      </c>
      <c r="F620" s="16">
        <f>STDEV(D558:D620)*SQRT(252)</f>
        <v/>
      </c>
      <c r="G620" s="16">
        <f>IF(OR(C620="",F620=""),"",C620-F620)</f>
        <v/>
      </c>
      <c r="H620" s="17">
        <f>IF(OR(C620="",F620="",F620=0),"",C620/F620)</f>
        <v/>
      </c>
      <c r="I620" s="18">
        <f>IF('01_RAW_FwdRV'!B620="","",'01_RAW_FwdRV'!B620)</f>
        <v/>
      </c>
      <c r="J620" s="18">
        <f>IF(ROW()&lt;=3286,STDEV(D621:D641)*SQRT(252),"")</f>
        <v/>
      </c>
      <c r="K620" s="18">
        <f>IF(ROW()&lt;=3244,LN(B683/B620),"")</f>
        <v/>
      </c>
      <c r="L620" s="19" t="n">
        <v>0.06462035541195477</v>
      </c>
      <c r="M620" s="19" t="n">
        <v>0.001615508885298869</v>
      </c>
      <c r="N620" s="17" t="n">
        <v>0.2137370613683666</v>
      </c>
      <c r="O620" s="20">
        <f>IF(F620="","",IF(F620&lt;'04_VOLATILITY_REGIMES'!$C$5,"Low",IF(F620&lt;'04_VOLATILITY_REGIMES'!$C$6,"Normal",IF(F620&lt;'04_VOLATILITY_REGIMES'!$C$7,"High","Extreme"))))</f>
        <v/>
      </c>
      <c r="P620" s="20">
        <f>O621</f>
        <v/>
      </c>
      <c r="Q620" s="21">
        <f>YEAR(A620)</f>
        <v/>
      </c>
    </row>
    <row r="621">
      <c r="A621" s="14" t="n">
        <v>42214</v>
      </c>
      <c r="B621" s="15">
        <f>'01_RAW_Spot'!B621</f>
        <v/>
      </c>
      <c r="C621" s="16">
        <f>'01_RAW_IV'!B621</f>
        <v/>
      </c>
      <c r="D621" s="15">
        <f>LN(B621/B620)</f>
        <v/>
      </c>
      <c r="E621" s="16">
        <f>STDEV(D601:D621)*SQRT(252)</f>
        <v/>
      </c>
      <c r="F621" s="16">
        <f>STDEV(D559:D621)*SQRT(252)</f>
        <v/>
      </c>
      <c r="G621" s="16">
        <f>IF(OR(C621="",F621=""),"",C621-F621)</f>
        <v/>
      </c>
      <c r="H621" s="17">
        <f>IF(OR(C621="",F621="",F621=0),"",C621/F621)</f>
        <v/>
      </c>
      <c r="I621" s="18">
        <f>IF('01_RAW_FwdRV'!B621="","",'01_RAW_FwdRV'!B621)</f>
        <v/>
      </c>
      <c r="J621" s="18">
        <f>IF(ROW()&lt;=3286,STDEV(D622:D642)*SQRT(252),"")</f>
        <v/>
      </c>
      <c r="K621" s="18">
        <f>IF(ROW()&lt;=3244,LN(B684/B621),"")</f>
        <v/>
      </c>
      <c r="L621" s="19" t="n">
        <v>0.03225806451612903</v>
      </c>
      <c r="M621" s="19" t="n">
        <v>0.001612903225806452</v>
      </c>
      <c r="N621" s="17" t="n">
        <v>0.1440692387367531</v>
      </c>
      <c r="O621" s="20">
        <f>IF(F621="","",IF(F621&lt;'04_VOLATILITY_REGIMES'!$C$5,"Low",IF(F621&lt;'04_VOLATILITY_REGIMES'!$C$6,"Normal",IF(F621&lt;'04_VOLATILITY_REGIMES'!$C$7,"High","Extreme"))))</f>
        <v/>
      </c>
      <c r="P621" s="20">
        <f>O622</f>
        <v/>
      </c>
      <c r="Q621" s="21">
        <f>YEAR(A621)</f>
        <v/>
      </c>
    </row>
    <row r="622">
      <c r="A622" s="14" t="n">
        <v>42215</v>
      </c>
      <c r="B622" s="15">
        <f>'01_RAW_Spot'!B622</f>
        <v/>
      </c>
      <c r="C622" s="16">
        <f>'01_RAW_IV'!B622</f>
        <v/>
      </c>
      <c r="D622" s="15">
        <f>LN(B622/B621)</f>
        <v/>
      </c>
      <c r="E622" s="16">
        <f>STDEV(D602:D622)*SQRT(252)</f>
        <v/>
      </c>
      <c r="F622" s="16">
        <f>STDEV(D560:D622)*SQRT(252)</f>
        <v/>
      </c>
      <c r="G622" s="16">
        <f>IF(OR(C622="",F622=""),"",C622-F622)</f>
        <v/>
      </c>
      <c r="H622" s="17">
        <f>IF(OR(C622="",F622="",F622=0),"",C622/F622)</f>
        <v/>
      </c>
      <c r="I622" s="18">
        <f>IF('01_RAW_FwdRV'!B622="","",'01_RAW_FwdRV'!B622)</f>
        <v/>
      </c>
      <c r="J622" s="18">
        <f>IF(ROW()&lt;=3286,STDEV(D623:D643)*SQRT(252),"")</f>
        <v/>
      </c>
      <c r="K622" s="18">
        <f>IF(ROW()&lt;=3244,LN(B685/B622),"")</f>
        <v/>
      </c>
      <c r="L622" s="19" t="n">
        <v>0.01288244766505636</v>
      </c>
      <c r="M622" s="19" t="n">
        <v>0.00322061191626409</v>
      </c>
      <c r="N622" s="17" t="n">
        <v>0.04898537211540499</v>
      </c>
      <c r="O622" s="20">
        <f>IF(F622="","",IF(F622&lt;'04_VOLATILITY_REGIMES'!$C$5,"Low",IF(F622&lt;'04_VOLATILITY_REGIMES'!$C$6,"Normal",IF(F622&lt;'04_VOLATILITY_REGIMES'!$C$7,"High","Extreme"))))</f>
        <v/>
      </c>
      <c r="P622" s="20">
        <f>O623</f>
        <v/>
      </c>
      <c r="Q622" s="21">
        <f>YEAR(A622)</f>
        <v/>
      </c>
    </row>
    <row r="623">
      <c r="A623" s="14" t="n">
        <v>42216</v>
      </c>
      <c r="B623" s="15">
        <f>'01_RAW_Spot'!B623</f>
        <v/>
      </c>
      <c r="C623" s="16">
        <f>'01_RAW_IV'!B623</f>
        <v/>
      </c>
      <c r="D623" s="15">
        <f>LN(B623/B622)</f>
        <v/>
      </c>
      <c r="E623" s="16">
        <f>STDEV(D603:D623)*SQRT(252)</f>
        <v/>
      </c>
      <c r="F623" s="16">
        <f>STDEV(D561:D623)*SQRT(252)</f>
        <v/>
      </c>
      <c r="G623" s="16">
        <f>IF(OR(C623="",F623=""),"",C623-F623)</f>
        <v/>
      </c>
      <c r="H623" s="17">
        <f>IF(OR(C623="",F623="",F623=0),"",C623/F623)</f>
        <v/>
      </c>
      <c r="I623" s="18">
        <f>IF('01_RAW_FwdRV'!B623="","",'01_RAW_FwdRV'!B623)</f>
        <v/>
      </c>
      <c r="J623" s="18">
        <f>IF(ROW()&lt;=3286,STDEV(D624:D644)*SQRT(252),"")</f>
        <v/>
      </c>
      <c r="K623" s="18">
        <f>IF(ROW()&lt;=3244,LN(B686/B623),"")</f>
        <v/>
      </c>
      <c r="L623" s="19" t="n">
        <v>0.02411575562700964</v>
      </c>
      <c r="M623" s="19" t="n">
        <v>0.00482315112540193</v>
      </c>
      <c r="N623" s="17" t="n">
        <v>0.1104260113487193</v>
      </c>
      <c r="O623" s="20">
        <f>IF(F623="","",IF(F623&lt;'04_VOLATILITY_REGIMES'!$C$5,"Low",IF(F623&lt;'04_VOLATILITY_REGIMES'!$C$6,"Normal",IF(F623&lt;'04_VOLATILITY_REGIMES'!$C$7,"High","Extreme"))))</f>
        <v/>
      </c>
      <c r="P623" s="20">
        <f>O624</f>
        <v/>
      </c>
      <c r="Q623" s="21">
        <f>YEAR(A623)</f>
        <v/>
      </c>
    </row>
    <row r="624">
      <c r="A624" s="14" t="n">
        <v>42219</v>
      </c>
      <c r="B624" s="15">
        <f>'01_RAW_Spot'!B624</f>
        <v/>
      </c>
      <c r="C624" s="16">
        <f>'01_RAW_IV'!B624</f>
        <v/>
      </c>
      <c r="D624" s="15">
        <f>LN(B624/B623)</f>
        <v/>
      </c>
      <c r="E624" s="16">
        <f>STDEV(D604:D624)*SQRT(252)</f>
        <v/>
      </c>
      <c r="F624" s="16">
        <f>STDEV(D562:D624)*SQRT(252)</f>
        <v/>
      </c>
      <c r="G624" s="16">
        <f>IF(OR(C624="",F624=""),"",C624-F624)</f>
        <v/>
      </c>
      <c r="H624" s="17">
        <f>IF(OR(C624="",F624="",F624=0),"",C624/F624)</f>
        <v/>
      </c>
      <c r="I624" s="18">
        <f>IF('01_RAW_FwdRV'!B624="","",'01_RAW_FwdRV'!B624)</f>
        <v/>
      </c>
      <c r="J624" s="18">
        <f>IF(ROW()&lt;=3286,STDEV(D625:D645)*SQRT(252),"")</f>
        <v/>
      </c>
      <c r="K624" s="18">
        <f>IF(ROW()&lt;=3244,LN(B687/B624),"")</f>
        <v/>
      </c>
      <c r="L624" s="19" t="n">
        <v>0.01765650080256822</v>
      </c>
      <c r="M624" s="19" t="n">
        <v>0.006420545746388443</v>
      </c>
      <c r="N624" s="17" t="n">
        <v>0.06166322868942503</v>
      </c>
      <c r="O624" s="20">
        <f>IF(F624="","",IF(F624&lt;'04_VOLATILITY_REGIMES'!$C$5,"Low",IF(F624&lt;'04_VOLATILITY_REGIMES'!$C$6,"Normal",IF(F624&lt;'04_VOLATILITY_REGIMES'!$C$7,"High","Extreme"))))</f>
        <v/>
      </c>
      <c r="P624" s="20">
        <f>O625</f>
        <v/>
      </c>
      <c r="Q624" s="21">
        <f>YEAR(A624)</f>
        <v/>
      </c>
    </row>
    <row r="625">
      <c r="A625" s="14" t="n">
        <v>42220</v>
      </c>
      <c r="B625" s="15">
        <f>'01_RAW_Spot'!B625</f>
        <v/>
      </c>
      <c r="C625" s="16">
        <f>'01_RAW_IV'!B625</f>
        <v/>
      </c>
      <c r="D625" s="15">
        <f>LN(B625/B624)</f>
        <v/>
      </c>
      <c r="E625" s="16">
        <f>STDEV(D605:D625)*SQRT(252)</f>
        <v/>
      </c>
      <c r="F625" s="16">
        <f>STDEV(D563:D625)*SQRT(252)</f>
        <v/>
      </c>
      <c r="G625" s="16">
        <f>IF(OR(C625="",F625=""),"",C625-F625)</f>
        <v/>
      </c>
      <c r="H625" s="17">
        <f>IF(OR(C625="",F625="",F625=0),"",C625/F625)</f>
        <v/>
      </c>
      <c r="I625" s="18">
        <f>IF('01_RAW_FwdRV'!B625="","",'01_RAW_FwdRV'!B625)</f>
        <v/>
      </c>
      <c r="J625" s="18">
        <f>IF(ROW()&lt;=3286,STDEV(D626:D646)*SQRT(252),"")</f>
        <v/>
      </c>
      <c r="K625" s="18">
        <f>IF(ROW()&lt;=3244,LN(B688/B625),"")</f>
        <v/>
      </c>
      <c r="L625" s="19" t="n">
        <v>0.01762820512820513</v>
      </c>
      <c r="M625" s="19" t="n">
        <v>0.001602564102564103</v>
      </c>
      <c r="N625" s="17" t="n">
        <v>0.2052447096054548</v>
      </c>
      <c r="O625" s="20">
        <f>IF(F625="","",IF(F625&lt;'04_VOLATILITY_REGIMES'!$C$5,"Low",IF(F625&lt;'04_VOLATILITY_REGIMES'!$C$6,"Normal",IF(F625&lt;'04_VOLATILITY_REGIMES'!$C$7,"High","Extreme"))))</f>
        <v/>
      </c>
      <c r="P625" s="20">
        <f>O626</f>
        <v/>
      </c>
      <c r="Q625" s="21">
        <f>YEAR(A625)</f>
        <v/>
      </c>
    </row>
    <row r="626">
      <c r="A626" s="14" t="n">
        <v>42221</v>
      </c>
      <c r="B626" s="15">
        <f>'01_RAW_Spot'!B626</f>
        <v/>
      </c>
      <c r="C626" s="16">
        <f>'01_RAW_IV'!B626</f>
        <v/>
      </c>
      <c r="D626" s="15">
        <f>LN(B626/B625)</f>
        <v/>
      </c>
      <c r="E626" s="16">
        <f>STDEV(D606:D626)*SQRT(252)</f>
        <v/>
      </c>
      <c r="F626" s="16">
        <f>STDEV(D564:D626)*SQRT(252)</f>
        <v/>
      </c>
      <c r="G626" s="16">
        <f>IF(OR(C626="",F626=""),"",C626-F626)</f>
        <v/>
      </c>
      <c r="H626" s="17">
        <f>IF(OR(C626="",F626="",F626=0),"",C626/F626)</f>
        <v/>
      </c>
      <c r="I626" s="18">
        <f>IF('01_RAW_FwdRV'!B626="","",'01_RAW_FwdRV'!B626)</f>
        <v/>
      </c>
      <c r="J626" s="18">
        <f>IF(ROW()&lt;=3286,STDEV(D627:D647)*SQRT(252),"")</f>
        <v/>
      </c>
      <c r="K626" s="18">
        <f>IF(ROW()&lt;=3244,LN(B689/B626),"")</f>
        <v/>
      </c>
      <c r="L626" s="19" t="n">
        <v>0.0192</v>
      </c>
      <c r="M626" s="19" t="n">
        <v>0.0016</v>
      </c>
      <c r="N626" s="17" t="n">
        <v>0.2394982011181309</v>
      </c>
      <c r="O626" s="20">
        <f>IF(F626="","",IF(F626&lt;'04_VOLATILITY_REGIMES'!$C$5,"Low",IF(F626&lt;'04_VOLATILITY_REGIMES'!$C$6,"Normal",IF(F626&lt;'04_VOLATILITY_REGIMES'!$C$7,"High","Extreme"))))</f>
        <v/>
      </c>
      <c r="P626" s="20">
        <f>O627</f>
        <v/>
      </c>
      <c r="Q626" s="21">
        <f>YEAR(A626)</f>
        <v/>
      </c>
    </row>
    <row r="627">
      <c r="A627" s="14" t="n">
        <v>42222</v>
      </c>
      <c r="B627" s="15">
        <f>'01_RAW_Spot'!B627</f>
        <v/>
      </c>
      <c r="C627" s="16">
        <f>'01_RAW_IV'!B627</f>
        <v/>
      </c>
      <c r="D627" s="15">
        <f>LN(B627/B626)</f>
        <v/>
      </c>
      <c r="E627" s="16">
        <f>STDEV(D607:D627)*SQRT(252)</f>
        <v/>
      </c>
      <c r="F627" s="16">
        <f>STDEV(D565:D627)*SQRT(252)</f>
        <v/>
      </c>
      <c r="G627" s="16">
        <f>IF(OR(C627="",F627=""),"",C627-F627)</f>
        <v/>
      </c>
      <c r="H627" s="17">
        <f>IF(OR(C627="",F627="",F627=0),"",C627/F627)</f>
        <v/>
      </c>
      <c r="I627" s="18">
        <f>IF('01_RAW_FwdRV'!B627="","",'01_RAW_FwdRV'!B627)</f>
        <v/>
      </c>
      <c r="J627" s="18">
        <f>IF(ROW()&lt;=3286,STDEV(D628:D648)*SQRT(252),"")</f>
        <v/>
      </c>
      <c r="K627" s="18">
        <f>IF(ROW()&lt;=3244,LN(B690/B627),"")</f>
        <v/>
      </c>
      <c r="L627" s="19" t="n">
        <v>0.01277955271565495</v>
      </c>
      <c r="M627" s="19" t="n">
        <v>0.001597444089456869</v>
      </c>
      <c r="N627" s="17" t="n">
        <v>0.2144824561320366</v>
      </c>
      <c r="O627" s="20">
        <f>IF(F627="","",IF(F627&lt;'04_VOLATILITY_REGIMES'!$C$5,"Low",IF(F627&lt;'04_VOLATILITY_REGIMES'!$C$6,"Normal",IF(F627&lt;'04_VOLATILITY_REGIMES'!$C$7,"High","Extreme"))))</f>
        <v/>
      </c>
      <c r="P627" s="20">
        <f>O628</f>
        <v/>
      </c>
      <c r="Q627" s="21">
        <f>YEAR(A627)</f>
        <v/>
      </c>
    </row>
    <row r="628">
      <c r="A628" s="14" t="n">
        <v>42223</v>
      </c>
      <c r="B628" s="15">
        <f>'01_RAW_Spot'!B628</f>
        <v/>
      </c>
      <c r="C628" s="16">
        <f>'01_RAW_IV'!B628</f>
        <v/>
      </c>
      <c r="D628" s="15">
        <f>LN(B628/B627)</f>
        <v/>
      </c>
      <c r="E628" s="16">
        <f>STDEV(D608:D628)*SQRT(252)</f>
        <v/>
      </c>
      <c r="F628" s="16">
        <f>STDEV(D566:D628)*SQRT(252)</f>
        <v/>
      </c>
      <c r="G628" s="16">
        <f>IF(OR(C628="",F628=""),"",C628-F628)</f>
        <v/>
      </c>
      <c r="H628" s="17">
        <f>IF(OR(C628="",F628="",F628=0),"",C628/F628)</f>
        <v/>
      </c>
      <c r="I628" s="18">
        <f>IF('01_RAW_FwdRV'!B628="","",'01_RAW_FwdRV'!B628)</f>
        <v/>
      </c>
      <c r="J628" s="18">
        <f>IF(ROW()&lt;=3286,STDEV(D629:D649)*SQRT(252),"")</f>
        <v/>
      </c>
      <c r="K628" s="18">
        <f>IF(ROW()&lt;=3244,LN(B691/B628),"")</f>
        <v/>
      </c>
      <c r="L628" s="19" t="n">
        <v>0.009569377990430622</v>
      </c>
      <c r="M628" s="19" t="n">
        <v>0.001594896331738437</v>
      </c>
      <c r="N628" s="17" t="n">
        <v>0.2407424197605284</v>
      </c>
      <c r="O628" s="20">
        <f>IF(F628="","",IF(F628&lt;'04_VOLATILITY_REGIMES'!$C$5,"Low",IF(F628&lt;'04_VOLATILITY_REGIMES'!$C$6,"Normal",IF(F628&lt;'04_VOLATILITY_REGIMES'!$C$7,"High","Extreme"))))</f>
        <v/>
      </c>
      <c r="P628" s="20">
        <f>O629</f>
        <v/>
      </c>
      <c r="Q628" s="21">
        <f>YEAR(A628)</f>
        <v/>
      </c>
    </row>
    <row r="629">
      <c r="A629" s="14" t="n">
        <v>42226</v>
      </c>
      <c r="B629" s="15">
        <f>'01_RAW_Spot'!B629</f>
        <v/>
      </c>
      <c r="C629" s="16">
        <f>'01_RAW_IV'!B629</f>
        <v/>
      </c>
      <c r="D629" s="15">
        <f>LN(B629/B628)</f>
        <v/>
      </c>
      <c r="E629" s="16">
        <f>STDEV(D609:D629)*SQRT(252)</f>
        <v/>
      </c>
      <c r="F629" s="16">
        <f>STDEV(D567:D629)*SQRT(252)</f>
        <v/>
      </c>
      <c r="G629" s="16">
        <f>IF(OR(C629="",F629=""),"",C629-F629)</f>
        <v/>
      </c>
      <c r="H629" s="17">
        <f>IF(OR(C629="",F629="",F629=0),"",C629/F629)</f>
        <v/>
      </c>
      <c r="I629" s="18">
        <f>IF('01_RAW_FwdRV'!B629="","",'01_RAW_FwdRV'!B629)</f>
        <v/>
      </c>
      <c r="J629" s="18">
        <f>IF(ROW()&lt;=3286,STDEV(D630:D650)*SQRT(252),"")</f>
        <v/>
      </c>
      <c r="K629" s="18">
        <f>IF(ROW()&lt;=3244,LN(B692/B629),"")</f>
        <v/>
      </c>
      <c r="L629" s="19" t="n">
        <v>0.001592356687898089</v>
      </c>
      <c r="M629" s="19" t="n">
        <v>0.001592356687898089</v>
      </c>
      <c r="N629" s="17" t="n">
        <v>0.2038266346246762</v>
      </c>
      <c r="O629" s="20">
        <f>IF(F629="","",IF(F629&lt;'04_VOLATILITY_REGIMES'!$C$5,"Low",IF(F629&lt;'04_VOLATILITY_REGIMES'!$C$6,"Normal",IF(F629&lt;'04_VOLATILITY_REGIMES'!$C$7,"High","Extreme"))))</f>
        <v/>
      </c>
      <c r="P629" s="20">
        <f>O630</f>
        <v/>
      </c>
      <c r="Q629" s="21">
        <f>YEAR(A629)</f>
        <v/>
      </c>
    </row>
    <row r="630">
      <c r="A630" s="14" t="n">
        <v>42227</v>
      </c>
      <c r="B630" s="15">
        <f>'01_RAW_Spot'!B630</f>
        <v/>
      </c>
      <c r="C630" s="16">
        <f>'01_RAW_IV'!B630</f>
        <v/>
      </c>
      <c r="D630" s="15">
        <f>LN(B630/B629)</f>
        <v/>
      </c>
      <c r="E630" s="16">
        <f>STDEV(D610:D630)*SQRT(252)</f>
        <v/>
      </c>
      <c r="F630" s="16">
        <f>STDEV(D568:D630)*SQRT(252)</f>
        <v/>
      </c>
      <c r="G630" s="16">
        <f>IF(OR(C630="",F630=""),"",C630-F630)</f>
        <v/>
      </c>
      <c r="H630" s="17">
        <f>IF(OR(C630="",F630="",F630=0),"",C630/F630)</f>
        <v/>
      </c>
      <c r="I630" s="18">
        <f>IF('01_RAW_FwdRV'!B630="","",'01_RAW_FwdRV'!B630)</f>
        <v/>
      </c>
      <c r="J630" s="18">
        <f>IF(ROW()&lt;=3286,STDEV(D631:D651)*SQRT(252),"")</f>
        <v/>
      </c>
      <c r="K630" s="18">
        <f>IF(ROW()&lt;=3244,LN(B693/B630),"")</f>
        <v/>
      </c>
      <c r="L630" s="19" t="n">
        <v>0.03815580286168521</v>
      </c>
      <c r="M630" s="19" t="n">
        <v>0.001589825119236884</v>
      </c>
      <c r="N630" s="17" t="n">
        <v>0.3639988828828344</v>
      </c>
      <c r="O630" s="20">
        <f>IF(F630="","",IF(F630&lt;'04_VOLATILITY_REGIMES'!$C$5,"Low",IF(F630&lt;'04_VOLATILITY_REGIMES'!$C$6,"Normal",IF(F630&lt;'04_VOLATILITY_REGIMES'!$C$7,"High","Extreme"))))</f>
        <v/>
      </c>
      <c r="P630" s="20">
        <f>O631</f>
        <v/>
      </c>
      <c r="Q630" s="21">
        <f>YEAR(A630)</f>
        <v/>
      </c>
    </row>
    <row r="631">
      <c r="A631" s="14" t="n">
        <v>42228</v>
      </c>
      <c r="B631" s="15">
        <f>'01_RAW_Spot'!B631</f>
        <v/>
      </c>
      <c r="C631" s="16">
        <f>'01_RAW_IV'!B631</f>
        <v/>
      </c>
      <c r="D631" s="15">
        <f>LN(B631/B630)</f>
        <v/>
      </c>
      <c r="E631" s="16">
        <f>STDEV(D611:D631)*SQRT(252)</f>
        <v/>
      </c>
      <c r="F631" s="16">
        <f>STDEV(D569:D631)*SQRT(252)</f>
        <v/>
      </c>
      <c r="G631" s="16">
        <f>IF(OR(C631="",F631=""),"",C631-F631)</f>
        <v/>
      </c>
      <c r="H631" s="17">
        <f>IF(OR(C631="",F631="",F631=0),"",C631/F631)</f>
        <v/>
      </c>
      <c r="I631" s="18">
        <f>IF('01_RAW_FwdRV'!B631="","",'01_RAW_FwdRV'!B631)</f>
        <v/>
      </c>
      <c r="J631" s="18">
        <f>IF(ROW()&lt;=3286,STDEV(D632:D652)*SQRT(252),"")</f>
        <v/>
      </c>
      <c r="K631" s="18">
        <f>IF(ROW()&lt;=3244,LN(B694/B631),"")</f>
        <v/>
      </c>
      <c r="L631" s="19" t="n">
        <v>0.2523809523809524</v>
      </c>
      <c r="M631" s="19" t="n">
        <v>0.01111111111111111</v>
      </c>
      <c r="N631" s="17" t="n">
        <v>0.6286980789545207</v>
      </c>
      <c r="O631" s="20">
        <f>IF(F631="","",IF(F631&lt;'04_VOLATILITY_REGIMES'!$C$5,"Low",IF(F631&lt;'04_VOLATILITY_REGIMES'!$C$6,"Normal",IF(F631&lt;'04_VOLATILITY_REGIMES'!$C$7,"High","Extreme"))))</f>
        <v/>
      </c>
      <c r="P631" s="20">
        <f>O632</f>
        <v/>
      </c>
      <c r="Q631" s="21">
        <f>YEAR(A631)</f>
        <v/>
      </c>
    </row>
    <row r="632">
      <c r="A632" s="14" t="n">
        <v>42229</v>
      </c>
      <c r="B632" s="15">
        <f>'01_RAW_Spot'!B632</f>
        <v/>
      </c>
      <c r="C632" s="16">
        <f>'01_RAW_IV'!B632</f>
        <v/>
      </c>
      <c r="D632" s="15">
        <f>LN(B632/B631)</f>
        <v/>
      </c>
      <c r="E632" s="16">
        <f>STDEV(D612:D632)*SQRT(252)</f>
        <v/>
      </c>
      <c r="F632" s="16">
        <f>STDEV(D570:D632)*SQRT(252)</f>
        <v/>
      </c>
      <c r="G632" s="16">
        <f>IF(OR(C632="",F632=""),"",C632-F632)</f>
        <v/>
      </c>
      <c r="H632" s="17">
        <f>IF(OR(C632="",F632="",F632=0),"",C632/F632)</f>
        <v/>
      </c>
      <c r="I632" s="18">
        <f>IF('01_RAW_FwdRV'!B632="","",'01_RAW_FwdRV'!B632)</f>
        <v/>
      </c>
      <c r="J632" s="18">
        <f>IF(ROW()&lt;=3286,STDEV(D633:D653)*SQRT(252),"")</f>
        <v/>
      </c>
      <c r="K632" s="18">
        <f>IF(ROW()&lt;=3244,LN(B695/B632),"")</f>
        <v/>
      </c>
      <c r="L632" s="19" t="n">
        <v>0.2472266244057052</v>
      </c>
      <c r="M632" s="19" t="n">
        <v>0.01267828843106181</v>
      </c>
      <c r="N632" s="17" t="n">
        <v>0.6062991483780484</v>
      </c>
      <c r="O632" s="20">
        <f>IF(F632="","",IF(F632&lt;'04_VOLATILITY_REGIMES'!$C$5,"Low",IF(F632&lt;'04_VOLATILITY_REGIMES'!$C$6,"Normal",IF(F632&lt;'04_VOLATILITY_REGIMES'!$C$7,"High","Extreme"))))</f>
        <v/>
      </c>
      <c r="P632" s="20">
        <f>O633</f>
        <v/>
      </c>
      <c r="Q632" s="21">
        <f>YEAR(A632)</f>
        <v/>
      </c>
    </row>
    <row r="633">
      <c r="A633" s="14" t="n">
        <v>42230</v>
      </c>
      <c r="B633" s="15">
        <f>'01_RAW_Spot'!B633</f>
        <v/>
      </c>
      <c r="C633" s="16">
        <f>'01_RAW_IV'!B633</f>
        <v/>
      </c>
      <c r="D633" s="15">
        <f>LN(B633/B632)</f>
        <v/>
      </c>
      <c r="E633" s="16">
        <f>STDEV(D613:D633)*SQRT(252)</f>
        <v/>
      </c>
      <c r="F633" s="16">
        <f>STDEV(D571:D633)*SQRT(252)</f>
        <v/>
      </c>
      <c r="G633" s="16">
        <f>IF(OR(C633="",F633=""),"",C633-F633)</f>
        <v/>
      </c>
      <c r="H633" s="17">
        <f>IF(OR(C633="",F633="",F633=0),"",C633/F633)</f>
        <v/>
      </c>
      <c r="I633" s="18">
        <f>IF('01_RAW_FwdRV'!B633="","",'01_RAW_FwdRV'!B633)</f>
        <v/>
      </c>
      <c r="J633" s="18">
        <f>IF(ROW()&lt;=3286,STDEV(D634:D654)*SQRT(252),"")</f>
        <v/>
      </c>
      <c r="K633" s="18">
        <f>IF(ROW()&lt;=3244,LN(B696/B633),"")</f>
        <v/>
      </c>
      <c r="L633" s="19" t="n">
        <v>0.2278481012658228</v>
      </c>
      <c r="M633" s="19" t="n">
        <v>0.01424050632911392</v>
      </c>
      <c r="N633" s="17" t="n">
        <v>0.5420167984142172</v>
      </c>
      <c r="O633" s="20">
        <f>IF(F633="","",IF(F633&lt;'04_VOLATILITY_REGIMES'!$C$5,"Low",IF(F633&lt;'04_VOLATILITY_REGIMES'!$C$6,"Normal",IF(F633&lt;'04_VOLATILITY_REGIMES'!$C$7,"High","Extreme"))))</f>
        <v/>
      </c>
      <c r="P633" s="20">
        <f>O634</f>
        <v/>
      </c>
      <c r="Q633" s="21">
        <f>YEAR(A633)</f>
        <v/>
      </c>
    </row>
    <row r="634">
      <c r="A634" s="14" t="n">
        <v>42233</v>
      </c>
      <c r="B634" s="15">
        <f>'01_RAW_Spot'!B634</f>
        <v/>
      </c>
      <c r="C634" s="16">
        <f>'01_RAW_IV'!B634</f>
        <v/>
      </c>
      <c r="D634" s="15">
        <f>LN(B634/B633)</f>
        <v/>
      </c>
      <c r="E634" s="16">
        <f>STDEV(D614:D634)*SQRT(252)</f>
        <v/>
      </c>
      <c r="F634" s="16">
        <f>STDEV(D572:D634)*SQRT(252)</f>
        <v/>
      </c>
      <c r="G634" s="16">
        <f>IF(OR(C634="",F634=""),"",C634-F634)</f>
        <v/>
      </c>
      <c r="H634" s="17">
        <f>IF(OR(C634="",F634="",F634=0),"",C634/F634)</f>
        <v/>
      </c>
      <c r="I634" s="18">
        <f>IF('01_RAW_FwdRV'!B634="","",'01_RAW_FwdRV'!B634)</f>
        <v/>
      </c>
      <c r="J634" s="18">
        <f>IF(ROW()&lt;=3286,STDEV(D635:D655)*SQRT(252),"")</f>
        <v/>
      </c>
      <c r="K634" s="18">
        <f>IF(ROW()&lt;=3244,LN(B697/B634),"")</f>
        <v/>
      </c>
      <c r="L634" s="19" t="n">
        <v>0.2464454976303317</v>
      </c>
      <c r="M634" s="19" t="n">
        <v>0.01579778830963665</v>
      </c>
      <c r="N634" s="17" t="n">
        <v>0.5756092695125662</v>
      </c>
      <c r="O634" s="20">
        <f>IF(F634="","",IF(F634&lt;'04_VOLATILITY_REGIMES'!$C$5,"Low",IF(F634&lt;'04_VOLATILITY_REGIMES'!$C$6,"Normal",IF(F634&lt;'04_VOLATILITY_REGIMES'!$C$7,"High","Extreme"))))</f>
        <v/>
      </c>
      <c r="P634" s="20">
        <f>O635</f>
        <v/>
      </c>
      <c r="Q634" s="21">
        <f>YEAR(A634)</f>
        <v/>
      </c>
    </row>
    <row r="635">
      <c r="A635" s="14" t="n">
        <v>42235</v>
      </c>
      <c r="B635" s="15">
        <f>'01_RAW_Spot'!B635</f>
        <v/>
      </c>
      <c r="C635" s="16">
        <f>'01_RAW_IV'!B635</f>
        <v/>
      </c>
      <c r="D635" s="15">
        <f>LN(B635/B634)</f>
        <v/>
      </c>
      <c r="E635" s="16">
        <f>STDEV(D615:D635)*SQRT(252)</f>
        <v/>
      </c>
      <c r="F635" s="16">
        <f>STDEV(D573:D635)*SQRT(252)</f>
        <v/>
      </c>
      <c r="G635" s="16">
        <f>IF(OR(C635="",F635=""),"",C635-F635)</f>
        <v/>
      </c>
      <c r="H635" s="17">
        <f>IF(OR(C635="",F635="",F635=0),"",C635/F635)</f>
        <v/>
      </c>
      <c r="I635" s="18">
        <f>IF('01_RAW_FwdRV'!B635="","",'01_RAW_FwdRV'!B635)</f>
        <v/>
      </c>
      <c r="J635" s="18">
        <f>IF(ROW()&lt;=3286,STDEV(D636:D656)*SQRT(252),"")</f>
        <v/>
      </c>
      <c r="K635" s="18">
        <f>IF(ROW()&lt;=3244,LN(B698/B635),"")</f>
        <v/>
      </c>
      <c r="L635" s="19" t="n">
        <v>0.2413249211356467</v>
      </c>
      <c r="M635" s="19" t="n">
        <v>0.01577287066246057</v>
      </c>
      <c r="N635" s="17" t="n">
        <v>0.562218853166076</v>
      </c>
      <c r="O635" s="20">
        <f>IF(F635="","",IF(F635&lt;'04_VOLATILITY_REGIMES'!$C$5,"Low",IF(F635&lt;'04_VOLATILITY_REGIMES'!$C$6,"Normal",IF(F635&lt;'04_VOLATILITY_REGIMES'!$C$7,"High","Extreme"))))</f>
        <v/>
      </c>
      <c r="P635" s="20">
        <f>O636</f>
        <v/>
      </c>
      <c r="Q635" s="21">
        <f>YEAR(A635)</f>
        <v/>
      </c>
    </row>
    <row r="636">
      <c r="A636" s="14" t="n">
        <v>42236</v>
      </c>
      <c r="B636" s="15">
        <f>'01_RAW_Spot'!B636</f>
        <v/>
      </c>
      <c r="C636" s="16">
        <f>'01_RAW_IV'!B636</f>
        <v/>
      </c>
      <c r="D636" s="15">
        <f>LN(B636/B635)</f>
        <v/>
      </c>
      <c r="E636" s="16">
        <f>STDEV(D616:D636)*SQRT(252)</f>
        <v/>
      </c>
      <c r="F636" s="16">
        <f>STDEV(D574:D636)*SQRT(252)</f>
        <v/>
      </c>
      <c r="G636" s="16">
        <f>IF(OR(C636="",F636=""),"",C636-F636)</f>
        <v/>
      </c>
      <c r="H636" s="17">
        <f>IF(OR(C636="",F636="",F636=0),"",C636/F636)</f>
        <v/>
      </c>
      <c r="I636" s="18">
        <f>IF('01_RAW_FwdRV'!B636="","",'01_RAW_FwdRV'!B636)</f>
        <v/>
      </c>
      <c r="J636" s="18">
        <f>IF(ROW()&lt;=3286,STDEV(D637:D657)*SQRT(252),"")</f>
        <v/>
      </c>
      <c r="K636" s="18">
        <f>IF(ROW()&lt;=3244,LN(B699/B636),"")</f>
        <v/>
      </c>
      <c r="L636" s="19" t="n">
        <v>0.2440944881889764</v>
      </c>
      <c r="M636" s="19" t="n">
        <v>0.01732283464566929</v>
      </c>
      <c r="N636" s="17" t="n">
        <v>0.5539208627239814</v>
      </c>
      <c r="O636" s="20">
        <f>IF(F636="","",IF(F636&lt;'04_VOLATILITY_REGIMES'!$C$5,"Low",IF(F636&lt;'04_VOLATILITY_REGIMES'!$C$6,"Normal",IF(F636&lt;'04_VOLATILITY_REGIMES'!$C$7,"High","Extreme"))))</f>
        <v/>
      </c>
      <c r="P636" s="20">
        <f>O637</f>
        <v/>
      </c>
      <c r="Q636" s="21">
        <f>YEAR(A636)</f>
        <v/>
      </c>
    </row>
    <row r="637">
      <c r="A637" s="14" t="n">
        <v>42237</v>
      </c>
      <c r="B637" s="15">
        <f>'01_RAW_Spot'!B637</f>
        <v/>
      </c>
      <c r="C637" s="16">
        <f>'01_RAW_IV'!B637</f>
        <v/>
      </c>
      <c r="D637" s="15">
        <f>LN(B637/B636)</f>
        <v/>
      </c>
      <c r="E637" s="16">
        <f>STDEV(D617:D637)*SQRT(252)</f>
        <v/>
      </c>
      <c r="F637" s="16">
        <f>STDEV(D575:D637)*SQRT(252)</f>
        <v/>
      </c>
      <c r="G637" s="16">
        <f>IF(OR(C637="",F637=""),"",C637-F637)</f>
        <v/>
      </c>
      <c r="H637" s="17">
        <f>IF(OR(C637="",F637="",F637=0),"",C637/F637)</f>
        <v/>
      </c>
      <c r="I637" s="18">
        <f>IF('01_RAW_FwdRV'!B637="","",'01_RAW_FwdRV'!B637)</f>
        <v/>
      </c>
      <c r="J637" s="18">
        <f>IF(ROW()&lt;=3286,STDEV(D638:D658)*SQRT(252),"")</f>
        <v/>
      </c>
      <c r="K637" s="18">
        <f>IF(ROW()&lt;=3244,LN(B700/B637),"")</f>
        <v/>
      </c>
      <c r="L637" s="19" t="n">
        <v>0.2861635220125786</v>
      </c>
      <c r="M637" s="19" t="n">
        <v>0.02044025157232704</v>
      </c>
      <c r="N637" s="17" t="n">
        <v>0.6204931790980237</v>
      </c>
      <c r="O637" s="20">
        <f>IF(F637="","",IF(F637&lt;'04_VOLATILITY_REGIMES'!$C$5,"Low",IF(F637&lt;'04_VOLATILITY_REGIMES'!$C$6,"Normal",IF(F637&lt;'04_VOLATILITY_REGIMES'!$C$7,"High","Extreme"))))</f>
        <v/>
      </c>
      <c r="P637" s="20">
        <f>O638</f>
        <v/>
      </c>
      <c r="Q637" s="21">
        <f>YEAR(A637)</f>
        <v/>
      </c>
    </row>
    <row r="638">
      <c r="A638" s="14" t="n">
        <v>42240</v>
      </c>
      <c r="B638" s="15">
        <f>'01_RAW_Spot'!B638</f>
        <v/>
      </c>
      <c r="C638" s="16">
        <f>'01_RAW_IV'!B638</f>
        <v/>
      </c>
      <c r="D638" s="15">
        <f>LN(B638/B637)</f>
        <v/>
      </c>
      <c r="E638" s="16">
        <f>STDEV(D618:D638)*SQRT(252)</f>
        <v/>
      </c>
      <c r="F638" s="16">
        <f>STDEV(D576:D638)*SQRT(252)</f>
        <v/>
      </c>
      <c r="G638" s="16">
        <f>IF(OR(C638="",F638=""),"",C638-F638)</f>
        <v/>
      </c>
      <c r="H638" s="17">
        <f>IF(OR(C638="",F638="",F638=0),"",C638/F638)</f>
        <v/>
      </c>
      <c r="I638" s="18">
        <f>IF('01_RAW_FwdRV'!B638="","",'01_RAW_FwdRV'!B638)</f>
        <v/>
      </c>
      <c r="J638" s="18">
        <f>IF(ROW()&lt;=3286,STDEV(D639:D659)*SQRT(252),"")</f>
        <v/>
      </c>
      <c r="K638" s="18">
        <f>IF(ROW()&lt;=3244,LN(B701/B638),"")</f>
        <v/>
      </c>
      <c r="L638" s="19" t="n">
        <v>0.3924646781789639</v>
      </c>
      <c r="M638" s="19" t="n">
        <v>0.06593406593406594</v>
      </c>
      <c r="N638" s="17" t="n">
        <v>0.6552643684938416</v>
      </c>
      <c r="O638" s="20">
        <f>IF(F638="","",IF(F638&lt;'04_VOLATILITY_REGIMES'!$C$5,"Low",IF(F638&lt;'04_VOLATILITY_REGIMES'!$C$6,"Normal",IF(F638&lt;'04_VOLATILITY_REGIMES'!$C$7,"High","Extreme"))))</f>
        <v/>
      </c>
      <c r="P638" s="20">
        <f>O639</f>
        <v/>
      </c>
      <c r="Q638" s="21">
        <f>YEAR(A638)</f>
        <v/>
      </c>
    </row>
    <row r="639">
      <c r="A639" s="14" t="n">
        <v>42241</v>
      </c>
      <c r="B639" s="15">
        <f>'01_RAW_Spot'!B639</f>
        <v/>
      </c>
      <c r="C639" s="16">
        <f>'01_RAW_IV'!B639</f>
        <v/>
      </c>
      <c r="D639" s="15">
        <f>LN(B639/B638)</f>
        <v/>
      </c>
      <c r="E639" s="16">
        <f>STDEV(D619:D639)*SQRT(252)</f>
        <v/>
      </c>
      <c r="F639" s="16">
        <f>STDEV(D577:D639)*SQRT(252)</f>
        <v/>
      </c>
      <c r="G639" s="16">
        <f>IF(OR(C639="",F639=""),"",C639-F639)</f>
        <v/>
      </c>
      <c r="H639" s="17">
        <f>IF(OR(C639="",F639="",F639=0),"",C639/F639)</f>
        <v/>
      </c>
      <c r="I639" s="18">
        <f>IF('01_RAW_FwdRV'!B639="","",'01_RAW_FwdRV'!B639)</f>
        <v/>
      </c>
      <c r="J639" s="18">
        <f>IF(ROW()&lt;=3286,STDEV(D640:D660)*SQRT(252),"")</f>
        <v/>
      </c>
      <c r="K639" s="18">
        <f>IF(ROW()&lt;=3244,LN(B702/B639),"")</f>
        <v/>
      </c>
      <c r="L639" s="19" t="n">
        <v>0.3338557993730408</v>
      </c>
      <c r="M639" s="19" t="n">
        <v>0.1300940438871473</v>
      </c>
      <c r="N639" s="17" t="n">
        <v>0.4473110161897962</v>
      </c>
      <c r="O639" s="20">
        <f>IF(F639="","",IF(F639&lt;'04_VOLATILITY_REGIMES'!$C$5,"Low",IF(F639&lt;'04_VOLATILITY_REGIMES'!$C$6,"Normal",IF(F639&lt;'04_VOLATILITY_REGIMES'!$C$7,"High","Extreme"))))</f>
        <v/>
      </c>
      <c r="P639" s="20">
        <f>O640</f>
        <v/>
      </c>
      <c r="Q639" s="21">
        <f>YEAR(A639)</f>
        <v/>
      </c>
    </row>
    <row r="640">
      <c r="A640" s="14" t="n">
        <v>42242</v>
      </c>
      <c r="B640" s="15">
        <f>'01_RAW_Spot'!B640</f>
        <v/>
      </c>
      <c r="C640" s="16">
        <f>'01_RAW_IV'!B640</f>
        <v/>
      </c>
      <c r="D640" s="15">
        <f>LN(B640/B639)</f>
        <v/>
      </c>
      <c r="E640" s="16">
        <f>STDEV(D620:D640)*SQRT(252)</f>
        <v/>
      </c>
      <c r="F640" s="16">
        <f>STDEV(D578:D640)*SQRT(252)</f>
        <v/>
      </c>
      <c r="G640" s="16">
        <f>IF(OR(C640="",F640=""),"",C640-F640)</f>
        <v/>
      </c>
      <c r="H640" s="17">
        <f>IF(OR(C640="",F640="",F640=0),"",C640/F640)</f>
        <v/>
      </c>
      <c r="I640" s="18">
        <f>IF('01_RAW_FwdRV'!B640="","",'01_RAW_FwdRV'!B640)</f>
        <v/>
      </c>
      <c r="J640" s="18">
        <f>IF(ROW()&lt;=3286,STDEV(D641:D661)*SQRT(252),"")</f>
        <v/>
      </c>
      <c r="K640" s="18">
        <f>IF(ROW()&lt;=3244,LN(B703/B640),"")</f>
        <v/>
      </c>
      <c r="L640" s="19" t="n">
        <v>0.3035993740219092</v>
      </c>
      <c r="M640" s="19" t="n">
        <v>0.1064162754303599</v>
      </c>
      <c r="N640" s="17" t="n">
        <v>0.4300065588094364</v>
      </c>
      <c r="O640" s="20">
        <f>IF(F640="","",IF(F640&lt;'04_VOLATILITY_REGIMES'!$C$5,"Low",IF(F640&lt;'04_VOLATILITY_REGIMES'!$C$6,"Normal",IF(F640&lt;'04_VOLATILITY_REGIMES'!$C$7,"High","Extreme"))))</f>
        <v/>
      </c>
      <c r="P640" s="20">
        <f>O641</f>
        <v/>
      </c>
      <c r="Q640" s="21">
        <f>YEAR(A640)</f>
        <v/>
      </c>
    </row>
    <row r="641">
      <c r="A641" s="14" t="n">
        <v>42243</v>
      </c>
      <c r="B641" s="15">
        <f>'01_RAW_Spot'!B641</f>
        <v/>
      </c>
      <c r="C641" s="16">
        <f>'01_RAW_IV'!B641</f>
        <v/>
      </c>
      <c r="D641" s="15">
        <f>LN(B641/B640)</f>
        <v/>
      </c>
      <c r="E641" s="16">
        <f>STDEV(D621:D641)*SQRT(252)</f>
        <v/>
      </c>
      <c r="F641" s="16">
        <f>STDEV(D579:D641)*SQRT(252)</f>
        <v/>
      </c>
      <c r="G641" s="16">
        <f>IF(OR(C641="",F641=""),"",C641-F641)</f>
        <v/>
      </c>
      <c r="H641" s="17">
        <f>IF(OR(C641="",F641="",F641=0),"",C641/F641)</f>
        <v/>
      </c>
      <c r="I641" s="18">
        <f>IF('01_RAW_FwdRV'!B641="","",'01_RAW_FwdRV'!B641)</f>
        <v/>
      </c>
      <c r="J641" s="18">
        <f>IF(ROW()&lt;=3286,STDEV(D642:D662)*SQRT(252),"")</f>
        <v/>
      </c>
      <c r="K641" s="18">
        <f>IF(ROW()&lt;=3244,LN(B704/B641),"")</f>
        <v/>
      </c>
      <c r="L641" s="19" t="n">
        <v>0.246875</v>
      </c>
      <c r="M641" s="19" t="n">
        <v>0.1078125</v>
      </c>
      <c r="N641" s="17" t="n">
        <v>0.3192063657290439</v>
      </c>
      <c r="O641" s="20">
        <f>IF(F641="","",IF(F641&lt;'04_VOLATILITY_REGIMES'!$C$5,"Low",IF(F641&lt;'04_VOLATILITY_REGIMES'!$C$6,"Normal",IF(F641&lt;'04_VOLATILITY_REGIMES'!$C$7,"High","Extreme"))))</f>
        <v/>
      </c>
      <c r="P641" s="20">
        <f>O642</f>
        <v/>
      </c>
      <c r="Q641" s="21">
        <f>YEAR(A641)</f>
        <v/>
      </c>
    </row>
    <row r="642">
      <c r="A642" s="14" t="n">
        <v>42244</v>
      </c>
      <c r="B642" s="15">
        <f>'01_RAW_Spot'!B642</f>
        <v/>
      </c>
      <c r="C642" s="16">
        <f>'01_RAW_IV'!B642</f>
        <v/>
      </c>
      <c r="D642" s="15">
        <f>LN(B642/B641)</f>
        <v/>
      </c>
      <c r="E642" s="16">
        <f>STDEV(D622:D642)*SQRT(252)</f>
        <v/>
      </c>
      <c r="F642" s="16">
        <f>STDEV(D580:D642)*SQRT(252)</f>
        <v/>
      </c>
      <c r="G642" s="16">
        <f>IF(OR(C642="",F642=""),"",C642-F642)</f>
        <v/>
      </c>
      <c r="H642" s="17">
        <f>IF(OR(C642="",F642="",F642=0),"",C642/F642)</f>
        <v/>
      </c>
      <c r="I642" s="18">
        <f>IF('01_RAW_FwdRV'!B642="","",'01_RAW_FwdRV'!B642)</f>
        <v/>
      </c>
      <c r="J642" s="18">
        <f>IF(ROW()&lt;=3286,STDEV(D643:D663)*SQRT(252),"")</f>
        <v/>
      </c>
      <c r="K642" s="18">
        <f>IF(ROW()&lt;=3244,LN(B705/B642),"")</f>
        <v/>
      </c>
      <c r="L642" s="19" t="n">
        <v>0.2371294851794072</v>
      </c>
      <c r="M642" s="19" t="n">
        <v>0.1060842433697348</v>
      </c>
      <c r="N642" s="17" t="n">
        <v>0.2837470492602674</v>
      </c>
      <c r="O642" s="20">
        <f>IF(F642="","",IF(F642&lt;'04_VOLATILITY_REGIMES'!$C$5,"Low",IF(F642&lt;'04_VOLATILITY_REGIMES'!$C$6,"Normal",IF(F642&lt;'04_VOLATILITY_REGIMES'!$C$7,"High","Extreme"))))</f>
        <v/>
      </c>
      <c r="P642" s="20">
        <f>O643</f>
        <v/>
      </c>
      <c r="Q642" s="21">
        <f>YEAR(A642)</f>
        <v/>
      </c>
    </row>
    <row r="643">
      <c r="A643" s="14" t="n">
        <v>42247</v>
      </c>
      <c r="B643" s="15">
        <f>'01_RAW_Spot'!B643</f>
        <v/>
      </c>
      <c r="C643" s="16">
        <f>'01_RAW_IV'!B643</f>
        <v/>
      </c>
      <c r="D643" s="15">
        <f>LN(B643/B642)</f>
        <v/>
      </c>
      <c r="E643" s="16">
        <f>STDEV(D623:D643)*SQRT(252)</f>
        <v/>
      </c>
      <c r="F643" s="16">
        <f>STDEV(D581:D643)*SQRT(252)</f>
        <v/>
      </c>
      <c r="G643" s="16">
        <f>IF(OR(C643="",F643=""),"",C643-F643)</f>
        <v/>
      </c>
      <c r="H643" s="17">
        <f>IF(OR(C643="",F643="",F643=0),"",C643/F643)</f>
        <v/>
      </c>
      <c r="I643" s="18">
        <f>IF('01_RAW_FwdRV'!B643="","",'01_RAW_FwdRV'!B643)</f>
        <v/>
      </c>
      <c r="J643" s="18">
        <f>IF(ROW()&lt;=3286,STDEV(D644:D664)*SQRT(252),"")</f>
        <v/>
      </c>
      <c r="K643" s="18">
        <f>IF(ROW()&lt;=3244,LN(B706/B643),"")</f>
        <v/>
      </c>
      <c r="L643" s="19" t="n">
        <v>0.2445482866043614</v>
      </c>
      <c r="M643" s="19" t="n">
        <v>0.1355140186915888</v>
      </c>
      <c r="N643" s="17" t="n">
        <v>0.2880214769427958</v>
      </c>
      <c r="O643" s="20">
        <f>IF(F643="","",IF(F643&lt;'04_VOLATILITY_REGIMES'!$C$5,"Low",IF(F643&lt;'04_VOLATILITY_REGIMES'!$C$6,"Normal",IF(F643&lt;'04_VOLATILITY_REGIMES'!$C$7,"High","Extreme"))))</f>
        <v/>
      </c>
      <c r="P643" s="20">
        <f>O644</f>
        <v/>
      </c>
      <c r="Q643" s="21">
        <f>YEAR(A643)</f>
        <v/>
      </c>
    </row>
    <row r="644">
      <c r="A644" s="14" t="n">
        <v>42248</v>
      </c>
      <c r="B644" s="15">
        <f>'01_RAW_Spot'!B644</f>
        <v/>
      </c>
      <c r="C644" s="16">
        <f>'01_RAW_IV'!B644</f>
        <v/>
      </c>
      <c r="D644" s="15">
        <f>LN(B644/B643)</f>
        <v/>
      </c>
      <c r="E644" s="16">
        <f>STDEV(D624:D644)*SQRT(252)</f>
        <v/>
      </c>
      <c r="F644" s="16">
        <f>STDEV(D582:D644)*SQRT(252)</f>
        <v/>
      </c>
      <c r="G644" s="16">
        <f>IF(OR(C644="",F644=""),"",C644-F644)</f>
        <v/>
      </c>
      <c r="H644" s="17">
        <f>IF(OR(C644="",F644="",F644=0),"",C644/F644)</f>
        <v/>
      </c>
      <c r="I644" s="18">
        <f>IF('01_RAW_FwdRV'!B644="","",'01_RAW_FwdRV'!B644)</f>
        <v/>
      </c>
      <c r="J644" s="18">
        <f>IF(ROW()&lt;=3286,STDEV(D645:D665)*SQRT(252),"")</f>
        <v/>
      </c>
      <c r="K644" s="18">
        <f>IF(ROW()&lt;=3244,LN(B707/B644),"")</f>
        <v/>
      </c>
      <c r="L644" s="19" t="n">
        <v>0.2566096423017107</v>
      </c>
      <c r="M644" s="19" t="n">
        <v>0.1555209953343701</v>
      </c>
      <c r="N644" s="17" t="n">
        <v>0.2854256880791452</v>
      </c>
      <c r="O644" s="20">
        <f>IF(F644="","",IF(F644&lt;'04_VOLATILITY_REGIMES'!$C$5,"Low",IF(F644&lt;'04_VOLATILITY_REGIMES'!$C$6,"Normal",IF(F644&lt;'04_VOLATILITY_REGIMES'!$C$7,"High","Extreme"))))</f>
        <v/>
      </c>
      <c r="P644" s="20">
        <f>O645</f>
        <v/>
      </c>
      <c r="Q644" s="21">
        <f>YEAR(A644)</f>
        <v/>
      </c>
    </row>
    <row r="645">
      <c r="A645" s="14" t="n">
        <v>42249</v>
      </c>
      <c r="B645" s="15">
        <f>'01_RAW_Spot'!B645</f>
        <v/>
      </c>
      <c r="C645" s="16">
        <f>'01_RAW_IV'!B645</f>
        <v/>
      </c>
      <c r="D645" s="15">
        <f>LN(B645/B644)</f>
        <v/>
      </c>
      <c r="E645" s="16">
        <f>STDEV(D625:D645)*SQRT(252)</f>
        <v/>
      </c>
      <c r="F645" s="16">
        <f>STDEV(D583:D645)*SQRT(252)</f>
        <v/>
      </c>
      <c r="G645" s="16">
        <f>IF(OR(C645="",F645=""),"",C645-F645)</f>
        <v/>
      </c>
      <c r="H645" s="17">
        <f>IF(OR(C645="",F645="",F645=0),"",C645/F645)</f>
        <v/>
      </c>
      <c r="I645" s="18">
        <f>IF('01_RAW_FwdRV'!B645="","",'01_RAW_FwdRV'!B645)</f>
        <v/>
      </c>
      <c r="J645" s="18">
        <f>IF(ROW()&lt;=3286,STDEV(D646:D666)*SQRT(252),"")</f>
        <v/>
      </c>
      <c r="K645" s="18">
        <f>IF(ROW()&lt;=3244,LN(B708/B645),"")</f>
        <v/>
      </c>
      <c r="L645" s="19" t="n">
        <v>0.2267080745341615</v>
      </c>
      <c r="M645" s="19" t="n">
        <v>0.15527950310559</v>
      </c>
      <c r="N645" s="17" t="n">
        <v>0.2278064793109514</v>
      </c>
      <c r="O645" s="20">
        <f>IF(F645="","",IF(F645&lt;'04_VOLATILITY_REGIMES'!$C$5,"Low",IF(F645&lt;'04_VOLATILITY_REGIMES'!$C$6,"Normal",IF(F645&lt;'04_VOLATILITY_REGIMES'!$C$7,"High","Extreme"))))</f>
        <v/>
      </c>
      <c r="P645" s="20">
        <f>O646</f>
        <v/>
      </c>
      <c r="Q645" s="21">
        <f>YEAR(A645)</f>
        <v/>
      </c>
    </row>
    <row r="646">
      <c r="A646" s="14" t="n">
        <v>42250</v>
      </c>
      <c r="B646" s="15">
        <f>'01_RAW_Spot'!B646</f>
        <v/>
      </c>
      <c r="C646" s="16">
        <f>'01_RAW_IV'!B646</f>
        <v/>
      </c>
      <c r="D646" s="15">
        <f>LN(B646/B645)</f>
        <v/>
      </c>
      <c r="E646" s="16">
        <f>STDEV(D626:D646)*SQRT(252)</f>
        <v/>
      </c>
      <c r="F646" s="16">
        <f>STDEV(D584:D646)*SQRT(252)</f>
        <v/>
      </c>
      <c r="G646" s="16">
        <f>IF(OR(C646="",F646=""),"",C646-F646)</f>
        <v/>
      </c>
      <c r="H646" s="17">
        <f>IF(OR(C646="",F646="",F646=0),"",C646/F646)</f>
        <v/>
      </c>
      <c r="I646" s="18">
        <f>IF('01_RAW_FwdRV'!B646="","",'01_RAW_FwdRV'!B646)</f>
        <v/>
      </c>
      <c r="J646" s="18">
        <f>IF(ROW()&lt;=3286,STDEV(D647:D667)*SQRT(252),"")</f>
        <v/>
      </c>
      <c r="K646" s="18">
        <f>IF(ROW()&lt;=3244,LN(B709/B646),"")</f>
        <v/>
      </c>
      <c r="L646" s="19" t="n">
        <v>0.2108527131782946</v>
      </c>
      <c r="M646" s="19" t="n">
        <v>0.1364341085271318</v>
      </c>
      <c r="N646" s="17" t="n">
        <v>0.2277817034432358</v>
      </c>
      <c r="O646" s="20">
        <f>IF(F646="","",IF(F646&lt;'04_VOLATILITY_REGIMES'!$C$5,"Low",IF(F646&lt;'04_VOLATILITY_REGIMES'!$C$6,"Normal",IF(F646&lt;'04_VOLATILITY_REGIMES'!$C$7,"High","Extreme"))))</f>
        <v/>
      </c>
      <c r="P646" s="20">
        <f>O647</f>
        <v/>
      </c>
      <c r="Q646" s="21">
        <f>YEAR(A646)</f>
        <v/>
      </c>
    </row>
    <row r="647">
      <c r="A647" s="14" t="n">
        <v>42251</v>
      </c>
      <c r="B647" s="15">
        <f>'01_RAW_Spot'!B647</f>
        <v/>
      </c>
      <c r="C647" s="16">
        <f>'01_RAW_IV'!B647</f>
        <v/>
      </c>
      <c r="D647" s="15">
        <f>LN(B647/B646)</f>
        <v/>
      </c>
      <c r="E647" s="16">
        <f>STDEV(D627:D647)*SQRT(252)</f>
        <v/>
      </c>
      <c r="F647" s="16">
        <f>STDEV(D585:D647)*SQRT(252)</f>
        <v/>
      </c>
      <c r="G647" s="16">
        <f>IF(OR(C647="",F647=""),"",C647-F647)</f>
        <v/>
      </c>
      <c r="H647" s="17">
        <f>IF(OR(C647="",F647="",F647=0),"",C647/F647)</f>
        <v/>
      </c>
      <c r="I647" s="18">
        <f>IF('01_RAW_FwdRV'!B647="","",'01_RAW_FwdRV'!B647)</f>
        <v/>
      </c>
      <c r="J647" s="18">
        <f>IF(ROW()&lt;=3286,STDEV(D648:D668)*SQRT(252),"")</f>
        <v/>
      </c>
      <c r="K647" s="18">
        <f>IF(ROW()&lt;=3244,LN(B710/B647),"")</f>
        <v/>
      </c>
      <c r="L647" s="19" t="n">
        <v>0.2260061919504644</v>
      </c>
      <c r="M647" s="19" t="n">
        <v>0.108359133126935</v>
      </c>
      <c r="N647" s="17" t="n">
        <v>0.2670641436968382</v>
      </c>
      <c r="O647" s="20">
        <f>IF(F647="","",IF(F647&lt;'04_VOLATILITY_REGIMES'!$C$5,"Low",IF(F647&lt;'04_VOLATILITY_REGIMES'!$C$6,"Normal",IF(F647&lt;'04_VOLATILITY_REGIMES'!$C$7,"High","Extreme"))))</f>
        <v/>
      </c>
      <c r="P647" s="20">
        <f>O648</f>
        <v/>
      </c>
      <c r="Q647" s="21">
        <f>YEAR(A647)</f>
        <v/>
      </c>
    </row>
    <row r="648">
      <c r="A648" s="14" t="n">
        <v>42254</v>
      </c>
      <c r="B648" s="15">
        <f>'01_RAW_Spot'!B648</f>
        <v/>
      </c>
      <c r="C648" s="16">
        <f>'01_RAW_IV'!B648</f>
        <v/>
      </c>
      <c r="D648" s="15">
        <f>LN(B648/B647)</f>
        <v/>
      </c>
      <c r="E648" s="16">
        <f>STDEV(D628:D648)*SQRT(252)</f>
        <v/>
      </c>
      <c r="F648" s="16">
        <f>STDEV(D586:D648)*SQRT(252)</f>
        <v/>
      </c>
      <c r="G648" s="16">
        <f>IF(OR(C648="",F648=""),"",C648-F648)</f>
        <v/>
      </c>
      <c r="H648" s="17">
        <f>IF(OR(C648="",F648="",F648=0),"",C648/F648)</f>
        <v/>
      </c>
      <c r="I648" s="18">
        <f>IF('01_RAW_FwdRV'!B648="","",'01_RAW_FwdRV'!B648)</f>
        <v/>
      </c>
      <c r="J648" s="18">
        <f>IF(ROW()&lt;=3286,STDEV(D649:D669)*SQRT(252),"")</f>
        <v/>
      </c>
      <c r="K648" s="18">
        <f>IF(ROW()&lt;=3244,LN(B711/B648),"")</f>
        <v/>
      </c>
      <c r="L648" s="19" t="n">
        <v>0.2658423493044823</v>
      </c>
      <c r="M648" s="19" t="n">
        <v>0.1344667697063369</v>
      </c>
      <c r="N648" s="17" t="n">
        <v>0.3211884259619296</v>
      </c>
      <c r="O648" s="20">
        <f>IF(F648="","",IF(F648&lt;'04_VOLATILITY_REGIMES'!$C$5,"Low",IF(F648&lt;'04_VOLATILITY_REGIMES'!$C$6,"Normal",IF(F648&lt;'04_VOLATILITY_REGIMES'!$C$7,"High","Extreme"))))</f>
        <v/>
      </c>
      <c r="P648" s="20">
        <f>O649</f>
        <v/>
      </c>
      <c r="Q648" s="21">
        <f>YEAR(A648)</f>
        <v/>
      </c>
    </row>
    <row r="649">
      <c r="A649" s="14" t="n">
        <v>42255</v>
      </c>
      <c r="B649" s="15">
        <f>'01_RAW_Spot'!B649</f>
        <v/>
      </c>
      <c r="C649" s="16">
        <f>'01_RAW_IV'!B649</f>
        <v/>
      </c>
      <c r="D649" s="15">
        <f>LN(B649/B648)</f>
        <v/>
      </c>
      <c r="E649" s="16">
        <f>STDEV(D629:D649)*SQRT(252)</f>
        <v/>
      </c>
      <c r="F649" s="16">
        <f>STDEV(D587:D649)*SQRT(252)</f>
        <v/>
      </c>
      <c r="G649" s="16">
        <f>IF(OR(C649="",F649=""),"",C649-F649)</f>
        <v/>
      </c>
      <c r="H649" s="17">
        <f>IF(OR(C649="",F649="",F649=0),"",C649/F649)</f>
        <v/>
      </c>
      <c r="I649" s="18">
        <f>IF('01_RAW_FwdRV'!B649="","",'01_RAW_FwdRV'!B649)</f>
        <v/>
      </c>
      <c r="J649" s="18">
        <f>IF(ROW()&lt;=3286,STDEV(D650:D670)*SQRT(252),"")</f>
        <v/>
      </c>
      <c r="K649" s="18">
        <f>IF(ROW()&lt;=3244,LN(B712/B649),"")</f>
        <v/>
      </c>
      <c r="L649" s="19" t="n">
        <v>0.2237654320987654</v>
      </c>
      <c r="M649" s="19" t="n">
        <v>0.1558641975308642</v>
      </c>
      <c r="N649" s="17" t="n">
        <v>0.222672538101618</v>
      </c>
      <c r="O649" s="20">
        <f>IF(F649="","",IF(F649&lt;'04_VOLATILITY_REGIMES'!$C$5,"Low",IF(F649&lt;'04_VOLATILITY_REGIMES'!$C$6,"Normal",IF(F649&lt;'04_VOLATILITY_REGIMES'!$C$7,"High","Extreme"))))</f>
        <v/>
      </c>
      <c r="P649" s="20">
        <f>O650</f>
        <v/>
      </c>
      <c r="Q649" s="21">
        <f>YEAR(A649)</f>
        <v/>
      </c>
    </row>
    <row r="650">
      <c r="A650" s="14" t="n">
        <v>42256</v>
      </c>
      <c r="B650" s="15">
        <f>'01_RAW_Spot'!B650</f>
        <v/>
      </c>
      <c r="C650" s="16">
        <f>'01_RAW_IV'!B650</f>
        <v/>
      </c>
      <c r="D650" s="15">
        <f>LN(B650/B649)</f>
        <v/>
      </c>
      <c r="E650" s="16">
        <f>STDEV(D630:D650)*SQRT(252)</f>
        <v/>
      </c>
      <c r="F650" s="16">
        <f>STDEV(D588:D650)*SQRT(252)</f>
        <v/>
      </c>
      <c r="G650" s="16">
        <f>IF(OR(C650="",F650=""),"",C650-F650)</f>
        <v/>
      </c>
      <c r="H650" s="17">
        <f>IF(OR(C650="",F650="",F650=0),"",C650/F650)</f>
        <v/>
      </c>
      <c r="I650" s="18">
        <f>IF('01_RAW_FwdRV'!B650="","",'01_RAW_FwdRV'!B650)</f>
        <v/>
      </c>
      <c r="J650" s="18">
        <f>IF(ROW()&lt;=3286,STDEV(D651:D671)*SQRT(252),"")</f>
        <v/>
      </c>
      <c r="K650" s="18">
        <f>IF(ROW()&lt;=3244,LN(B713/B650),"")</f>
        <v/>
      </c>
      <c r="L650" s="19" t="n">
        <v>0.110939907550077</v>
      </c>
      <c r="M650" s="19" t="n">
        <v>0.1648690292758089</v>
      </c>
      <c r="N650" s="17" t="n">
        <v>0.07533999155743544</v>
      </c>
      <c r="O650" s="20">
        <f>IF(F650="","",IF(F650&lt;'04_VOLATILITY_REGIMES'!$C$5,"Low",IF(F650&lt;'04_VOLATILITY_REGIMES'!$C$6,"Normal",IF(F650&lt;'04_VOLATILITY_REGIMES'!$C$7,"High","Extreme"))))</f>
        <v/>
      </c>
      <c r="P650" s="20">
        <f>O651</f>
        <v/>
      </c>
      <c r="Q650" s="21">
        <f>YEAR(A650)</f>
        <v/>
      </c>
    </row>
    <row r="651">
      <c r="A651" s="14" t="n">
        <v>42257</v>
      </c>
      <c r="B651" s="15">
        <f>'01_RAW_Spot'!B651</f>
        <v/>
      </c>
      <c r="C651" s="16">
        <f>'01_RAW_IV'!B651</f>
        <v/>
      </c>
      <c r="D651" s="15">
        <f>LN(B651/B650)</f>
        <v/>
      </c>
      <c r="E651" s="16">
        <f>STDEV(D631:D651)*SQRT(252)</f>
        <v/>
      </c>
      <c r="F651" s="16">
        <f>STDEV(D589:D651)*SQRT(252)</f>
        <v/>
      </c>
      <c r="G651" s="16">
        <f>IF(OR(C651="",F651=""),"",C651-F651)</f>
        <v/>
      </c>
      <c r="H651" s="17">
        <f>IF(OR(C651="",F651="",F651=0),"",C651/F651)</f>
        <v/>
      </c>
      <c r="I651" s="18">
        <f>IF('01_RAW_FwdRV'!B651="","",'01_RAW_FwdRV'!B651)</f>
        <v/>
      </c>
      <c r="J651" s="18">
        <f>IF(ROW()&lt;=3286,STDEV(D652:D672)*SQRT(252),"")</f>
        <v/>
      </c>
      <c r="K651" s="18">
        <f>IF(ROW()&lt;=3244,LN(B714/B651),"")</f>
        <v/>
      </c>
      <c r="L651" s="19" t="n">
        <v>0.1846153846153846</v>
      </c>
      <c r="M651" s="19" t="n">
        <v>0.1646153846153846</v>
      </c>
      <c r="N651" s="17" t="n">
        <v>0.1624467707847578</v>
      </c>
      <c r="O651" s="20">
        <f>IF(F651="","",IF(F651&lt;'04_VOLATILITY_REGIMES'!$C$5,"Low",IF(F651&lt;'04_VOLATILITY_REGIMES'!$C$6,"Normal",IF(F651&lt;'04_VOLATILITY_REGIMES'!$C$7,"High","Extreme"))))</f>
        <v/>
      </c>
      <c r="P651" s="20">
        <f>O652</f>
        <v/>
      </c>
      <c r="Q651" s="21">
        <f>YEAR(A651)</f>
        <v/>
      </c>
    </row>
    <row r="652">
      <c r="A652" s="14" t="n">
        <v>42258</v>
      </c>
      <c r="B652" s="15">
        <f>'01_RAW_Spot'!B652</f>
        <v/>
      </c>
      <c r="C652" s="16">
        <f>'01_RAW_IV'!B652</f>
        <v/>
      </c>
      <c r="D652" s="15">
        <f>LN(B652/B651)</f>
        <v/>
      </c>
      <c r="E652" s="16">
        <f>STDEV(D632:D652)*SQRT(252)</f>
        <v/>
      </c>
      <c r="F652" s="16">
        <f>STDEV(D590:D652)*SQRT(252)</f>
        <v/>
      </c>
      <c r="G652" s="16">
        <f>IF(OR(C652="",F652=""),"",C652-F652)</f>
        <v/>
      </c>
      <c r="H652" s="17">
        <f>IF(OR(C652="",F652="",F652=0),"",C652/F652)</f>
        <v/>
      </c>
      <c r="I652" s="18">
        <f>IF('01_RAW_FwdRV'!B652="","",'01_RAW_FwdRV'!B652)</f>
        <v/>
      </c>
      <c r="J652" s="18">
        <f>IF(ROW()&lt;=3286,STDEV(D653:D673)*SQRT(252),"")</f>
        <v/>
      </c>
      <c r="K652" s="18">
        <f>IF(ROW()&lt;=3244,LN(B715/B652),"")</f>
        <v/>
      </c>
      <c r="L652" s="19" t="n">
        <v>0.1643625192012289</v>
      </c>
      <c r="M652" s="19" t="n">
        <v>0.1658986175115207</v>
      </c>
      <c r="N652" s="17" t="n">
        <v>0.1443509787332435</v>
      </c>
      <c r="O652" s="20">
        <f>IF(F652="","",IF(F652&lt;'04_VOLATILITY_REGIMES'!$C$5,"Low",IF(F652&lt;'04_VOLATILITY_REGIMES'!$C$6,"Normal",IF(F652&lt;'04_VOLATILITY_REGIMES'!$C$7,"High","Extreme"))))</f>
        <v/>
      </c>
      <c r="P652" s="20">
        <f>O653</f>
        <v/>
      </c>
      <c r="Q652" s="21">
        <f>YEAR(A652)</f>
        <v/>
      </c>
    </row>
    <row r="653">
      <c r="A653" s="14" t="n">
        <v>42261</v>
      </c>
      <c r="B653" s="15">
        <f>'01_RAW_Spot'!B653</f>
        <v/>
      </c>
      <c r="C653" s="16">
        <f>'01_RAW_IV'!B653</f>
        <v/>
      </c>
      <c r="D653" s="15">
        <f>LN(B653/B652)</f>
        <v/>
      </c>
      <c r="E653" s="16">
        <f>STDEV(D633:D653)*SQRT(252)</f>
        <v/>
      </c>
      <c r="F653" s="16">
        <f>STDEV(D591:D653)*SQRT(252)</f>
        <v/>
      </c>
      <c r="G653" s="16">
        <f>IF(OR(C653="",F653=""),"",C653-F653)</f>
        <v/>
      </c>
      <c r="H653" s="17">
        <f>IF(OR(C653="",F653="",F653=0),"",C653/F653)</f>
        <v/>
      </c>
      <c r="I653" s="18">
        <f>IF('01_RAW_FwdRV'!B653="","",'01_RAW_FwdRV'!B653)</f>
        <v/>
      </c>
      <c r="J653" s="18">
        <f>IF(ROW()&lt;=3286,STDEV(D654:D674)*SQRT(252),"")</f>
        <v/>
      </c>
      <c r="K653" s="18">
        <f>IF(ROW()&lt;=3244,LN(B716/B653),"")</f>
        <v/>
      </c>
      <c r="L653" s="19" t="n">
        <v>0.1365030674846626</v>
      </c>
      <c r="M653" s="19" t="n">
        <v>0.1763803680981595</v>
      </c>
      <c r="N653" s="17" t="n">
        <v>0.09531510861784737</v>
      </c>
      <c r="O653" s="20">
        <f>IF(F653="","",IF(F653&lt;'04_VOLATILITY_REGIMES'!$C$5,"Low",IF(F653&lt;'04_VOLATILITY_REGIMES'!$C$6,"Normal",IF(F653&lt;'04_VOLATILITY_REGIMES'!$C$7,"High","Extreme"))))</f>
        <v/>
      </c>
      <c r="P653" s="20">
        <f>O654</f>
        <v/>
      </c>
      <c r="Q653" s="21">
        <f>YEAR(A653)</f>
        <v/>
      </c>
    </row>
    <row r="654">
      <c r="A654" s="14" t="n">
        <v>42262</v>
      </c>
      <c r="B654" s="15">
        <f>'01_RAW_Spot'!B654</f>
        <v/>
      </c>
      <c r="C654" s="16">
        <f>'01_RAW_IV'!B654</f>
        <v/>
      </c>
      <c r="D654" s="15">
        <f>LN(B654/B653)</f>
        <v/>
      </c>
      <c r="E654" s="16">
        <f>STDEV(D634:D654)*SQRT(252)</f>
        <v/>
      </c>
      <c r="F654" s="16">
        <f>STDEV(D592:D654)*SQRT(252)</f>
        <v/>
      </c>
      <c r="G654" s="16">
        <f>IF(OR(C654="",F654=""),"",C654-F654)</f>
        <v/>
      </c>
      <c r="H654" s="17">
        <f>IF(OR(C654="",F654="",F654=0),"",C654/F654)</f>
        <v/>
      </c>
      <c r="I654" s="18">
        <f>IF('01_RAW_FwdRV'!B654="","",'01_RAW_FwdRV'!B654)</f>
        <v/>
      </c>
      <c r="J654" s="18">
        <f>IF(ROW()&lt;=3286,STDEV(D655:D675)*SQRT(252),"")</f>
        <v/>
      </c>
      <c r="K654" s="18">
        <f>IF(ROW()&lt;=3244,LN(B717/B654),"")</f>
        <v/>
      </c>
      <c r="L654" s="19" t="n">
        <v>0.1439509954058193</v>
      </c>
      <c r="M654" s="19" t="n">
        <v>0.1730474732006126</v>
      </c>
      <c r="N654" s="17" t="n">
        <v>0.1103390537029579</v>
      </c>
      <c r="O654" s="20">
        <f>IF(F654="","",IF(F654&lt;'04_VOLATILITY_REGIMES'!$C$5,"Low",IF(F654&lt;'04_VOLATILITY_REGIMES'!$C$6,"Normal",IF(F654&lt;'04_VOLATILITY_REGIMES'!$C$7,"High","Extreme"))))</f>
        <v/>
      </c>
      <c r="P654" s="20">
        <f>O655</f>
        <v/>
      </c>
      <c r="Q654" s="21">
        <f>YEAR(A654)</f>
        <v/>
      </c>
    </row>
    <row r="655">
      <c r="A655" s="14" t="n">
        <v>42263</v>
      </c>
      <c r="B655" s="15">
        <f>'01_RAW_Spot'!B655</f>
        <v/>
      </c>
      <c r="C655" s="16">
        <f>'01_RAW_IV'!B655</f>
        <v/>
      </c>
      <c r="D655" s="15">
        <f>LN(B655/B654)</f>
        <v/>
      </c>
      <c r="E655" s="16">
        <f>STDEV(D635:D655)*SQRT(252)</f>
        <v/>
      </c>
      <c r="F655" s="16">
        <f>STDEV(D593:D655)*SQRT(252)</f>
        <v/>
      </c>
      <c r="G655" s="16">
        <f>IF(OR(C655="",F655=""),"",C655-F655)</f>
        <v/>
      </c>
      <c r="H655" s="17">
        <f>IF(OR(C655="",F655="",F655=0),"",C655/F655)</f>
        <v/>
      </c>
      <c r="I655" s="18">
        <f>IF('01_RAW_FwdRV'!B655="","",'01_RAW_FwdRV'!B655)</f>
        <v/>
      </c>
      <c r="J655" s="18">
        <f>IF(ROW()&lt;=3286,STDEV(D656:D676)*SQRT(252),"")</f>
        <v/>
      </c>
      <c r="K655" s="18">
        <f>IF(ROW()&lt;=3244,LN(B718/B655),"")</f>
        <v/>
      </c>
      <c r="L655" s="19" t="n">
        <v>0.1376146788990826</v>
      </c>
      <c r="M655" s="19" t="n">
        <v>0.1085626911314985</v>
      </c>
      <c r="N655" s="17" t="n">
        <v>0.1591804905617683</v>
      </c>
      <c r="O655" s="20">
        <f>IF(F655="","",IF(F655&lt;'04_VOLATILITY_REGIMES'!$C$5,"Low",IF(F655&lt;'04_VOLATILITY_REGIMES'!$C$6,"Normal",IF(F655&lt;'04_VOLATILITY_REGIMES'!$C$7,"High","Extreme"))))</f>
        <v/>
      </c>
      <c r="P655" s="20">
        <f>O656</f>
        <v/>
      </c>
      <c r="Q655" s="21">
        <f>YEAR(A655)</f>
        <v/>
      </c>
    </row>
    <row r="656">
      <c r="A656" s="14" t="n">
        <v>42265</v>
      </c>
      <c r="B656" s="15">
        <f>'01_RAW_Spot'!B656</f>
        <v/>
      </c>
      <c r="C656" s="16">
        <f>'01_RAW_IV'!B656</f>
        <v/>
      </c>
      <c r="D656" s="15">
        <f>LN(B656/B655)</f>
        <v/>
      </c>
      <c r="E656" s="16">
        <f>STDEV(D636:D656)*SQRT(252)</f>
        <v/>
      </c>
      <c r="F656" s="16">
        <f>STDEV(D594:D656)*SQRT(252)</f>
        <v/>
      </c>
      <c r="G656" s="16">
        <f>IF(OR(C656="",F656=""),"",C656-F656)</f>
        <v/>
      </c>
      <c r="H656" s="17">
        <f>IF(OR(C656="",F656="",F656=0),"",C656/F656)</f>
        <v/>
      </c>
      <c r="I656" s="18">
        <f>IF('01_RAW_FwdRV'!B656="","",'01_RAW_FwdRV'!B656)</f>
        <v/>
      </c>
      <c r="J656" s="18">
        <f>IF(ROW()&lt;=3286,STDEV(D657:D677)*SQRT(252),"")</f>
        <v/>
      </c>
      <c r="K656" s="18">
        <f>IF(ROW()&lt;=3244,LN(B719/B656),"")</f>
        <v/>
      </c>
      <c r="L656" s="19" t="n">
        <v>0.08854961832061069</v>
      </c>
      <c r="M656" s="19" t="n">
        <v>0.3358778625954199</v>
      </c>
      <c r="N656" s="17" t="n">
        <v>-0.1182348559208764</v>
      </c>
      <c r="O656" s="20">
        <f>IF(F656="","",IF(F656&lt;'04_VOLATILITY_REGIMES'!$C$5,"Low",IF(F656&lt;'04_VOLATILITY_REGIMES'!$C$6,"Normal",IF(F656&lt;'04_VOLATILITY_REGIMES'!$C$7,"High","Extreme"))))</f>
        <v/>
      </c>
      <c r="P656" s="20">
        <f>O657</f>
        <v/>
      </c>
      <c r="Q656" s="21">
        <f>YEAR(A656)</f>
        <v/>
      </c>
    </row>
    <row r="657">
      <c r="A657" s="14" t="n">
        <v>42268</v>
      </c>
      <c r="B657" s="15">
        <f>'01_RAW_Spot'!B657</f>
        <v/>
      </c>
      <c r="C657" s="16">
        <f>'01_RAW_IV'!B657</f>
        <v/>
      </c>
      <c r="D657" s="15">
        <f>LN(B657/B656)</f>
        <v/>
      </c>
      <c r="E657" s="16">
        <f>STDEV(D637:D657)*SQRT(252)</f>
        <v/>
      </c>
      <c r="F657" s="16">
        <f>STDEV(D595:D657)*SQRT(252)</f>
        <v/>
      </c>
      <c r="G657" s="16">
        <f>IF(OR(C657="",F657=""),"",C657-F657)</f>
        <v/>
      </c>
      <c r="H657" s="17">
        <f>IF(OR(C657="",F657="",F657=0),"",C657/F657)</f>
        <v/>
      </c>
      <c r="I657" s="18">
        <f>IF('01_RAW_FwdRV'!B657="","",'01_RAW_FwdRV'!B657)</f>
        <v/>
      </c>
      <c r="J657" s="18">
        <f>IF(ROW()&lt;=3286,STDEV(D658:D678)*SQRT(252),"")</f>
        <v/>
      </c>
      <c r="K657" s="18">
        <f>IF(ROW()&lt;=3244,LN(B720/B657),"")</f>
        <v/>
      </c>
      <c r="L657" s="19" t="n">
        <v>0.0899390243902439</v>
      </c>
      <c r="M657" s="19" t="n">
        <v>0.3292682926829268</v>
      </c>
      <c r="N657" s="17" t="n">
        <v>-0.1147300124423317</v>
      </c>
      <c r="O657" s="20">
        <f>IF(F657="","",IF(F657&lt;'04_VOLATILITY_REGIMES'!$C$5,"Low",IF(F657&lt;'04_VOLATILITY_REGIMES'!$C$6,"Normal",IF(F657&lt;'04_VOLATILITY_REGIMES'!$C$7,"High","Extreme"))))</f>
        <v/>
      </c>
      <c r="P657" s="20">
        <f>O658</f>
        <v/>
      </c>
      <c r="Q657" s="21">
        <f>YEAR(A657)</f>
        <v/>
      </c>
    </row>
    <row r="658">
      <c r="A658" s="14" t="n">
        <v>42269</v>
      </c>
      <c r="B658" s="15">
        <f>'01_RAW_Spot'!B658</f>
        <v/>
      </c>
      <c r="C658" s="16">
        <f>'01_RAW_IV'!B658</f>
        <v/>
      </c>
      <c r="D658" s="15">
        <f>LN(B658/B657)</f>
        <v/>
      </c>
      <c r="E658" s="16">
        <f>STDEV(D638:D658)*SQRT(252)</f>
        <v/>
      </c>
      <c r="F658" s="16">
        <f>STDEV(D596:D658)*SQRT(252)</f>
        <v/>
      </c>
      <c r="G658" s="16">
        <f>IF(OR(C658="",F658=""),"",C658-F658)</f>
        <v/>
      </c>
      <c r="H658" s="17">
        <f>IF(OR(C658="",F658="",F658=0),"",C658/F658)</f>
        <v/>
      </c>
      <c r="I658" s="18">
        <f>IF('01_RAW_FwdRV'!B658="","",'01_RAW_FwdRV'!B658)</f>
        <v/>
      </c>
      <c r="J658" s="18">
        <f>IF(ROW()&lt;=3286,STDEV(D659:D679)*SQRT(252),"")</f>
        <v/>
      </c>
      <c r="K658" s="18">
        <f>IF(ROW()&lt;=3244,LN(B721/B658),"")</f>
        <v/>
      </c>
      <c r="L658" s="19" t="n">
        <v>0.0882800608828006</v>
      </c>
      <c r="M658" s="19" t="n">
        <v>0.3378995433789954</v>
      </c>
      <c r="N658" s="17" t="n">
        <v>-0.1246357403585262</v>
      </c>
      <c r="O658" s="20">
        <f>IF(F658="","",IF(F658&lt;'04_VOLATILITY_REGIMES'!$C$5,"Low",IF(F658&lt;'04_VOLATILITY_REGIMES'!$C$6,"Normal",IF(F658&lt;'04_VOLATILITY_REGIMES'!$C$7,"High","Extreme"))))</f>
        <v/>
      </c>
      <c r="P658" s="20">
        <f>O659</f>
        <v/>
      </c>
      <c r="Q658" s="21">
        <f>YEAR(A658)</f>
        <v/>
      </c>
    </row>
    <row r="659">
      <c r="A659" s="14" t="n">
        <v>42270</v>
      </c>
      <c r="B659" s="15">
        <f>'01_RAW_Spot'!B659</f>
        <v/>
      </c>
      <c r="C659" s="16">
        <f>'01_RAW_IV'!B659</f>
        <v/>
      </c>
      <c r="D659" s="15">
        <f>LN(B659/B658)</f>
        <v/>
      </c>
      <c r="E659" s="16">
        <f>STDEV(D639:D659)*SQRT(252)</f>
        <v/>
      </c>
      <c r="F659" s="16">
        <f>STDEV(D597:D659)*SQRT(252)</f>
        <v/>
      </c>
      <c r="G659" s="16">
        <f>IF(OR(C659="",F659=""),"",C659-F659)</f>
        <v/>
      </c>
      <c r="H659" s="17">
        <f>IF(OR(C659="",F659="",F659=0),"",C659/F659)</f>
        <v/>
      </c>
      <c r="I659" s="18">
        <f>IF('01_RAW_FwdRV'!B659="","",'01_RAW_FwdRV'!B659)</f>
        <v/>
      </c>
      <c r="J659" s="18">
        <f>IF(ROW()&lt;=3286,STDEV(D660:D680)*SQRT(252),"")</f>
        <v/>
      </c>
      <c r="K659" s="18">
        <f>IF(ROW()&lt;=3244,LN(B722/B659),"")</f>
        <v/>
      </c>
      <c r="L659" s="19" t="n">
        <v>0.1003039513677812</v>
      </c>
      <c r="M659" s="19" t="n">
        <v>0.3389057750759878</v>
      </c>
      <c r="N659" s="17" t="n">
        <v>-0.09317370913785793</v>
      </c>
      <c r="O659" s="20">
        <f>IF(F659="","",IF(F659&lt;'04_VOLATILITY_REGIMES'!$C$5,"Low",IF(F659&lt;'04_VOLATILITY_REGIMES'!$C$6,"Normal",IF(F659&lt;'04_VOLATILITY_REGIMES'!$C$7,"High","Extreme"))))</f>
        <v/>
      </c>
      <c r="P659" s="20">
        <f>O660</f>
        <v/>
      </c>
      <c r="Q659" s="21">
        <f>YEAR(A659)</f>
        <v/>
      </c>
    </row>
    <row r="660">
      <c r="A660" s="14" t="n">
        <v>42271</v>
      </c>
      <c r="B660" s="15">
        <f>'01_RAW_Spot'!B660</f>
        <v/>
      </c>
      <c r="C660" s="16">
        <f>'01_RAW_IV'!B660</f>
        <v/>
      </c>
      <c r="D660" s="15">
        <f>LN(B660/B659)</f>
        <v/>
      </c>
      <c r="E660" s="16">
        <f>STDEV(D640:D660)*SQRT(252)</f>
        <v/>
      </c>
      <c r="F660" s="16">
        <f>STDEV(D598:D660)*SQRT(252)</f>
        <v/>
      </c>
      <c r="G660" s="16">
        <f>IF(OR(C660="",F660=""),"",C660-F660)</f>
        <v/>
      </c>
      <c r="H660" s="17">
        <f>IF(OR(C660="",F660="",F660=0),"",C660/F660)</f>
        <v/>
      </c>
      <c r="I660" s="18">
        <f>IF('01_RAW_FwdRV'!B660="","",'01_RAW_FwdRV'!B660)</f>
        <v/>
      </c>
      <c r="J660" s="18">
        <f>IF(ROW()&lt;=3286,STDEV(D661:D681)*SQRT(252),"")</f>
        <v/>
      </c>
      <c r="K660" s="18">
        <f>IF(ROW()&lt;=3244,LN(B723/B660),"")</f>
        <v/>
      </c>
      <c r="L660" s="19" t="n">
        <v>0.1016691957511381</v>
      </c>
      <c r="M660" s="19" t="n">
        <v>0.3505311077389985</v>
      </c>
      <c r="N660" s="17" t="n">
        <v>-0.09166404041574079</v>
      </c>
      <c r="O660" s="20">
        <f>IF(F660="","",IF(F660&lt;'04_VOLATILITY_REGIMES'!$C$5,"Low",IF(F660&lt;'04_VOLATILITY_REGIMES'!$C$6,"Normal",IF(F660&lt;'04_VOLATILITY_REGIMES'!$C$7,"High","Extreme"))))</f>
        <v/>
      </c>
      <c r="P660" s="20">
        <f>O661</f>
        <v/>
      </c>
      <c r="Q660" s="21">
        <f>YEAR(A660)</f>
        <v/>
      </c>
    </row>
    <row r="661">
      <c r="A661" s="14" t="n">
        <v>42275</v>
      </c>
      <c r="B661" s="15">
        <f>'01_RAW_Spot'!B661</f>
        <v/>
      </c>
      <c r="C661" s="16">
        <f>'01_RAW_IV'!B661</f>
        <v/>
      </c>
      <c r="D661" s="15">
        <f>LN(B661/B660)</f>
        <v/>
      </c>
      <c r="E661" s="16">
        <f>STDEV(D641:D661)*SQRT(252)</f>
        <v/>
      </c>
      <c r="F661" s="16">
        <f>STDEV(D599:D661)*SQRT(252)</f>
        <v/>
      </c>
      <c r="G661" s="16">
        <f>IF(OR(C661="",F661=""),"",C661-F661)</f>
        <v/>
      </c>
      <c r="H661" s="17">
        <f>IF(OR(C661="",F661="",F661=0),"",C661/F661)</f>
        <v/>
      </c>
      <c r="I661" s="18">
        <f>IF('01_RAW_FwdRV'!B661="","",'01_RAW_FwdRV'!B661)</f>
        <v/>
      </c>
      <c r="J661" s="18">
        <f>IF(ROW()&lt;=3286,STDEV(D662:D682)*SQRT(252),"")</f>
        <v/>
      </c>
      <c r="K661" s="18">
        <f>IF(ROW()&lt;=3244,LN(B724/B661),"")</f>
        <v/>
      </c>
      <c r="L661" s="19" t="n">
        <v>0.103030303030303</v>
      </c>
      <c r="M661" s="19" t="n">
        <v>0.3621212121212121</v>
      </c>
      <c r="N661" s="17" t="n">
        <v>-0.08665865736927675</v>
      </c>
      <c r="O661" s="20">
        <f>IF(F661="","",IF(F661&lt;'04_VOLATILITY_REGIMES'!$C$5,"Low",IF(F661&lt;'04_VOLATILITY_REGIMES'!$C$6,"Normal",IF(F661&lt;'04_VOLATILITY_REGIMES'!$C$7,"High","Extreme"))))</f>
        <v/>
      </c>
      <c r="P661" s="20">
        <f>O662</f>
        <v/>
      </c>
      <c r="Q661" s="21">
        <f>YEAR(A661)</f>
        <v/>
      </c>
    </row>
    <row r="662">
      <c r="A662" s="14" t="n">
        <v>42276</v>
      </c>
      <c r="B662" s="15">
        <f>'01_RAW_Spot'!B662</f>
        <v/>
      </c>
      <c r="C662" s="16">
        <f>'01_RAW_IV'!B662</f>
        <v/>
      </c>
      <c r="D662" s="15">
        <f>LN(B662/B661)</f>
        <v/>
      </c>
      <c r="E662" s="16">
        <f>STDEV(D642:D662)*SQRT(252)</f>
        <v/>
      </c>
      <c r="F662" s="16">
        <f>STDEV(D600:D662)*SQRT(252)</f>
        <v/>
      </c>
      <c r="G662" s="16">
        <f>IF(OR(C662="",F662=""),"",C662-F662)</f>
        <v/>
      </c>
      <c r="H662" s="17">
        <f>IF(OR(C662="",F662="",F662=0),"",C662/F662)</f>
        <v/>
      </c>
      <c r="I662" s="18">
        <f>IF('01_RAW_FwdRV'!B662="","",'01_RAW_FwdRV'!B662)</f>
        <v/>
      </c>
      <c r="J662" s="18">
        <f>IF(ROW()&lt;=3286,STDEV(D663:D683)*SQRT(252),"")</f>
        <v/>
      </c>
      <c r="K662" s="18">
        <f>IF(ROW()&lt;=3244,LN(B725/B662),"")</f>
        <v/>
      </c>
      <c r="L662" s="19" t="n">
        <v>0.102874432677761</v>
      </c>
      <c r="M662" s="19" t="n">
        <v>0.3555219364599092</v>
      </c>
      <c r="N662" s="17" t="n">
        <v>-0.08274662732207247</v>
      </c>
      <c r="O662" s="20">
        <f>IF(F662="","",IF(F662&lt;'04_VOLATILITY_REGIMES'!$C$5,"Low",IF(F662&lt;'04_VOLATILITY_REGIMES'!$C$6,"Normal",IF(F662&lt;'04_VOLATILITY_REGIMES'!$C$7,"High","Extreme"))))</f>
        <v/>
      </c>
      <c r="P662" s="20">
        <f>O663</f>
        <v/>
      </c>
      <c r="Q662" s="21">
        <f>YEAR(A662)</f>
        <v/>
      </c>
    </row>
    <row r="663">
      <c r="A663" s="14" t="n">
        <v>42277</v>
      </c>
      <c r="B663" s="15">
        <f>'01_RAW_Spot'!B663</f>
        <v/>
      </c>
      <c r="C663" s="16">
        <f>'01_RAW_IV'!B663</f>
        <v/>
      </c>
      <c r="D663" s="15">
        <f>LN(B663/B662)</f>
        <v/>
      </c>
      <c r="E663" s="16">
        <f>STDEV(D643:D663)*SQRT(252)</f>
        <v/>
      </c>
      <c r="F663" s="16">
        <f>STDEV(D601:D663)*SQRT(252)</f>
        <v/>
      </c>
      <c r="G663" s="16">
        <f>IF(OR(C663="",F663=""),"",C663-F663)</f>
        <v/>
      </c>
      <c r="H663" s="17">
        <f>IF(OR(C663="",F663="",F663=0),"",C663/F663)</f>
        <v/>
      </c>
      <c r="I663" s="18">
        <f>IF('01_RAW_FwdRV'!B663="","",'01_RAW_FwdRV'!B663)</f>
        <v/>
      </c>
      <c r="J663" s="18">
        <f>IF(ROW()&lt;=3286,STDEV(D664:D684)*SQRT(252),"")</f>
        <v/>
      </c>
      <c r="K663" s="18">
        <f>IF(ROW()&lt;=3244,LN(B726/B663),"")</f>
        <v/>
      </c>
      <c r="L663" s="19" t="n">
        <v>0.06495468277945619</v>
      </c>
      <c r="M663" s="19" t="n">
        <v>0.3851963746223565</v>
      </c>
      <c r="N663" s="17" t="n">
        <v>-0.2022882740462465</v>
      </c>
      <c r="O663" s="20">
        <f>IF(F663="","",IF(F663&lt;'04_VOLATILITY_REGIMES'!$C$5,"Low",IF(F663&lt;'04_VOLATILITY_REGIMES'!$C$6,"Normal",IF(F663&lt;'04_VOLATILITY_REGIMES'!$C$7,"High","Extreme"))))</f>
        <v/>
      </c>
      <c r="P663" s="20">
        <f>O664</f>
        <v/>
      </c>
      <c r="Q663" s="21">
        <f>YEAR(A663)</f>
        <v/>
      </c>
    </row>
    <row r="664">
      <c r="A664" s="14" t="n">
        <v>42278</v>
      </c>
      <c r="B664" s="15">
        <f>'01_RAW_Spot'!B664</f>
        <v/>
      </c>
      <c r="C664" s="16">
        <f>'01_RAW_IV'!B664</f>
        <v/>
      </c>
      <c r="D664" s="15">
        <f>LN(B664/B663)</f>
        <v/>
      </c>
      <c r="E664" s="16">
        <f>STDEV(D644:D664)*SQRT(252)</f>
        <v/>
      </c>
      <c r="F664" s="16">
        <f>STDEV(D602:D664)*SQRT(252)</f>
        <v/>
      </c>
      <c r="G664" s="16">
        <f>IF(OR(C664="",F664=""),"",C664-F664)</f>
        <v/>
      </c>
      <c r="H664" s="17">
        <f>IF(OR(C664="",F664="",F664=0),"",C664/F664)</f>
        <v/>
      </c>
      <c r="I664" s="18">
        <f>IF('01_RAW_FwdRV'!B664="","",'01_RAW_FwdRV'!B664)</f>
        <v/>
      </c>
      <c r="J664" s="18">
        <f>IF(ROW()&lt;=3286,STDEV(D665:D685)*SQRT(252),"")</f>
        <v/>
      </c>
      <c r="K664" s="18">
        <f>IF(ROW()&lt;=3244,LN(B727/B664),"")</f>
        <v/>
      </c>
      <c r="L664" s="19" t="n">
        <v>0.07239819004524888</v>
      </c>
      <c r="M664" s="19" t="n">
        <v>0.38763197586727</v>
      </c>
      <c r="N664" s="17" t="n">
        <v>-0.188769884548574</v>
      </c>
      <c r="O664" s="20">
        <f>IF(F664="","",IF(F664&lt;'04_VOLATILITY_REGIMES'!$C$5,"Low",IF(F664&lt;'04_VOLATILITY_REGIMES'!$C$6,"Normal",IF(F664&lt;'04_VOLATILITY_REGIMES'!$C$7,"High","Extreme"))))</f>
        <v/>
      </c>
      <c r="P664" s="20">
        <f>O665</f>
        <v/>
      </c>
      <c r="Q664" s="21">
        <f>YEAR(A664)</f>
        <v/>
      </c>
    </row>
    <row r="665">
      <c r="A665" s="14" t="n">
        <v>42282</v>
      </c>
      <c r="B665" s="15">
        <f>'01_RAW_Spot'!B665</f>
        <v/>
      </c>
      <c r="C665" s="16">
        <f>'01_RAW_IV'!B665</f>
        <v/>
      </c>
      <c r="D665" s="15">
        <f>LN(B665/B664)</f>
        <v/>
      </c>
      <c r="E665" s="16">
        <f>STDEV(D645:D665)*SQRT(252)</f>
        <v/>
      </c>
      <c r="F665" s="16">
        <f>STDEV(D603:D665)*SQRT(252)</f>
        <v/>
      </c>
      <c r="G665" s="16">
        <f>IF(OR(C665="",F665=""),"",C665-F665)</f>
        <v/>
      </c>
      <c r="H665" s="17">
        <f>IF(OR(C665="",F665="",F665=0),"",C665/F665)</f>
        <v/>
      </c>
      <c r="I665" s="18">
        <f>IF('01_RAW_FwdRV'!B665="","",'01_RAW_FwdRV'!B665)</f>
        <v/>
      </c>
      <c r="J665" s="18">
        <f>IF(ROW()&lt;=3286,STDEV(D666:D686)*SQRT(252),"")</f>
        <v/>
      </c>
      <c r="K665" s="18">
        <f>IF(ROW()&lt;=3244,LN(B728/B665),"")</f>
        <v/>
      </c>
      <c r="L665" s="19" t="n">
        <v>0.06325301204819277</v>
      </c>
      <c r="M665" s="19" t="n">
        <v>0.4066265060240964</v>
      </c>
      <c r="N665" s="17" t="n">
        <v>-0.2224345928877119</v>
      </c>
      <c r="O665" s="20">
        <f>IF(F665="","",IF(F665&lt;'04_VOLATILITY_REGIMES'!$C$5,"Low",IF(F665&lt;'04_VOLATILITY_REGIMES'!$C$6,"Normal",IF(F665&lt;'04_VOLATILITY_REGIMES'!$C$7,"High","Extreme"))))</f>
        <v/>
      </c>
      <c r="P665" s="20">
        <f>O666</f>
        <v/>
      </c>
      <c r="Q665" s="21">
        <f>YEAR(A665)</f>
        <v/>
      </c>
    </row>
    <row r="666">
      <c r="A666" s="14" t="n">
        <v>42283</v>
      </c>
      <c r="B666" s="15">
        <f>'01_RAW_Spot'!B666</f>
        <v/>
      </c>
      <c r="C666" s="16">
        <f>'01_RAW_IV'!B666</f>
        <v/>
      </c>
      <c r="D666" s="15">
        <f>LN(B666/B665)</f>
        <v/>
      </c>
      <c r="E666" s="16">
        <f>STDEV(D646:D666)*SQRT(252)</f>
        <v/>
      </c>
      <c r="F666" s="16">
        <f>STDEV(D604:D666)*SQRT(252)</f>
        <v/>
      </c>
      <c r="G666" s="16">
        <f>IF(OR(C666="",F666=""),"",C666-F666)</f>
        <v/>
      </c>
      <c r="H666" s="17">
        <f>IF(OR(C666="",F666="",F666=0),"",C666/F666)</f>
        <v/>
      </c>
      <c r="I666" s="18">
        <f>IF('01_RAW_FwdRV'!B666="","",'01_RAW_FwdRV'!B666)</f>
        <v/>
      </c>
      <c r="J666" s="18">
        <f>IF(ROW()&lt;=3286,STDEV(D667:D687)*SQRT(252),"")</f>
        <v/>
      </c>
      <c r="K666" s="18">
        <f>IF(ROW()&lt;=3244,LN(B729/B666),"")</f>
        <v/>
      </c>
      <c r="L666" s="19" t="n">
        <v>0.07368421052631578</v>
      </c>
      <c r="M666" s="19" t="n">
        <v>0.4045112781954887</v>
      </c>
      <c r="N666" s="17" t="n">
        <v>-0.2020746332920956</v>
      </c>
      <c r="O666" s="20">
        <f>IF(F666="","",IF(F666&lt;'04_VOLATILITY_REGIMES'!$C$5,"Low",IF(F666&lt;'04_VOLATILITY_REGIMES'!$C$6,"Normal",IF(F666&lt;'04_VOLATILITY_REGIMES'!$C$7,"High","Extreme"))))</f>
        <v/>
      </c>
      <c r="P666" s="20">
        <f>O667</f>
        <v/>
      </c>
      <c r="Q666" s="21">
        <f>YEAR(A666)</f>
        <v/>
      </c>
    </row>
    <row r="667">
      <c r="A667" s="14" t="n">
        <v>42284</v>
      </c>
      <c r="B667" s="15">
        <f>'01_RAW_Spot'!B667</f>
        <v/>
      </c>
      <c r="C667" s="16">
        <f>'01_RAW_IV'!B667</f>
        <v/>
      </c>
      <c r="D667" s="15">
        <f>LN(B667/B666)</f>
        <v/>
      </c>
      <c r="E667" s="16">
        <f>STDEV(D647:D667)*SQRT(252)</f>
        <v/>
      </c>
      <c r="F667" s="16">
        <f>STDEV(D605:D667)*SQRT(252)</f>
        <v/>
      </c>
      <c r="G667" s="16">
        <f>IF(OR(C667="",F667=""),"",C667-F667)</f>
        <v/>
      </c>
      <c r="H667" s="17">
        <f>IF(OR(C667="",F667="",F667=0),"",C667/F667)</f>
        <v/>
      </c>
      <c r="I667" s="18">
        <f>IF('01_RAW_FwdRV'!B667="","",'01_RAW_FwdRV'!B667)</f>
        <v/>
      </c>
      <c r="J667" s="18">
        <f>IF(ROW()&lt;=3286,STDEV(D668:D688)*SQRT(252),"")</f>
        <v/>
      </c>
      <c r="K667" s="18">
        <f>IF(ROW()&lt;=3244,LN(B730/B667),"")</f>
        <v/>
      </c>
      <c r="L667" s="19" t="n">
        <v>0.08108108108108109</v>
      </c>
      <c r="M667" s="19" t="n">
        <v>0.475975975975976</v>
      </c>
      <c r="N667" s="17" t="n">
        <v>-0.2501426851386966</v>
      </c>
      <c r="O667" s="20">
        <f>IF(F667="","",IF(F667&lt;'04_VOLATILITY_REGIMES'!$C$5,"Low",IF(F667&lt;'04_VOLATILITY_REGIMES'!$C$6,"Normal",IF(F667&lt;'04_VOLATILITY_REGIMES'!$C$7,"High","Extreme"))))</f>
        <v/>
      </c>
      <c r="P667" s="20">
        <f>O668</f>
        <v/>
      </c>
      <c r="Q667" s="21">
        <f>YEAR(A667)</f>
        <v/>
      </c>
    </row>
    <row r="668">
      <c r="A668" s="14" t="n">
        <v>42285</v>
      </c>
      <c r="B668" s="15">
        <f>'01_RAW_Spot'!B668</f>
        <v/>
      </c>
      <c r="C668" s="16">
        <f>'01_RAW_IV'!B668</f>
        <v/>
      </c>
      <c r="D668" s="15">
        <f>LN(B668/B667)</f>
        <v/>
      </c>
      <c r="E668" s="16">
        <f>STDEV(D648:D668)*SQRT(252)</f>
        <v/>
      </c>
      <c r="F668" s="16">
        <f>STDEV(D606:D668)*SQRT(252)</f>
        <v/>
      </c>
      <c r="G668" s="16">
        <f>IF(OR(C668="",F668=""),"",C668-F668)</f>
        <v/>
      </c>
      <c r="H668" s="17">
        <f>IF(OR(C668="",F668="",F668=0),"",C668/F668)</f>
        <v/>
      </c>
      <c r="I668" s="18">
        <f>IF('01_RAW_FwdRV'!B668="","",'01_RAW_FwdRV'!B668)</f>
        <v/>
      </c>
      <c r="J668" s="18">
        <f>IF(ROW()&lt;=3286,STDEV(D669:D689)*SQRT(252),"")</f>
        <v/>
      </c>
      <c r="K668" s="18">
        <f>IF(ROW()&lt;=3244,LN(B731/B668),"")</f>
        <v/>
      </c>
      <c r="L668" s="19" t="n">
        <v>0.08245877061469266</v>
      </c>
      <c r="M668" s="19" t="n">
        <v>0.4782608695652174</v>
      </c>
      <c r="N668" s="17" t="n">
        <v>-0.2519548676476068</v>
      </c>
      <c r="O668" s="20">
        <f>IF(F668="","",IF(F668&lt;'04_VOLATILITY_REGIMES'!$C$5,"Low",IF(F668&lt;'04_VOLATILITY_REGIMES'!$C$6,"Normal",IF(F668&lt;'04_VOLATILITY_REGIMES'!$C$7,"High","Extreme"))))</f>
        <v/>
      </c>
      <c r="P668" s="20">
        <f>O669</f>
        <v/>
      </c>
      <c r="Q668" s="21">
        <f>YEAR(A668)</f>
        <v/>
      </c>
    </row>
    <row r="669">
      <c r="A669" s="14" t="n">
        <v>42286</v>
      </c>
      <c r="B669" s="15">
        <f>'01_RAW_Spot'!B669</f>
        <v/>
      </c>
      <c r="C669" s="16">
        <f>'01_RAW_IV'!B669</f>
        <v/>
      </c>
      <c r="D669" s="15">
        <f>LN(B669/B668)</f>
        <v/>
      </c>
      <c r="E669" s="16">
        <f>STDEV(D649:D669)*SQRT(252)</f>
        <v/>
      </c>
      <c r="F669" s="16">
        <f>STDEV(D607:D669)*SQRT(252)</f>
        <v/>
      </c>
      <c r="G669" s="16">
        <f>IF(OR(C669="",F669=""),"",C669-F669)</f>
        <v/>
      </c>
      <c r="H669" s="17">
        <f>IF(OR(C669="",F669="",F669=0),"",C669/F669)</f>
        <v/>
      </c>
      <c r="I669" s="18">
        <f>IF('01_RAW_FwdRV'!B669="","",'01_RAW_FwdRV'!B669)</f>
        <v/>
      </c>
      <c r="J669" s="18">
        <f>IF(ROW()&lt;=3286,STDEV(D670:D690)*SQRT(252),"")</f>
        <v/>
      </c>
      <c r="K669" s="18">
        <f>IF(ROW()&lt;=3244,LN(B732/B669),"")</f>
        <v/>
      </c>
      <c r="L669" s="19" t="n">
        <v>0.08982035928143713</v>
      </c>
      <c r="M669" s="19" t="n">
        <v>0.5059880239520959</v>
      </c>
      <c r="N669" s="17" t="n">
        <v>-0.2709355700441024</v>
      </c>
      <c r="O669" s="20">
        <f>IF(F669="","",IF(F669&lt;'04_VOLATILITY_REGIMES'!$C$5,"Low",IF(F669&lt;'04_VOLATILITY_REGIMES'!$C$6,"Normal",IF(F669&lt;'04_VOLATILITY_REGIMES'!$C$7,"High","Extreme"))))</f>
        <v/>
      </c>
      <c r="P669" s="20">
        <f>O670</f>
        <v/>
      </c>
      <c r="Q669" s="21">
        <f>YEAR(A669)</f>
        <v/>
      </c>
    </row>
    <row r="670">
      <c r="A670" s="14" t="n">
        <v>42289</v>
      </c>
      <c r="B670" s="15">
        <f>'01_RAW_Spot'!B670</f>
        <v/>
      </c>
      <c r="C670" s="16">
        <f>'01_RAW_IV'!B670</f>
        <v/>
      </c>
      <c r="D670" s="15">
        <f>LN(B670/B669)</f>
        <v/>
      </c>
      <c r="E670" s="16">
        <f>STDEV(D650:D670)*SQRT(252)</f>
        <v/>
      </c>
      <c r="F670" s="16">
        <f>STDEV(D608:D670)*SQRT(252)</f>
        <v/>
      </c>
      <c r="G670" s="16">
        <f>IF(OR(C670="",F670=""),"",C670-F670)</f>
        <v/>
      </c>
      <c r="H670" s="17">
        <f>IF(OR(C670="",F670="",F670=0),"",C670/F670)</f>
        <v/>
      </c>
      <c r="I670" s="18">
        <f>IF('01_RAW_FwdRV'!B670="","",'01_RAW_FwdRV'!B670)</f>
        <v/>
      </c>
      <c r="J670" s="18">
        <f>IF(ROW()&lt;=3286,STDEV(D671:D691)*SQRT(252),"")</f>
        <v/>
      </c>
      <c r="K670" s="18">
        <f>IF(ROW()&lt;=3244,LN(B733/B670),"")</f>
        <v/>
      </c>
      <c r="L670" s="19" t="n">
        <v>0.07025411061285501</v>
      </c>
      <c r="M670" s="19" t="n">
        <v>0.5022421524663677</v>
      </c>
      <c r="N670" s="17" t="n">
        <v>-0.2882376369570209</v>
      </c>
      <c r="O670" s="20">
        <f>IF(F670="","",IF(F670&lt;'04_VOLATILITY_REGIMES'!$C$5,"Low",IF(F670&lt;'04_VOLATILITY_REGIMES'!$C$6,"Normal",IF(F670&lt;'04_VOLATILITY_REGIMES'!$C$7,"High","Extreme"))))</f>
        <v/>
      </c>
      <c r="P670" s="20">
        <f>O671</f>
        <v/>
      </c>
      <c r="Q670" s="21">
        <f>YEAR(A670)</f>
        <v/>
      </c>
    </row>
    <row r="671">
      <c r="A671" s="14" t="n">
        <v>42290</v>
      </c>
      <c r="B671" s="15">
        <f>'01_RAW_Spot'!B671</f>
        <v/>
      </c>
      <c r="C671" s="16">
        <f>'01_RAW_IV'!B671</f>
        <v/>
      </c>
      <c r="D671" s="15">
        <f>LN(B671/B670)</f>
        <v/>
      </c>
      <c r="E671" s="16">
        <f>STDEV(D651:D671)*SQRT(252)</f>
        <v/>
      </c>
      <c r="F671" s="16">
        <f>STDEV(D609:D671)*SQRT(252)</f>
        <v/>
      </c>
      <c r="G671" s="16">
        <f>IF(OR(C671="",F671=""),"",C671-F671)</f>
        <v/>
      </c>
      <c r="H671" s="17">
        <f>IF(OR(C671="",F671="",F671=0),"",C671/F671)</f>
        <v/>
      </c>
      <c r="I671" s="18">
        <f>IF('01_RAW_FwdRV'!B671="","",'01_RAW_FwdRV'!B671)</f>
        <v/>
      </c>
      <c r="J671" s="18">
        <f>IF(ROW()&lt;=3286,STDEV(D672:D692)*SQRT(252),"")</f>
        <v/>
      </c>
      <c r="K671" s="18">
        <f>IF(ROW()&lt;=3244,LN(B734/B671),"")</f>
        <v/>
      </c>
      <c r="L671" s="19" t="n">
        <v>0.08955223880597014</v>
      </c>
      <c r="M671" s="19" t="n">
        <v>0.5208955223880597</v>
      </c>
      <c r="N671" s="17" t="n">
        <v>-0.3059886649292898</v>
      </c>
      <c r="O671" s="20">
        <f>IF(F671="","",IF(F671&lt;'04_VOLATILITY_REGIMES'!$C$5,"Low",IF(F671&lt;'04_VOLATILITY_REGIMES'!$C$6,"Normal",IF(F671&lt;'04_VOLATILITY_REGIMES'!$C$7,"High","Extreme"))))</f>
        <v/>
      </c>
      <c r="P671" s="20">
        <f>O672</f>
        <v/>
      </c>
      <c r="Q671" s="21">
        <f>YEAR(A671)</f>
        <v/>
      </c>
    </row>
    <row r="672">
      <c r="A672" s="14" t="n">
        <v>42291</v>
      </c>
      <c r="B672" s="15">
        <f>'01_RAW_Spot'!B672</f>
        <v/>
      </c>
      <c r="C672" s="16">
        <f>'01_RAW_IV'!B672</f>
        <v/>
      </c>
      <c r="D672" s="15">
        <f>LN(B672/B671)</f>
        <v/>
      </c>
      <c r="E672" s="16">
        <f>STDEV(D652:D672)*SQRT(252)</f>
        <v/>
      </c>
      <c r="F672" s="16">
        <f>STDEV(D610:D672)*SQRT(252)</f>
        <v/>
      </c>
      <c r="G672" s="16">
        <f>IF(OR(C672="",F672=""),"",C672-F672)</f>
        <v/>
      </c>
      <c r="H672" s="17">
        <f>IF(OR(C672="",F672="",F672=0),"",C672/F672)</f>
        <v/>
      </c>
      <c r="I672" s="18">
        <f>IF('01_RAW_FwdRV'!B672="","",'01_RAW_FwdRV'!B672)</f>
        <v/>
      </c>
      <c r="J672" s="18">
        <f>IF(ROW()&lt;=3286,STDEV(D673:D693)*SQRT(252),"")</f>
        <v/>
      </c>
      <c r="K672" s="18">
        <f>IF(ROW()&lt;=3244,LN(B735/B672),"")</f>
        <v/>
      </c>
      <c r="L672" s="19" t="n">
        <v>0.09239940387481371</v>
      </c>
      <c r="M672" s="19" t="n">
        <v>0.5216095380029806</v>
      </c>
      <c r="N672" s="17" t="n">
        <v>-0.3051628785662466</v>
      </c>
      <c r="O672" s="20">
        <f>IF(F672="","",IF(F672&lt;'04_VOLATILITY_REGIMES'!$C$5,"Low",IF(F672&lt;'04_VOLATILITY_REGIMES'!$C$6,"Normal",IF(F672&lt;'04_VOLATILITY_REGIMES'!$C$7,"High","Extreme"))))</f>
        <v/>
      </c>
      <c r="P672" s="20">
        <f>O673</f>
        <v/>
      </c>
      <c r="Q672" s="21">
        <f>YEAR(A672)</f>
        <v/>
      </c>
    </row>
    <row r="673">
      <c r="A673" s="14" t="n">
        <v>42292</v>
      </c>
      <c r="B673" s="15">
        <f>'01_RAW_Spot'!B673</f>
        <v/>
      </c>
      <c r="C673" s="16">
        <f>'01_RAW_IV'!B673</f>
        <v/>
      </c>
      <c r="D673" s="15">
        <f>LN(B673/B672)</f>
        <v/>
      </c>
      <c r="E673" s="16">
        <f>STDEV(D653:D673)*SQRT(252)</f>
        <v/>
      </c>
      <c r="F673" s="16">
        <f>STDEV(D611:D673)*SQRT(252)</f>
        <v/>
      </c>
      <c r="G673" s="16">
        <f>IF(OR(C673="",F673=""),"",C673-F673)</f>
        <v/>
      </c>
      <c r="H673" s="17">
        <f>IF(OR(C673="",F673="",F673=0),"",C673/F673)</f>
        <v/>
      </c>
      <c r="I673" s="18">
        <f>IF('01_RAW_FwdRV'!B673="","",'01_RAW_FwdRV'!B673)</f>
        <v/>
      </c>
      <c r="J673" s="18">
        <f>IF(ROW()&lt;=3286,STDEV(D674:D694)*SQRT(252),"")</f>
        <v/>
      </c>
      <c r="K673" s="18">
        <f>IF(ROW()&lt;=3244,LN(B736/B673),"")</f>
        <v/>
      </c>
      <c r="L673" s="19" t="n">
        <v>0.08928571428571429</v>
      </c>
      <c r="M673" s="19" t="n">
        <v>0.5267857142857143</v>
      </c>
      <c r="N673" s="17" t="n">
        <v>-0.321403778609299</v>
      </c>
      <c r="O673" s="20">
        <f>IF(F673="","",IF(F673&lt;'04_VOLATILITY_REGIMES'!$C$5,"Low",IF(F673&lt;'04_VOLATILITY_REGIMES'!$C$6,"Normal",IF(F673&lt;'04_VOLATILITY_REGIMES'!$C$7,"High","Extreme"))))</f>
        <v/>
      </c>
      <c r="P673" s="20">
        <f>O674</f>
        <v/>
      </c>
      <c r="Q673" s="21">
        <f>YEAR(A673)</f>
        <v/>
      </c>
    </row>
    <row r="674">
      <c r="A674" s="14" t="n">
        <v>42293</v>
      </c>
      <c r="B674" s="15">
        <f>'01_RAW_Spot'!B674</f>
        <v/>
      </c>
      <c r="C674" s="16">
        <f>'01_RAW_IV'!B674</f>
        <v/>
      </c>
      <c r="D674" s="15">
        <f>LN(B674/B673)</f>
        <v/>
      </c>
      <c r="E674" s="16">
        <f>STDEV(D654:D674)*SQRT(252)</f>
        <v/>
      </c>
      <c r="F674" s="16">
        <f>STDEV(D612:D674)*SQRT(252)</f>
        <v/>
      </c>
      <c r="G674" s="16">
        <f>IF(OR(C674="",F674=""),"",C674-F674)</f>
        <v/>
      </c>
      <c r="H674" s="17">
        <f>IF(OR(C674="",F674="",F674=0),"",C674/F674)</f>
        <v/>
      </c>
      <c r="I674" s="18">
        <f>IF('01_RAW_FwdRV'!B674="","",'01_RAW_FwdRV'!B674)</f>
        <v/>
      </c>
      <c r="J674" s="18">
        <f>IF(ROW()&lt;=3286,STDEV(D675:D695)*SQRT(252),"")</f>
        <v/>
      </c>
      <c r="K674" s="18">
        <f>IF(ROW()&lt;=3244,LN(B737/B674),"")</f>
        <v/>
      </c>
      <c r="L674" s="19" t="n">
        <v>0.06092124814264487</v>
      </c>
      <c r="M674" s="19" t="n">
        <v>0.5289747399702823</v>
      </c>
      <c r="N674" s="17" t="n">
        <v>-0.3612162707371271</v>
      </c>
      <c r="O674" s="20">
        <f>IF(F674="","",IF(F674&lt;'04_VOLATILITY_REGIMES'!$C$5,"Low",IF(F674&lt;'04_VOLATILITY_REGIMES'!$C$6,"Normal",IF(F674&lt;'04_VOLATILITY_REGIMES'!$C$7,"High","Extreme"))))</f>
        <v/>
      </c>
      <c r="P674" s="20">
        <f>O675</f>
        <v/>
      </c>
      <c r="Q674" s="21">
        <f>YEAR(A674)</f>
        <v/>
      </c>
    </row>
    <row r="675">
      <c r="A675" s="14" t="n">
        <v>42296</v>
      </c>
      <c r="B675" s="15">
        <f>'01_RAW_Spot'!B675</f>
        <v/>
      </c>
      <c r="C675" s="16">
        <f>'01_RAW_IV'!B675</f>
        <v/>
      </c>
      <c r="D675" s="15">
        <f>LN(B675/B674)</f>
        <v/>
      </c>
      <c r="E675" s="16">
        <f>STDEV(D655:D675)*SQRT(252)</f>
        <v/>
      </c>
      <c r="F675" s="16">
        <f>STDEV(D613:D675)*SQRT(252)</f>
        <v/>
      </c>
      <c r="G675" s="16">
        <f>IF(OR(C675="",F675=""),"",C675-F675)</f>
        <v/>
      </c>
      <c r="H675" s="17">
        <f>IF(OR(C675="",F675="",F675=0),"",C675/F675)</f>
        <v/>
      </c>
      <c r="I675" s="18">
        <f>IF('01_RAW_FwdRV'!B675="","",'01_RAW_FwdRV'!B675)</f>
        <v/>
      </c>
      <c r="J675" s="18">
        <f>IF(ROW()&lt;=3286,STDEV(D676:D696)*SQRT(252),"")</f>
        <v/>
      </c>
      <c r="K675" s="18">
        <f>IF(ROW()&lt;=3244,LN(B738/B675),"")</f>
        <v/>
      </c>
      <c r="L675" s="19" t="n">
        <v>0.05192878338278932</v>
      </c>
      <c r="M675" s="19" t="n">
        <v>0.5252225519287834</v>
      </c>
      <c r="N675" s="17" t="n">
        <v>-0.3814284720013436</v>
      </c>
      <c r="O675" s="20">
        <f>IF(F675="","",IF(F675&lt;'04_VOLATILITY_REGIMES'!$C$5,"Low",IF(F675&lt;'04_VOLATILITY_REGIMES'!$C$6,"Normal",IF(F675&lt;'04_VOLATILITY_REGIMES'!$C$7,"High","Extreme"))))</f>
        <v/>
      </c>
      <c r="P675" s="20">
        <f>O676</f>
        <v/>
      </c>
      <c r="Q675" s="21">
        <f>YEAR(A675)</f>
        <v/>
      </c>
    </row>
    <row r="676">
      <c r="A676" s="14" t="n">
        <v>42297</v>
      </c>
      <c r="B676" s="15">
        <f>'01_RAW_Spot'!B676</f>
        <v/>
      </c>
      <c r="C676" s="16">
        <f>'01_RAW_IV'!B676</f>
        <v/>
      </c>
      <c r="D676" s="15">
        <f>LN(B676/B675)</f>
        <v/>
      </c>
      <c r="E676" s="16">
        <f>STDEV(D656:D676)*SQRT(252)</f>
        <v/>
      </c>
      <c r="F676" s="16">
        <f>STDEV(D614:D676)*SQRT(252)</f>
        <v/>
      </c>
      <c r="G676" s="16">
        <f>IF(OR(C676="",F676=""),"",C676-F676)</f>
        <v/>
      </c>
      <c r="H676" s="17">
        <f>IF(OR(C676="",F676="",F676=0),"",C676/F676)</f>
        <v/>
      </c>
      <c r="I676" s="18">
        <f>IF('01_RAW_FwdRV'!B676="","",'01_RAW_FwdRV'!B676)</f>
        <v/>
      </c>
      <c r="J676" s="18">
        <f>IF(ROW()&lt;=3286,STDEV(D677:D697)*SQRT(252),"")</f>
        <v/>
      </c>
      <c r="K676" s="18">
        <f>IF(ROW()&lt;=3244,LN(B739/B676),"")</f>
        <v/>
      </c>
      <c r="L676" s="19" t="n">
        <v>0.06074074074074074</v>
      </c>
      <c r="M676" s="19" t="n">
        <v>0.5407407407407407</v>
      </c>
      <c r="N676" s="17" t="n">
        <v>-0.3732981881850573</v>
      </c>
      <c r="O676" s="20">
        <f>IF(F676="","",IF(F676&lt;'04_VOLATILITY_REGIMES'!$C$5,"Low",IF(F676&lt;'04_VOLATILITY_REGIMES'!$C$6,"Normal",IF(F676&lt;'04_VOLATILITY_REGIMES'!$C$7,"High","Extreme"))))</f>
        <v/>
      </c>
      <c r="P676" s="20">
        <f>O677</f>
        <v/>
      </c>
      <c r="Q676" s="21">
        <f>YEAR(A676)</f>
        <v/>
      </c>
    </row>
    <row r="677">
      <c r="A677" s="14" t="n">
        <v>42298</v>
      </c>
      <c r="B677" s="15">
        <f>'01_RAW_Spot'!B677</f>
        <v/>
      </c>
      <c r="C677" s="16">
        <f>'01_RAW_IV'!B677</f>
        <v/>
      </c>
      <c r="D677" s="15">
        <f>LN(B677/B676)</f>
        <v/>
      </c>
      <c r="E677" s="16">
        <f>STDEV(D657:D677)*SQRT(252)</f>
        <v/>
      </c>
      <c r="F677" s="16">
        <f>STDEV(D615:D677)*SQRT(252)</f>
        <v/>
      </c>
      <c r="G677" s="16">
        <f>IF(OR(C677="",F677=""),"",C677-F677)</f>
        <v/>
      </c>
      <c r="H677" s="17">
        <f>IF(OR(C677="",F677="",F677=0),"",C677/F677)</f>
        <v/>
      </c>
      <c r="I677" s="18">
        <f>IF('01_RAW_FwdRV'!B677="","",'01_RAW_FwdRV'!B677)</f>
        <v/>
      </c>
      <c r="J677" s="18">
        <f>IF(ROW()&lt;=3286,STDEV(D678:D698)*SQRT(252),"")</f>
        <v/>
      </c>
      <c r="K677" s="18">
        <f>IF(ROW()&lt;=3244,LN(B740/B677),"")</f>
        <v/>
      </c>
      <c r="L677" s="19" t="n">
        <v>0.05917159763313609</v>
      </c>
      <c r="M677" s="19" t="n">
        <v>0.5325443786982249</v>
      </c>
      <c r="N677" s="17" t="n">
        <v>-0.3774816370466704</v>
      </c>
      <c r="O677" s="20">
        <f>IF(F677="","",IF(F677&lt;'04_VOLATILITY_REGIMES'!$C$5,"Low",IF(F677&lt;'04_VOLATILITY_REGIMES'!$C$6,"Normal",IF(F677&lt;'04_VOLATILITY_REGIMES'!$C$7,"High","Extreme"))))</f>
        <v/>
      </c>
      <c r="P677" s="20">
        <f>O678</f>
        <v/>
      </c>
      <c r="Q677" s="21">
        <f>YEAR(A677)</f>
        <v/>
      </c>
    </row>
    <row r="678">
      <c r="A678" s="14" t="n">
        <v>42300</v>
      </c>
      <c r="B678" s="15">
        <f>'01_RAW_Spot'!B678</f>
        <v/>
      </c>
      <c r="C678" s="16">
        <f>'01_RAW_IV'!B678</f>
        <v/>
      </c>
      <c r="D678" s="15">
        <f>LN(B678/B677)</f>
        <v/>
      </c>
      <c r="E678" s="16">
        <f>STDEV(D658:D678)*SQRT(252)</f>
        <v/>
      </c>
      <c r="F678" s="16">
        <f>STDEV(D616:D678)*SQRT(252)</f>
        <v/>
      </c>
      <c r="G678" s="16">
        <f>IF(OR(C678="",F678=""),"",C678-F678)</f>
        <v/>
      </c>
      <c r="H678" s="17">
        <f>IF(OR(C678="",F678="",F678=0),"",C678/F678)</f>
        <v/>
      </c>
      <c r="I678" s="18">
        <f>IF('01_RAW_FwdRV'!B678="","",'01_RAW_FwdRV'!B678)</f>
        <v/>
      </c>
      <c r="J678" s="18">
        <f>IF(ROW()&lt;=3286,STDEV(D679:D699)*SQRT(252),"")</f>
        <v/>
      </c>
      <c r="K678" s="18">
        <f>IF(ROW()&lt;=3244,LN(B741/B678),"")</f>
        <v/>
      </c>
      <c r="L678" s="19" t="n">
        <v>0.03249630723781388</v>
      </c>
      <c r="M678" s="19" t="n">
        <v>0.552437223042836</v>
      </c>
      <c r="N678" s="17" t="n">
        <v>-0.4567911181180568</v>
      </c>
      <c r="O678" s="20">
        <f>IF(F678="","",IF(F678&lt;'04_VOLATILITY_REGIMES'!$C$5,"Low",IF(F678&lt;'04_VOLATILITY_REGIMES'!$C$6,"Normal",IF(F678&lt;'04_VOLATILITY_REGIMES'!$C$7,"High","Extreme"))))</f>
        <v/>
      </c>
      <c r="P678" s="20">
        <f>O679</f>
        <v/>
      </c>
      <c r="Q678" s="21">
        <f>YEAR(A678)</f>
        <v/>
      </c>
    </row>
    <row r="679">
      <c r="A679" s="14" t="n">
        <v>42303</v>
      </c>
      <c r="B679" s="15">
        <f>'01_RAW_Spot'!B679</f>
        <v/>
      </c>
      <c r="C679" s="16">
        <f>'01_RAW_IV'!B679</f>
        <v/>
      </c>
      <c r="D679" s="15">
        <f>LN(B679/B678)</f>
        <v/>
      </c>
      <c r="E679" s="16">
        <f>STDEV(D659:D679)*SQRT(252)</f>
        <v/>
      </c>
      <c r="F679" s="16">
        <f>STDEV(D617:D679)*SQRT(252)</f>
        <v/>
      </c>
      <c r="G679" s="16">
        <f>IF(OR(C679="",F679=""),"",C679-F679)</f>
        <v/>
      </c>
      <c r="H679" s="17">
        <f>IF(OR(C679="",F679="",F679=0),"",C679/F679)</f>
        <v/>
      </c>
      <c r="I679" s="18">
        <f>IF('01_RAW_FwdRV'!B679="","",'01_RAW_FwdRV'!B679)</f>
        <v/>
      </c>
      <c r="J679" s="18">
        <f>IF(ROW()&lt;=3286,STDEV(D680:D700)*SQRT(252),"")</f>
        <v/>
      </c>
      <c r="K679" s="18">
        <f>IF(ROW()&lt;=3244,LN(B742/B679),"")</f>
        <v/>
      </c>
      <c r="L679" s="19" t="n">
        <v>0.03097345132743363</v>
      </c>
      <c r="M679" s="19" t="n">
        <v>0.5545722713864307</v>
      </c>
      <c r="N679" s="17" t="n">
        <v>-0.4647454440217336</v>
      </c>
      <c r="O679" s="20">
        <f>IF(F679="","",IF(F679&lt;'04_VOLATILITY_REGIMES'!$C$5,"Low",IF(F679&lt;'04_VOLATILITY_REGIMES'!$C$6,"Normal",IF(F679&lt;'04_VOLATILITY_REGIMES'!$C$7,"High","Extreme"))))</f>
        <v/>
      </c>
      <c r="P679" s="20">
        <f>O680</f>
        <v/>
      </c>
      <c r="Q679" s="21">
        <f>YEAR(A679)</f>
        <v/>
      </c>
    </row>
    <row r="680">
      <c r="A680" s="14" t="n">
        <v>42304</v>
      </c>
      <c r="B680" s="15">
        <f>'01_RAW_Spot'!B680</f>
        <v/>
      </c>
      <c r="C680" s="16">
        <f>'01_RAW_IV'!B680</f>
        <v/>
      </c>
      <c r="D680" s="15">
        <f>LN(B680/B679)</f>
        <v/>
      </c>
      <c r="E680" s="16">
        <f>STDEV(D660:D680)*SQRT(252)</f>
        <v/>
      </c>
      <c r="F680" s="16">
        <f>STDEV(D618:D680)*SQRT(252)</f>
        <v/>
      </c>
      <c r="G680" s="16">
        <f>IF(OR(C680="",F680=""),"",C680-F680)</f>
        <v/>
      </c>
      <c r="H680" s="17">
        <f>IF(OR(C680="",F680="",F680=0),"",C680/F680)</f>
        <v/>
      </c>
      <c r="I680" s="18">
        <f>IF('01_RAW_FwdRV'!B680="","",'01_RAW_FwdRV'!B680)</f>
        <v/>
      </c>
      <c r="J680" s="18">
        <f>IF(ROW()&lt;=3286,STDEV(D681:D701)*SQRT(252),"")</f>
        <v/>
      </c>
      <c r="K680" s="18">
        <f>IF(ROW()&lt;=3244,LN(B743/B680),"")</f>
        <v/>
      </c>
      <c r="L680" s="19" t="n">
        <v>0.03092783505154639</v>
      </c>
      <c r="M680" s="19" t="n">
        <v>0.5493372606774669</v>
      </c>
      <c r="N680" s="17" t="n">
        <v>-0.4578683788583978</v>
      </c>
      <c r="O680" s="20">
        <f>IF(F680="","",IF(F680&lt;'04_VOLATILITY_REGIMES'!$C$5,"Low",IF(F680&lt;'04_VOLATILITY_REGIMES'!$C$6,"Normal",IF(F680&lt;'04_VOLATILITY_REGIMES'!$C$7,"High","Extreme"))))</f>
        <v/>
      </c>
      <c r="P680" s="20">
        <f>O681</f>
        <v/>
      </c>
      <c r="Q680" s="21">
        <f>YEAR(A680)</f>
        <v/>
      </c>
    </row>
    <row r="681">
      <c r="A681" s="14" t="n">
        <v>42305</v>
      </c>
      <c r="B681" s="15">
        <f>'01_RAW_Spot'!B681</f>
        <v/>
      </c>
      <c r="C681" s="16">
        <f>'01_RAW_IV'!B681</f>
        <v/>
      </c>
      <c r="D681" s="15">
        <f>LN(B681/B680)</f>
        <v/>
      </c>
      <c r="E681" s="16">
        <f>STDEV(D661:D681)*SQRT(252)</f>
        <v/>
      </c>
      <c r="F681" s="16">
        <f>STDEV(D619:D681)*SQRT(252)</f>
        <v/>
      </c>
      <c r="G681" s="16">
        <f>IF(OR(C681="",F681=""),"",C681-F681)</f>
        <v/>
      </c>
      <c r="H681" s="17">
        <f>IF(OR(C681="",F681="",F681=0),"",C681/F681)</f>
        <v/>
      </c>
      <c r="I681" s="18">
        <f>IF('01_RAW_FwdRV'!B681="","",'01_RAW_FwdRV'!B681)</f>
        <v/>
      </c>
      <c r="J681" s="18">
        <f>IF(ROW()&lt;=3286,STDEV(D682:D702)*SQRT(252),"")</f>
        <v/>
      </c>
      <c r="K681" s="18">
        <f>IF(ROW()&lt;=3244,LN(B744/B681),"")</f>
        <v/>
      </c>
      <c r="L681" s="19" t="n">
        <v>0.0338235294117647</v>
      </c>
      <c r="M681" s="19" t="n">
        <v>0.5308823529411765</v>
      </c>
      <c r="N681" s="17" t="n">
        <v>-0.4397412215304469</v>
      </c>
      <c r="O681" s="20">
        <f>IF(F681="","",IF(F681&lt;'04_VOLATILITY_REGIMES'!$C$5,"Low",IF(F681&lt;'04_VOLATILITY_REGIMES'!$C$6,"Normal",IF(F681&lt;'04_VOLATILITY_REGIMES'!$C$7,"High","Extreme"))))</f>
        <v/>
      </c>
      <c r="P681" s="20">
        <f>O682</f>
        <v/>
      </c>
      <c r="Q681" s="21">
        <f>YEAR(A681)</f>
        <v/>
      </c>
    </row>
    <row r="682">
      <c r="A682" s="14" t="n">
        <v>42306</v>
      </c>
      <c r="B682" s="15">
        <f>'01_RAW_Spot'!B682</f>
        <v/>
      </c>
      <c r="C682" s="16">
        <f>'01_RAW_IV'!B682</f>
        <v/>
      </c>
      <c r="D682" s="15">
        <f>LN(B682/B681)</f>
        <v/>
      </c>
      <c r="E682" s="16">
        <f>STDEV(D662:D682)*SQRT(252)</f>
        <v/>
      </c>
      <c r="F682" s="16">
        <f>STDEV(D620:D682)*SQRT(252)</f>
        <v/>
      </c>
      <c r="G682" s="16">
        <f>IF(OR(C682="",F682=""),"",C682-F682)</f>
        <v/>
      </c>
      <c r="H682" s="17">
        <f>IF(OR(C682="",F682="",F682=0),"",C682/F682)</f>
        <v/>
      </c>
      <c r="I682" s="18">
        <f>IF('01_RAW_FwdRV'!B682="","",'01_RAW_FwdRV'!B682)</f>
        <v/>
      </c>
      <c r="J682" s="18">
        <f>IF(ROW()&lt;=3286,STDEV(D683:D703)*SQRT(252),"")</f>
        <v/>
      </c>
      <c r="K682" s="18">
        <f>IF(ROW()&lt;=3244,LN(B745/B682),"")</f>
        <v/>
      </c>
      <c r="L682" s="19" t="n">
        <v>0.0513950073421439</v>
      </c>
      <c r="M682" s="19" t="n">
        <v>0.5594713656387665</v>
      </c>
      <c r="N682" s="17" t="n">
        <v>-0.420650461643668</v>
      </c>
      <c r="O682" s="20">
        <f>IF(F682="","",IF(F682&lt;'04_VOLATILITY_REGIMES'!$C$5,"Low",IF(F682&lt;'04_VOLATILITY_REGIMES'!$C$6,"Normal",IF(F682&lt;'04_VOLATILITY_REGIMES'!$C$7,"High","Extreme"))))</f>
        <v/>
      </c>
      <c r="P682" s="20">
        <f>O683</f>
        <v/>
      </c>
      <c r="Q682" s="21">
        <f>YEAR(A682)</f>
        <v/>
      </c>
    </row>
    <row r="683">
      <c r="A683" s="14" t="n">
        <v>42307</v>
      </c>
      <c r="B683" s="15">
        <f>'01_RAW_Spot'!B683</f>
        <v/>
      </c>
      <c r="C683" s="16">
        <f>'01_RAW_IV'!B683</f>
        <v/>
      </c>
      <c r="D683" s="15">
        <f>LN(B683/B682)</f>
        <v/>
      </c>
      <c r="E683" s="16">
        <f>STDEV(D663:D683)*SQRT(252)</f>
        <v/>
      </c>
      <c r="F683" s="16">
        <f>STDEV(D621:D683)*SQRT(252)</f>
        <v/>
      </c>
      <c r="G683" s="16">
        <f>IF(OR(C683="",F683=""),"",C683-F683)</f>
        <v/>
      </c>
      <c r="H683" s="17">
        <f>IF(OR(C683="",F683="",F683=0),"",C683/F683)</f>
        <v/>
      </c>
      <c r="I683" s="18">
        <f>IF('01_RAW_FwdRV'!B683="","",'01_RAW_FwdRV'!B683)</f>
        <v/>
      </c>
      <c r="J683" s="18">
        <f>IF(ROW()&lt;=3286,STDEV(D684:D704)*SQRT(252),"")</f>
        <v/>
      </c>
      <c r="K683" s="18">
        <f>IF(ROW()&lt;=3244,LN(B746/B683),"")</f>
        <v/>
      </c>
      <c r="L683" s="19" t="n">
        <v>0.04985337243401759</v>
      </c>
      <c r="M683" s="19" t="n">
        <v>0.5425219941348973</v>
      </c>
      <c r="N683" s="17" t="n">
        <v>-0.4073428814222789</v>
      </c>
      <c r="O683" s="20">
        <f>IF(F683="","",IF(F683&lt;'04_VOLATILITY_REGIMES'!$C$5,"Low",IF(F683&lt;'04_VOLATILITY_REGIMES'!$C$6,"Normal",IF(F683&lt;'04_VOLATILITY_REGIMES'!$C$7,"High","Extreme"))))</f>
        <v/>
      </c>
      <c r="P683" s="20">
        <f>O684</f>
        <v/>
      </c>
      <c r="Q683" s="21">
        <f>YEAR(A683)</f>
        <v/>
      </c>
    </row>
    <row r="684">
      <c r="A684" s="14" t="n">
        <v>42310</v>
      </c>
      <c r="B684" s="15">
        <f>'01_RAW_Spot'!B684</f>
        <v/>
      </c>
      <c r="C684" s="16">
        <f>'01_RAW_IV'!B684</f>
        <v/>
      </c>
      <c r="D684" s="15">
        <f>LN(B684/B683)</f>
        <v/>
      </c>
      <c r="E684" s="16">
        <f>STDEV(D664:D684)*SQRT(252)</f>
        <v/>
      </c>
      <c r="F684" s="16">
        <f>STDEV(D622:D684)*SQRT(252)</f>
        <v/>
      </c>
      <c r="G684" s="16">
        <f>IF(OR(C684="",F684=""),"",C684-F684)</f>
        <v/>
      </c>
      <c r="H684" s="17">
        <f>IF(OR(C684="",F684="",F684=0),"",C684/F684)</f>
        <v/>
      </c>
      <c r="I684" s="18">
        <f>IF('01_RAW_FwdRV'!B684="","",'01_RAW_FwdRV'!B684)</f>
        <v/>
      </c>
      <c r="J684" s="18">
        <f>IF(ROW()&lt;=3286,STDEV(D685:D705)*SQRT(252),"")</f>
        <v/>
      </c>
      <c r="K684" s="18">
        <f>IF(ROW()&lt;=3244,LN(B747/B684),"")</f>
        <v/>
      </c>
      <c r="L684" s="19" t="n">
        <v>0.07613469985358712</v>
      </c>
      <c r="M684" s="19" t="n">
        <v>0.5651537335285505</v>
      </c>
      <c r="N684" s="17" t="n">
        <v>-0.3917243758621506</v>
      </c>
      <c r="O684" s="20">
        <f>IF(F684="","",IF(F684&lt;'04_VOLATILITY_REGIMES'!$C$5,"Low",IF(F684&lt;'04_VOLATILITY_REGIMES'!$C$6,"Normal",IF(F684&lt;'04_VOLATILITY_REGIMES'!$C$7,"High","Extreme"))))</f>
        <v/>
      </c>
      <c r="P684" s="20">
        <f>O685</f>
        <v/>
      </c>
      <c r="Q684" s="21">
        <f>YEAR(A684)</f>
        <v/>
      </c>
    </row>
    <row r="685">
      <c r="A685" s="14" t="n">
        <v>42311</v>
      </c>
      <c r="B685" s="15">
        <f>'01_RAW_Spot'!B685</f>
        <v/>
      </c>
      <c r="C685" s="16">
        <f>'01_RAW_IV'!B685</f>
        <v/>
      </c>
      <c r="D685" s="15">
        <f>LN(B685/B684)</f>
        <v/>
      </c>
      <c r="E685" s="16">
        <f>STDEV(D665:D685)*SQRT(252)</f>
        <v/>
      </c>
      <c r="F685" s="16">
        <f>STDEV(D623:D685)*SQRT(252)</f>
        <v/>
      </c>
      <c r="G685" s="16">
        <f>IF(OR(C685="",F685=""),"",C685-F685)</f>
        <v/>
      </c>
      <c r="H685" s="17">
        <f>IF(OR(C685="",F685="",F685=0),"",C685/F685)</f>
        <v/>
      </c>
      <c r="I685" s="18">
        <f>IF('01_RAW_FwdRV'!B685="","",'01_RAW_FwdRV'!B685)</f>
        <v/>
      </c>
      <c r="J685" s="18">
        <f>IF(ROW()&lt;=3286,STDEV(D686:D706)*SQRT(252),"")</f>
        <v/>
      </c>
      <c r="K685" s="18">
        <f>IF(ROW()&lt;=3244,LN(B748/B685),"")</f>
        <v/>
      </c>
      <c r="L685" s="19" t="n">
        <v>0.09941520467836257</v>
      </c>
      <c r="M685" s="19" t="n">
        <v>0.5599415204678363</v>
      </c>
      <c r="N685" s="17" t="n">
        <v>-0.3551903145925022</v>
      </c>
      <c r="O685" s="20">
        <f>IF(F685="","",IF(F685&lt;'04_VOLATILITY_REGIMES'!$C$5,"Low",IF(F685&lt;'04_VOLATILITY_REGIMES'!$C$6,"Normal",IF(F685&lt;'04_VOLATILITY_REGIMES'!$C$7,"High","Extreme"))))</f>
        <v/>
      </c>
      <c r="P685" s="20">
        <f>O686</f>
        <v/>
      </c>
      <c r="Q685" s="21">
        <f>YEAR(A685)</f>
        <v/>
      </c>
    </row>
    <row r="686">
      <c r="A686" s="14" t="n">
        <v>42312</v>
      </c>
      <c r="B686" s="15">
        <f>'01_RAW_Spot'!B686</f>
        <v/>
      </c>
      <c r="C686" s="16">
        <f>'01_RAW_IV'!B686</f>
        <v/>
      </c>
      <c r="D686" s="15">
        <f>LN(B686/B685)</f>
        <v/>
      </c>
      <c r="E686" s="16">
        <f>STDEV(D666:D686)*SQRT(252)</f>
        <v/>
      </c>
      <c r="F686" s="16">
        <f>STDEV(D624:D686)*SQRT(252)</f>
        <v/>
      </c>
      <c r="G686" s="16">
        <f>IF(OR(C686="",F686=""),"",C686-F686)</f>
        <v/>
      </c>
      <c r="H686" s="17">
        <f>IF(OR(C686="",F686="",F686=0),"",C686/F686)</f>
        <v/>
      </c>
      <c r="I686" s="18">
        <f>IF('01_RAW_FwdRV'!B686="","",'01_RAW_FwdRV'!B686)</f>
        <v/>
      </c>
      <c r="J686" s="18">
        <f>IF(ROW()&lt;=3286,STDEV(D687:D707)*SQRT(252),"")</f>
        <v/>
      </c>
      <c r="K686" s="18">
        <f>IF(ROW()&lt;=3244,LN(B749/B686),"")</f>
        <v/>
      </c>
      <c r="L686" s="19" t="n">
        <v>0.1138686131386861</v>
      </c>
      <c r="M686" s="19" t="n">
        <v>0.5664233576642336</v>
      </c>
      <c r="N686" s="17" t="n">
        <v>-0.349441583168111</v>
      </c>
      <c r="O686" s="20">
        <f>IF(F686="","",IF(F686&lt;'04_VOLATILITY_REGIMES'!$C$5,"Low",IF(F686&lt;'04_VOLATILITY_REGIMES'!$C$6,"Normal",IF(F686&lt;'04_VOLATILITY_REGIMES'!$C$7,"High","Extreme"))))</f>
        <v/>
      </c>
      <c r="P686" s="20">
        <f>O687</f>
        <v/>
      </c>
      <c r="Q686" s="21">
        <f>YEAR(A686)</f>
        <v/>
      </c>
    </row>
    <row r="687">
      <c r="A687" s="14" t="n">
        <v>42313</v>
      </c>
      <c r="B687" s="15">
        <f>'01_RAW_Spot'!B687</f>
        <v/>
      </c>
      <c r="C687" s="16">
        <f>'01_RAW_IV'!B687</f>
        <v/>
      </c>
      <c r="D687" s="15">
        <f>LN(B687/B686)</f>
        <v/>
      </c>
      <c r="E687" s="16">
        <f>STDEV(D667:D687)*SQRT(252)</f>
        <v/>
      </c>
      <c r="F687" s="16">
        <f>STDEV(D625:D687)*SQRT(252)</f>
        <v/>
      </c>
      <c r="G687" s="16">
        <f>IF(OR(C687="",F687=""),"",C687-F687)</f>
        <v/>
      </c>
      <c r="H687" s="17">
        <f>IF(OR(C687="",F687="",F687=0),"",C687/F687)</f>
        <v/>
      </c>
      <c r="I687" s="18">
        <f>IF('01_RAW_FwdRV'!B687="","",'01_RAW_FwdRV'!B687)</f>
        <v/>
      </c>
      <c r="J687" s="18">
        <f>IF(ROW()&lt;=3286,STDEV(D688:D708)*SQRT(252),"")</f>
        <v/>
      </c>
      <c r="K687" s="18">
        <f>IF(ROW()&lt;=3244,LN(B750/B687),"")</f>
        <v/>
      </c>
      <c r="L687" s="19" t="n">
        <v>0.1151603498542274</v>
      </c>
      <c r="M687" s="19" t="n">
        <v>0.5801749271137027</v>
      </c>
      <c r="N687" s="17" t="n">
        <v>-0.3567863384554907</v>
      </c>
      <c r="O687" s="20">
        <f>IF(F687="","",IF(F687&lt;'04_VOLATILITY_REGIMES'!$C$5,"Low",IF(F687&lt;'04_VOLATILITY_REGIMES'!$C$6,"Normal",IF(F687&lt;'04_VOLATILITY_REGIMES'!$C$7,"High","Extreme"))))</f>
        <v/>
      </c>
      <c r="P687" s="20">
        <f>O688</f>
        <v/>
      </c>
      <c r="Q687" s="21">
        <f>YEAR(A687)</f>
        <v/>
      </c>
    </row>
    <row r="688">
      <c r="A688" s="14" t="n">
        <v>42314</v>
      </c>
      <c r="B688" s="15">
        <f>'01_RAW_Spot'!B688</f>
        <v/>
      </c>
      <c r="C688" s="16">
        <f>'01_RAW_IV'!B688</f>
        <v/>
      </c>
      <c r="D688" s="15">
        <f>LN(B688/B687)</f>
        <v/>
      </c>
      <c r="E688" s="16">
        <f>STDEV(D668:D688)*SQRT(252)</f>
        <v/>
      </c>
      <c r="F688" s="16">
        <f>STDEV(D626:D688)*SQRT(252)</f>
        <v/>
      </c>
      <c r="G688" s="16">
        <f>IF(OR(C688="",F688=""),"",C688-F688)</f>
        <v/>
      </c>
      <c r="H688" s="17">
        <f>IF(OR(C688="",F688="",F688=0),"",C688/F688)</f>
        <v/>
      </c>
      <c r="I688" s="18">
        <f>IF('01_RAW_FwdRV'!B688="","",'01_RAW_FwdRV'!B688)</f>
        <v/>
      </c>
      <c r="J688" s="18">
        <f>IF(ROW()&lt;=3286,STDEV(D689:D709)*SQRT(252),"")</f>
        <v/>
      </c>
      <c r="K688" s="18">
        <f>IF(ROW()&lt;=3244,LN(B751/B688),"")</f>
        <v/>
      </c>
      <c r="L688" s="19" t="n">
        <v>0.1280931586608443</v>
      </c>
      <c r="M688" s="19" t="n">
        <v>0.5502183406113537</v>
      </c>
      <c r="N688" s="17" t="n">
        <v>-0.3035102808264241</v>
      </c>
      <c r="O688" s="20">
        <f>IF(F688="","",IF(F688&lt;'04_VOLATILITY_REGIMES'!$C$5,"Low",IF(F688&lt;'04_VOLATILITY_REGIMES'!$C$6,"Normal",IF(F688&lt;'04_VOLATILITY_REGIMES'!$C$7,"High","Extreme"))))</f>
        <v/>
      </c>
      <c r="P688" s="20">
        <f>O689</f>
        <v/>
      </c>
      <c r="Q688" s="21">
        <f>YEAR(A688)</f>
        <v/>
      </c>
    </row>
    <row r="689">
      <c r="A689" s="14" t="n">
        <v>42317</v>
      </c>
      <c r="B689" s="15">
        <f>'01_RAW_Spot'!B689</f>
        <v/>
      </c>
      <c r="C689" s="16">
        <f>'01_RAW_IV'!B689</f>
        <v/>
      </c>
      <c r="D689" s="15">
        <f>LN(B689/B688)</f>
        <v/>
      </c>
      <c r="E689" s="16">
        <f>STDEV(D669:D689)*SQRT(252)</f>
        <v/>
      </c>
      <c r="F689" s="16">
        <f>STDEV(D627:D689)*SQRT(252)</f>
        <v/>
      </c>
      <c r="G689" s="16">
        <f>IF(OR(C689="",F689=""),"",C689-F689)</f>
        <v/>
      </c>
      <c r="H689" s="17">
        <f>IF(OR(C689="",F689="",F689=0),"",C689/F689)</f>
        <v/>
      </c>
      <c r="I689" s="18">
        <f>IF('01_RAW_FwdRV'!B689="","",'01_RAW_FwdRV'!B689)</f>
        <v/>
      </c>
      <c r="J689" s="18">
        <f>IF(ROW()&lt;=3286,STDEV(D690:D710)*SQRT(252),"")</f>
        <v/>
      </c>
      <c r="K689" s="18">
        <f>IF(ROW()&lt;=3244,LN(B752/B689),"")</f>
        <v/>
      </c>
      <c r="L689" s="19" t="n">
        <v>0.2848837209302326</v>
      </c>
      <c r="M689" s="19" t="n">
        <v>0.6395348837209303</v>
      </c>
      <c r="N689" s="17" t="n">
        <v>-0.1904267012040394</v>
      </c>
      <c r="O689" s="20">
        <f>IF(F689="","",IF(F689&lt;'04_VOLATILITY_REGIMES'!$C$5,"Low",IF(F689&lt;'04_VOLATILITY_REGIMES'!$C$6,"Normal",IF(F689&lt;'04_VOLATILITY_REGIMES'!$C$7,"High","Extreme"))))</f>
        <v/>
      </c>
      <c r="P689" s="20">
        <f>O690</f>
        <v/>
      </c>
      <c r="Q689" s="21">
        <f>YEAR(A689)</f>
        <v/>
      </c>
    </row>
    <row r="690">
      <c r="A690" s="14" t="n">
        <v>42318</v>
      </c>
      <c r="B690" s="15">
        <f>'01_RAW_Spot'!B690</f>
        <v/>
      </c>
      <c r="C690" s="16">
        <f>'01_RAW_IV'!B690</f>
        <v/>
      </c>
      <c r="D690" s="15">
        <f>LN(B690/B689)</f>
        <v/>
      </c>
      <c r="E690" s="16">
        <f>STDEV(D670:D690)*SQRT(252)</f>
        <v/>
      </c>
      <c r="F690" s="16">
        <f>STDEV(D628:D690)*SQRT(252)</f>
        <v/>
      </c>
      <c r="G690" s="16">
        <f>IF(OR(C690="",F690=""),"",C690-F690)</f>
        <v/>
      </c>
      <c r="H690" s="17">
        <f>IF(OR(C690="",F690="",F690=0),"",C690/F690)</f>
        <v/>
      </c>
      <c r="I690" s="18">
        <f>IF('01_RAW_FwdRV'!B690="","",'01_RAW_FwdRV'!B690)</f>
        <v/>
      </c>
      <c r="J690" s="18">
        <f>IF(ROW()&lt;=3286,STDEV(D691:D711)*SQRT(252),"")</f>
        <v/>
      </c>
      <c r="K690" s="18">
        <f>IF(ROW()&lt;=3244,LN(B753/B690),"")</f>
        <v/>
      </c>
      <c r="L690" s="19" t="n">
        <v>0.2699564586357039</v>
      </c>
      <c r="M690" s="19" t="n">
        <v>0.6400580551523948</v>
      </c>
      <c r="N690" s="17" t="n">
        <v>-0.2106881086785608</v>
      </c>
      <c r="O690" s="20">
        <f>IF(F690="","",IF(F690&lt;'04_VOLATILITY_REGIMES'!$C$5,"Low",IF(F690&lt;'04_VOLATILITY_REGIMES'!$C$6,"Normal",IF(F690&lt;'04_VOLATILITY_REGIMES'!$C$7,"High","Extreme"))))</f>
        <v/>
      </c>
      <c r="P690" s="20">
        <f>O691</f>
        <v/>
      </c>
      <c r="Q690" s="21">
        <f>YEAR(A690)</f>
        <v/>
      </c>
    </row>
    <row r="691">
      <c r="A691" s="14" t="n">
        <v>42321</v>
      </c>
      <c r="B691" s="15">
        <f>'01_RAW_Spot'!B691</f>
        <v/>
      </c>
      <c r="C691" s="16">
        <f>'01_RAW_IV'!B691</f>
        <v/>
      </c>
      <c r="D691" s="15">
        <f>LN(B691/B690)</f>
        <v/>
      </c>
      <c r="E691" s="16">
        <f>STDEV(D671:D691)*SQRT(252)</f>
        <v/>
      </c>
      <c r="F691" s="16">
        <f>STDEV(D629:D691)*SQRT(252)</f>
        <v/>
      </c>
      <c r="G691" s="16">
        <f>IF(OR(C691="",F691=""),"",C691-F691)</f>
        <v/>
      </c>
      <c r="H691" s="17">
        <f>IF(OR(C691="",F691="",F691=0),"",C691/F691)</f>
        <v/>
      </c>
      <c r="I691" s="18">
        <f>IF('01_RAW_FwdRV'!B691="","",'01_RAW_FwdRV'!B691)</f>
        <v/>
      </c>
      <c r="J691" s="18">
        <f>IF(ROW()&lt;=3286,STDEV(D692:D712)*SQRT(252),"")</f>
        <v/>
      </c>
      <c r="K691" s="18">
        <f>IF(ROW()&lt;=3244,LN(B754/B691),"")</f>
        <v/>
      </c>
      <c r="L691" s="19" t="n">
        <v>0.1681159420289855</v>
      </c>
      <c r="M691" s="19" t="n">
        <v>0.6434782608695652</v>
      </c>
      <c r="N691" s="17" t="n">
        <v>-0.3430141849550472</v>
      </c>
      <c r="O691" s="20">
        <f>IF(F691="","",IF(F691&lt;'04_VOLATILITY_REGIMES'!$C$5,"Low",IF(F691&lt;'04_VOLATILITY_REGIMES'!$C$6,"Normal",IF(F691&lt;'04_VOLATILITY_REGIMES'!$C$7,"High","Extreme"))))</f>
        <v/>
      </c>
      <c r="P691" s="20">
        <f>O692</f>
        <v/>
      </c>
      <c r="Q691" s="21">
        <f>YEAR(A691)</f>
        <v/>
      </c>
    </row>
    <row r="692">
      <c r="A692" s="14" t="n">
        <v>42324</v>
      </c>
      <c r="B692" s="15">
        <f>'01_RAW_Spot'!B692</f>
        <v/>
      </c>
      <c r="C692" s="16">
        <f>'01_RAW_IV'!B692</f>
        <v/>
      </c>
      <c r="D692" s="15">
        <f>LN(B692/B691)</f>
        <v/>
      </c>
      <c r="E692" s="16">
        <f>STDEV(D672:D692)*SQRT(252)</f>
        <v/>
      </c>
      <c r="F692" s="16">
        <f>STDEV(D630:D692)*SQRT(252)</f>
        <v/>
      </c>
      <c r="G692" s="16">
        <f>IF(OR(C692="",F692=""),"",C692-F692)</f>
        <v/>
      </c>
      <c r="H692" s="17">
        <f>IF(OR(C692="",F692="",F692=0),"",C692/F692)</f>
        <v/>
      </c>
      <c r="I692" s="18">
        <f>IF('01_RAW_FwdRV'!B692="","",'01_RAW_FwdRV'!B692)</f>
        <v/>
      </c>
      <c r="J692" s="18">
        <f>IF(ROW()&lt;=3286,STDEV(D693:D713)*SQRT(252),"")</f>
        <v/>
      </c>
      <c r="K692" s="18">
        <f>IF(ROW()&lt;=3244,LN(B755/B692),"")</f>
        <v/>
      </c>
      <c r="L692" s="19" t="n">
        <v>0.150506512301013</v>
      </c>
      <c r="M692" s="19" t="n">
        <v>0.6454413892908828</v>
      </c>
      <c r="N692" s="17" t="n">
        <v>-0.3791021635625733</v>
      </c>
      <c r="O692" s="20">
        <f>IF(F692="","",IF(F692&lt;'04_VOLATILITY_REGIMES'!$C$5,"Low",IF(F692&lt;'04_VOLATILITY_REGIMES'!$C$6,"Normal",IF(F692&lt;'04_VOLATILITY_REGIMES'!$C$7,"High","Extreme"))))</f>
        <v/>
      </c>
      <c r="P692" s="20">
        <f>O693</f>
        <v/>
      </c>
      <c r="Q692" s="21">
        <f>YEAR(A692)</f>
        <v/>
      </c>
    </row>
    <row r="693">
      <c r="A693" s="14" t="n">
        <v>42325</v>
      </c>
      <c r="B693" s="15">
        <f>'01_RAW_Spot'!B693</f>
        <v/>
      </c>
      <c r="C693" s="16">
        <f>'01_RAW_IV'!B693</f>
        <v/>
      </c>
      <c r="D693" s="15">
        <f>LN(B693/B692)</f>
        <v/>
      </c>
      <c r="E693" s="16">
        <f>STDEV(D673:D693)*SQRT(252)</f>
        <v/>
      </c>
      <c r="F693" s="16">
        <f>STDEV(D631:D693)*SQRT(252)</f>
        <v/>
      </c>
      <c r="G693" s="16">
        <f>IF(OR(C693="",F693=""),"",C693-F693)</f>
        <v/>
      </c>
      <c r="H693" s="17">
        <f>IF(OR(C693="",F693="",F693=0),"",C693/F693)</f>
        <v/>
      </c>
      <c r="I693" s="18">
        <f>IF('01_RAW_FwdRV'!B693="","",'01_RAW_FwdRV'!B693)</f>
        <v/>
      </c>
      <c r="J693" s="18">
        <f>IF(ROW()&lt;=3286,STDEV(D694:D714)*SQRT(252),"")</f>
        <v/>
      </c>
      <c r="K693" s="18">
        <f>IF(ROW()&lt;=3244,LN(B756/B693),"")</f>
        <v/>
      </c>
      <c r="L693" s="19" t="n">
        <v>0.1358381502890173</v>
      </c>
      <c r="M693" s="19" t="n">
        <v>0.6372832369942196</v>
      </c>
      <c r="N693" s="17" t="n">
        <v>-0.3792836764604687</v>
      </c>
      <c r="O693" s="20">
        <f>IF(F693="","",IF(F693&lt;'04_VOLATILITY_REGIMES'!$C$5,"Low",IF(F693&lt;'04_VOLATILITY_REGIMES'!$C$6,"Normal",IF(F693&lt;'04_VOLATILITY_REGIMES'!$C$7,"High","Extreme"))))</f>
        <v/>
      </c>
      <c r="P693" s="20">
        <f>O694</f>
        <v/>
      </c>
      <c r="Q693" s="21">
        <f>YEAR(A693)</f>
        <v/>
      </c>
    </row>
    <row r="694">
      <c r="A694" s="14" t="n">
        <v>42326</v>
      </c>
      <c r="B694" s="15">
        <f>'01_RAW_Spot'!B694</f>
        <v/>
      </c>
      <c r="C694" s="16">
        <f>'01_RAW_IV'!B694</f>
        <v/>
      </c>
      <c r="D694" s="15">
        <f>LN(B694/B693)</f>
        <v/>
      </c>
      <c r="E694" s="16">
        <f>STDEV(D674:D694)*SQRT(252)</f>
        <v/>
      </c>
      <c r="F694" s="16">
        <f>STDEV(D632:D694)*SQRT(252)</f>
        <v/>
      </c>
      <c r="G694" s="16">
        <f>IF(OR(C694="",F694=""),"",C694-F694)</f>
        <v/>
      </c>
      <c r="H694" s="17">
        <f>IF(OR(C694="",F694="",F694=0),"",C694/F694)</f>
        <v/>
      </c>
      <c r="I694" s="18">
        <f>IF('01_RAW_FwdRV'!B694="","",'01_RAW_FwdRV'!B694)</f>
        <v/>
      </c>
      <c r="J694" s="18">
        <f>IF(ROW()&lt;=3286,STDEV(D695:D715)*SQRT(252),"")</f>
        <v/>
      </c>
      <c r="K694" s="18">
        <f>IF(ROW()&lt;=3244,LN(B757/B694),"")</f>
        <v/>
      </c>
      <c r="L694" s="19" t="n">
        <v>0.1414141414141414</v>
      </c>
      <c r="M694" s="19" t="n">
        <v>0.5800865800865801</v>
      </c>
      <c r="N694" s="17" t="n">
        <v>-0.305757292621271</v>
      </c>
      <c r="O694" s="20">
        <f>IF(F694="","",IF(F694&lt;'04_VOLATILITY_REGIMES'!$C$5,"Low",IF(F694&lt;'04_VOLATILITY_REGIMES'!$C$6,"Normal",IF(F694&lt;'04_VOLATILITY_REGIMES'!$C$7,"High","Extreme"))))</f>
        <v/>
      </c>
      <c r="P694" s="20">
        <f>O695</f>
        <v/>
      </c>
      <c r="Q694" s="21">
        <f>YEAR(A694)</f>
        <v/>
      </c>
    </row>
    <row r="695">
      <c r="A695" s="14" t="n">
        <v>42327</v>
      </c>
      <c r="B695" s="15">
        <f>'01_RAW_Spot'!B695</f>
        <v/>
      </c>
      <c r="C695" s="16">
        <f>'01_RAW_IV'!B695</f>
        <v/>
      </c>
      <c r="D695" s="15">
        <f>LN(B695/B694)</f>
        <v/>
      </c>
      <c r="E695" s="16">
        <f>STDEV(D675:D695)*SQRT(252)</f>
        <v/>
      </c>
      <c r="F695" s="16">
        <f>STDEV(D633:D695)*SQRT(252)</f>
        <v/>
      </c>
      <c r="G695" s="16">
        <f>IF(OR(C695="",F695=""),"",C695-F695)</f>
        <v/>
      </c>
      <c r="H695" s="17">
        <f>IF(OR(C695="",F695="",F695=0),"",C695/F695)</f>
        <v/>
      </c>
      <c r="I695" s="18">
        <f>IF('01_RAW_FwdRV'!B695="","",'01_RAW_FwdRV'!B695)</f>
        <v/>
      </c>
      <c r="J695" s="18">
        <f>IF(ROW()&lt;=3286,STDEV(D696:D716)*SQRT(252),"")</f>
        <v/>
      </c>
      <c r="K695" s="18">
        <f>IF(ROW()&lt;=3244,LN(B758/B695),"")</f>
        <v/>
      </c>
      <c r="L695" s="19" t="n">
        <v>0.1455331412103746</v>
      </c>
      <c r="M695" s="19" t="n">
        <v>0.5662824207492796</v>
      </c>
      <c r="N695" s="17" t="n">
        <v>-0.2848898413216158</v>
      </c>
      <c r="O695" s="20">
        <f>IF(F695="","",IF(F695&lt;'04_VOLATILITY_REGIMES'!$C$5,"Low",IF(F695&lt;'04_VOLATILITY_REGIMES'!$C$6,"Normal",IF(F695&lt;'04_VOLATILITY_REGIMES'!$C$7,"High","Extreme"))))</f>
        <v/>
      </c>
      <c r="P695" s="20">
        <f>O696</f>
        <v/>
      </c>
      <c r="Q695" s="21">
        <f>YEAR(A695)</f>
        <v/>
      </c>
    </row>
    <row r="696">
      <c r="A696" s="14" t="n">
        <v>42328</v>
      </c>
      <c r="B696" s="15">
        <f>'01_RAW_Spot'!B696</f>
        <v/>
      </c>
      <c r="C696" s="16">
        <f>'01_RAW_IV'!B696</f>
        <v/>
      </c>
      <c r="D696" s="15">
        <f>LN(B696/B695)</f>
        <v/>
      </c>
      <c r="E696" s="16">
        <f>STDEV(D676:D696)*SQRT(252)</f>
        <v/>
      </c>
      <c r="F696" s="16">
        <f>STDEV(D634:D696)*SQRT(252)</f>
        <v/>
      </c>
      <c r="G696" s="16">
        <f>IF(OR(C696="",F696=""),"",C696-F696)</f>
        <v/>
      </c>
      <c r="H696" s="17">
        <f>IF(OR(C696="",F696="",F696=0),"",C696/F696)</f>
        <v/>
      </c>
      <c r="I696" s="18">
        <f>IF('01_RAW_FwdRV'!B696="","",'01_RAW_FwdRV'!B696)</f>
        <v/>
      </c>
      <c r="J696" s="18">
        <f>IF(ROW()&lt;=3286,STDEV(D697:D717)*SQRT(252),"")</f>
        <v/>
      </c>
      <c r="K696" s="18">
        <f>IF(ROW()&lt;=3244,LN(B759/B696),"")</f>
        <v/>
      </c>
      <c r="L696" s="19" t="n">
        <v>0.1338129496402878</v>
      </c>
      <c r="M696" s="19" t="n">
        <v>0.5597122302158274</v>
      </c>
      <c r="N696" s="17" t="n">
        <v>-0.3032259541108867</v>
      </c>
      <c r="O696" s="20">
        <f>IF(F696="","",IF(F696&lt;'04_VOLATILITY_REGIMES'!$C$5,"Low",IF(F696&lt;'04_VOLATILITY_REGIMES'!$C$6,"Normal",IF(F696&lt;'04_VOLATILITY_REGIMES'!$C$7,"High","Extreme"))))</f>
        <v/>
      </c>
      <c r="P696" s="20">
        <f>O697</f>
        <v/>
      </c>
      <c r="Q696" s="21">
        <f>YEAR(A696)</f>
        <v/>
      </c>
    </row>
    <row r="697">
      <c r="A697" s="14" t="n">
        <v>42331</v>
      </c>
      <c r="B697" s="15">
        <f>'01_RAW_Spot'!B697</f>
        <v/>
      </c>
      <c r="C697" s="16">
        <f>'01_RAW_IV'!B697</f>
        <v/>
      </c>
      <c r="D697" s="15">
        <f>LN(B697/B696)</f>
        <v/>
      </c>
      <c r="E697" s="16">
        <f>STDEV(D677:D697)*SQRT(252)</f>
        <v/>
      </c>
      <c r="F697" s="16">
        <f>STDEV(D635:D697)*SQRT(252)</f>
        <v/>
      </c>
      <c r="G697" s="16">
        <f>IF(OR(C697="",F697=""),"",C697-F697)</f>
        <v/>
      </c>
      <c r="H697" s="17">
        <f>IF(OR(C697="",F697="",F697=0),"",C697/F697)</f>
        <v/>
      </c>
      <c r="I697" s="18">
        <f>IF('01_RAW_FwdRV'!B697="","",'01_RAW_FwdRV'!B697)</f>
        <v/>
      </c>
      <c r="J697" s="18">
        <f>IF(ROW()&lt;=3286,STDEV(D698:D718)*SQRT(252),"")</f>
        <v/>
      </c>
      <c r="K697" s="18">
        <f>IF(ROW()&lt;=3244,LN(B760/B697),"")</f>
        <v/>
      </c>
      <c r="L697" s="19" t="n">
        <v>0.1508620689655172</v>
      </c>
      <c r="M697" s="19" t="n">
        <v>0.5589080459770115</v>
      </c>
      <c r="N697" s="17" t="n">
        <v>-0.2704746913693514</v>
      </c>
      <c r="O697" s="20">
        <f>IF(F697="","",IF(F697&lt;'04_VOLATILITY_REGIMES'!$C$5,"Low",IF(F697&lt;'04_VOLATILITY_REGIMES'!$C$6,"Normal",IF(F697&lt;'04_VOLATILITY_REGIMES'!$C$7,"High","Extreme"))))</f>
        <v/>
      </c>
      <c r="P697" s="20">
        <f>O698</f>
        <v/>
      </c>
      <c r="Q697" s="21">
        <f>YEAR(A697)</f>
        <v/>
      </c>
    </row>
    <row r="698">
      <c r="A698" s="14" t="n">
        <v>42332</v>
      </c>
      <c r="B698" s="15">
        <f>'01_RAW_Spot'!B698</f>
        <v/>
      </c>
      <c r="C698" s="16">
        <f>'01_RAW_IV'!B698</f>
        <v/>
      </c>
      <c r="D698" s="15">
        <f>LN(B698/B697)</f>
        <v/>
      </c>
      <c r="E698" s="16">
        <f>STDEV(D678:D698)*SQRT(252)</f>
        <v/>
      </c>
      <c r="F698" s="16">
        <f>STDEV(D636:D698)*SQRT(252)</f>
        <v/>
      </c>
      <c r="G698" s="16">
        <f>IF(OR(C698="",F698=""),"",C698-F698)</f>
        <v/>
      </c>
      <c r="H698" s="17">
        <f>IF(OR(C698="",F698="",F698=0),"",C698/F698)</f>
        <v/>
      </c>
      <c r="I698" s="18">
        <f>IF('01_RAW_FwdRV'!B698="","",'01_RAW_FwdRV'!B698)</f>
        <v/>
      </c>
      <c r="J698" s="18">
        <f>IF(ROW()&lt;=3286,STDEV(D699:D719)*SQRT(252),"")</f>
        <v/>
      </c>
      <c r="K698" s="18">
        <f>IF(ROW()&lt;=3244,LN(B761/B698),"")</f>
        <v/>
      </c>
      <c r="L698" s="19" t="n">
        <v>0.1420373027259684</v>
      </c>
      <c r="M698" s="19" t="n">
        <v>0.563845050215208</v>
      </c>
      <c r="N698" s="17" t="n">
        <v>-0.2883301712975679</v>
      </c>
      <c r="O698" s="20">
        <f>IF(F698="","",IF(F698&lt;'04_VOLATILITY_REGIMES'!$C$5,"Low",IF(F698&lt;'04_VOLATILITY_REGIMES'!$C$6,"Normal",IF(F698&lt;'04_VOLATILITY_REGIMES'!$C$7,"High","Extreme"))))</f>
        <v/>
      </c>
      <c r="P698" s="20">
        <f>O699</f>
        <v/>
      </c>
      <c r="Q698" s="21">
        <f>YEAR(A698)</f>
        <v/>
      </c>
    </row>
    <row r="699">
      <c r="A699" s="14" t="n">
        <v>42334</v>
      </c>
      <c r="B699" s="15">
        <f>'01_RAW_Spot'!B699</f>
        <v/>
      </c>
      <c r="C699" s="16">
        <f>'01_RAW_IV'!B699</f>
        <v/>
      </c>
      <c r="D699" s="15">
        <f>LN(B699/B698)</f>
        <v/>
      </c>
      <c r="E699" s="16">
        <f>STDEV(D679:D699)*SQRT(252)</f>
        <v/>
      </c>
      <c r="F699" s="16">
        <f>STDEV(D637:D699)*SQRT(252)</f>
        <v/>
      </c>
      <c r="G699" s="16">
        <f>IF(OR(C699="",F699=""),"",C699-F699)</f>
        <v/>
      </c>
      <c r="H699" s="17">
        <f>IF(OR(C699="",F699="",F699=0),"",C699/F699)</f>
        <v/>
      </c>
      <c r="I699" s="18">
        <f>IF('01_RAW_FwdRV'!B699="","",'01_RAW_FwdRV'!B699)</f>
        <v/>
      </c>
      <c r="J699" s="18">
        <f>IF(ROW()&lt;=3286,STDEV(D700:D720)*SQRT(252),"")</f>
        <v/>
      </c>
      <c r="K699" s="18">
        <f>IF(ROW()&lt;=3244,LN(B762/B699),"")</f>
        <v/>
      </c>
      <c r="L699" s="19" t="n">
        <v>0.1318051575931232</v>
      </c>
      <c r="M699" s="19" t="n">
        <v>0.5587392550143266</v>
      </c>
      <c r="N699" s="17" t="n">
        <v>-0.3042231383951844</v>
      </c>
      <c r="O699" s="20">
        <f>IF(F699="","",IF(F699&lt;'04_VOLATILITY_REGIMES'!$C$5,"Low",IF(F699&lt;'04_VOLATILITY_REGIMES'!$C$6,"Normal",IF(F699&lt;'04_VOLATILITY_REGIMES'!$C$7,"High","Extreme"))))</f>
        <v/>
      </c>
      <c r="P699" s="20">
        <f>O700</f>
        <v/>
      </c>
      <c r="Q699" s="21">
        <f>YEAR(A699)</f>
        <v/>
      </c>
    </row>
    <row r="700">
      <c r="A700" s="14" t="n">
        <v>42335</v>
      </c>
      <c r="B700" s="15">
        <f>'01_RAW_Spot'!B700</f>
        <v/>
      </c>
      <c r="C700" s="16">
        <f>'01_RAW_IV'!B700</f>
        <v/>
      </c>
      <c r="D700" s="15">
        <f>LN(B700/B699)</f>
        <v/>
      </c>
      <c r="E700" s="16">
        <f>STDEV(D680:D700)*SQRT(252)</f>
        <v/>
      </c>
      <c r="F700" s="16">
        <f>STDEV(D638:D700)*SQRT(252)</f>
        <v/>
      </c>
      <c r="G700" s="16">
        <f>IF(OR(C700="",F700=""),"",C700-F700)</f>
        <v/>
      </c>
      <c r="H700" s="17">
        <f>IF(OR(C700="",F700="",F700=0),"",C700/F700)</f>
        <v/>
      </c>
      <c r="I700" s="18">
        <f>IF('01_RAW_FwdRV'!B700="","",'01_RAW_FwdRV'!B700)</f>
        <v/>
      </c>
      <c r="J700" s="18">
        <f>IF(ROW()&lt;=3286,STDEV(D701:D721)*SQRT(252),"")</f>
        <v/>
      </c>
      <c r="K700" s="18">
        <f>IF(ROW()&lt;=3244,LN(B763/B700),"")</f>
        <v/>
      </c>
      <c r="L700" s="19" t="n">
        <v>0.1359084406294707</v>
      </c>
      <c r="M700" s="19" t="n">
        <v>0.5464949928469242</v>
      </c>
      <c r="N700" s="17" t="n">
        <v>-0.2880854049705325</v>
      </c>
      <c r="O700" s="20">
        <f>IF(F700="","",IF(F700&lt;'04_VOLATILITY_REGIMES'!$C$5,"Low",IF(F700&lt;'04_VOLATILITY_REGIMES'!$C$6,"Normal",IF(F700&lt;'04_VOLATILITY_REGIMES'!$C$7,"High","Extreme"))))</f>
        <v/>
      </c>
      <c r="P700" s="20">
        <f>O701</f>
        <v/>
      </c>
      <c r="Q700" s="21">
        <f>YEAR(A700)</f>
        <v/>
      </c>
    </row>
    <row r="701">
      <c r="A701" s="14" t="n">
        <v>42338</v>
      </c>
      <c r="B701" s="15">
        <f>'01_RAW_Spot'!B701</f>
        <v/>
      </c>
      <c r="C701" s="16">
        <f>'01_RAW_IV'!B701</f>
        <v/>
      </c>
      <c r="D701" s="15">
        <f>LN(B701/B700)</f>
        <v/>
      </c>
      <c r="E701" s="16">
        <f>STDEV(D681:D701)*SQRT(252)</f>
        <v/>
      </c>
      <c r="F701" s="16">
        <f>STDEV(D639:D701)*SQRT(252)</f>
        <v/>
      </c>
      <c r="G701" s="16">
        <f>IF(OR(C701="",F701=""),"",C701-F701)</f>
        <v/>
      </c>
      <c r="H701" s="17">
        <f>IF(OR(C701="",F701="",F701=0),"",C701/F701)</f>
        <v/>
      </c>
      <c r="I701" s="18">
        <f>IF('01_RAW_FwdRV'!B701="","",'01_RAW_FwdRV'!B701)</f>
        <v/>
      </c>
      <c r="J701" s="18">
        <f>IF(ROW()&lt;=3286,STDEV(D702:D722)*SQRT(252),"")</f>
        <v/>
      </c>
      <c r="K701" s="18">
        <f>IF(ROW()&lt;=3244,LN(B764/B701),"")</f>
        <v/>
      </c>
      <c r="L701" s="19" t="n">
        <v>0.1371428571428571</v>
      </c>
      <c r="M701" s="19" t="n">
        <v>0.3942857142857143</v>
      </c>
      <c r="N701" s="17" t="n">
        <v>-0.1242454614655052</v>
      </c>
      <c r="O701" s="20">
        <f>IF(F701="","",IF(F701&lt;'04_VOLATILITY_REGIMES'!$C$5,"Low",IF(F701&lt;'04_VOLATILITY_REGIMES'!$C$6,"Normal",IF(F701&lt;'04_VOLATILITY_REGIMES'!$C$7,"High","Extreme"))))</f>
        <v/>
      </c>
      <c r="P701" s="20">
        <f>O702</f>
        <v/>
      </c>
      <c r="Q701" s="21">
        <f>YEAR(A701)</f>
        <v/>
      </c>
    </row>
    <row r="702">
      <c r="A702" s="14" t="n">
        <v>42339</v>
      </c>
      <c r="B702" s="15">
        <f>'01_RAW_Spot'!B702</f>
        <v/>
      </c>
      <c r="C702" s="16">
        <f>'01_RAW_IV'!B702</f>
        <v/>
      </c>
      <c r="D702" s="15">
        <f>LN(B702/B701)</f>
        <v/>
      </c>
      <c r="E702" s="16">
        <f>STDEV(D682:D702)*SQRT(252)</f>
        <v/>
      </c>
      <c r="F702" s="16">
        <f>STDEV(D640:D702)*SQRT(252)</f>
        <v/>
      </c>
      <c r="G702" s="16">
        <f>IF(OR(C702="",F702=""),"",C702-F702)</f>
        <v/>
      </c>
      <c r="H702" s="17">
        <f>IF(OR(C702="",F702="",F702=0),"",C702/F702)</f>
        <v/>
      </c>
      <c r="I702" s="18">
        <f>IF('01_RAW_FwdRV'!B702="","",'01_RAW_FwdRV'!B702)</f>
        <v/>
      </c>
      <c r="J702" s="18">
        <f>IF(ROW()&lt;=3286,STDEV(D703:D723)*SQRT(252),"")</f>
        <v/>
      </c>
      <c r="K702" s="18">
        <f>IF(ROW()&lt;=3244,LN(B765/B702),"")</f>
        <v/>
      </c>
      <c r="L702" s="19" t="n">
        <v>0.1340941512125535</v>
      </c>
      <c r="M702" s="19" t="n">
        <v>0.2853067047075606</v>
      </c>
      <c r="N702" s="17" t="n">
        <v>-0.051902190109353</v>
      </c>
      <c r="O702" s="20">
        <f>IF(F702="","",IF(F702&lt;'04_VOLATILITY_REGIMES'!$C$5,"Low",IF(F702&lt;'04_VOLATILITY_REGIMES'!$C$6,"Normal",IF(F702&lt;'04_VOLATILITY_REGIMES'!$C$7,"High","Extreme"))))</f>
        <v/>
      </c>
      <c r="P702" s="20">
        <f>O703</f>
        <v/>
      </c>
      <c r="Q702" s="21">
        <f>YEAR(A702)</f>
        <v/>
      </c>
    </row>
    <row r="703">
      <c r="A703" s="14" t="n">
        <v>42340</v>
      </c>
      <c r="B703" s="15">
        <f>'01_RAW_Spot'!B703</f>
        <v/>
      </c>
      <c r="C703" s="16">
        <f>'01_RAW_IV'!B703</f>
        <v/>
      </c>
      <c r="D703" s="15">
        <f>LN(B703/B702)</f>
        <v/>
      </c>
      <c r="E703" s="16">
        <f>STDEV(D683:D703)*SQRT(252)</f>
        <v/>
      </c>
      <c r="F703" s="16">
        <f>STDEV(D641:D703)*SQRT(252)</f>
        <v/>
      </c>
      <c r="G703" s="16">
        <f>IF(OR(C703="",F703=""),"",C703-F703)</f>
        <v/>
      </c>
      <c r="H703" s="17">
        <f>IF(OR(C703="",F703="",F703=0),"",C703/F703)</f>
        <v/>
      </c>
      <c r="I703" s="18">
        <f>IF('01_RAW_FwdRV'!B703="","",'01_RAW_FwdRV'!B703)</f>
        <v/>
      </c>
      <c r="J703" s="18">
        <f>IF(ROW()&lt;=3286,STDEV(D704:D724)*SQRT(252),"")</f>
        <v/>
      </c>
      <c r="K703" s="18">
        <f>IF(ROW()&lt;=3244,LN(B766/B703),"")</f>
        <v/>
      </c>
      <c r="L703" s="19" t="n">
        <v>0.1424501424501425</v>
      </c>
      <c r="M703" s="19" t="n">
        <v>0.2877492877492878</v>
      </c>
      <c r="N703" s="17" t="n">
        <v>-0.04065966191573459</v>
      </c>
      <c r="O703" s="20">
        <f>IF(F703="","",IF(F703&lt;'04_VOLATILITY_REGIMES'!$C$5,"Low",IF(F703&lt;'04_VOLATILITY_REGIMES'!$C$6,"Normal",IF(F703&lt;'04_VOLATILITY_REGIMES'!$C$7,"High","Extreme"))))</f>
        <v/>
      </c>
      <c r="P703" s="20">
        <f>O704</f>
        <v/>
      </c>
      <c r="Q703" s="21">
        <f>YEAR(A703)</f>
        <v/>
      </c>
    </row>
    <row r="704">
      <c r="A704" s="14" t="n">
        <v>42341</v>
      </c>
      <c r="B704" s="15">
        <f>'01_RAW_Spot'!B704</f>
        <v/>
      </c>
      <c r="C704" s="16">
        <f>'01_RAW_IV'!B704</f>
        <v/>
      </c>
      <c r="D704" s="15">
        <f>LN(B704/B703)</f>
        <v/>
      </c>
      <c r="E704" s="16">
        <f>STDEV(D684:D704)*SQRT(252)</f>
        <v/>
      </c>
      <c r="F704" s="16">
        <f>STDEV(D642:D704)*SQRT(252)</f>
        <v/>
      </c>
      <c r="G704" s="16">
        <f>IF(OR(C704="",F704=""),"",C704-F704)</f>
        <v/>
      </c>
      <c r="H704" s="17">
        <f>IF(OR(C704="",F704="",F704=0),"",C704/F704)</f>
        <v/>
      </c>
      <c r="I704" s="18">
        <f>IF('01_RAW_FwdRV'!B704="","",'01_RAW_FwdRV'!B704)</f>
        <v/>
      </c>
      <c r="J704" s="18">
        <f>IF(ROW()&lt;=3286,STDEV(D705:D725)*SQRT(252),"")</f>
        <v/>
      </c>
      <c r="K704" s="18">
        <f>IF(ROW()&lt;=3244,LN(B767/B704),"")</f>
        <v/>
      </c>
      <c r="L704" s="19" t="n">
        <v>0.1450924608819346</v>
      </c>
      <c r="M704" s="19" t="n">
        <v>0.2844950213371266</v>
      </c>
      <c r="N704" s="17" t="n">
        <v>-0.03628071264983577</v>
      </c>
      <c r="O704" s="20">
        <f>IF(F704="","",IF(F704&lt;'04_VOLATILITY_REGIMES'!$C$5,"Low",IF(F704&lt;'04_VOLATILITY_REGIMES'!$C$6,"Normal",IF(F704&lt;'04_VOLATILITY_REGIMES'!$C$7,"High","Extreme"))))</f>
        <v/>
      </c>
      <c r="P704" s="20">
        <f>O705</f>
        <v/>
      </c>
      <c r="Q704" s="21">
        <f>YEAR(A704)</f>
        <v/>
      </c>
    </row>
    <row r="705">
      <c r="A705" s="14" t="n">
        <v>42342</v>
      </c>
      <c r="B705" s="15">
        <f>'01_RAW_Spot'!B705</f>
        <v/>
      </c>
      <c r="C705" s="16">
        <f>'01_RAW_IV'!B705</f>
        <v/>
      </c>
      <c r="D705" s="15">
        <f>LN(B705/B704)</f>
        <v/>
      </c>
      <c r="E705" s="16">
        <f>STDEV(D685:D705)*SQRT(252)</f>
        <v/>
      </c>
      <c r="F705" s="16">
        <f>STDEV(D643:D705)*SQRT(252)</f>
        <v/>
      </c>
      <c r="G705" s="16">
        <f>IF(OR(C705="",F705=""),"",C705-F705)</f>
        <v/>
      </c>
      <c r="H705" s="17">
        <f>IF(OR(C705="",F705="",F705=0),"",C705/F705)</f>
        <v/>
      </c>
      <c r="I705" s="18">
        <f>IF('01_RAW_FwdRV'!B705="","",'01_RAW_FwdRV'!B705)</f>
        <v/>
      </c>
      <c r="J705" s="18">
        <f>IF(ROW()&lt;=3286,STDEV(D706:D726)*SQRT(252),"")</f>
        <v/>
      </c>
      <c r="K705" s="18">
        <f>IF(ROW()&lt;=3244,LN(B768/B705),"")</f>
        <v/>
      </c>
      <c r="L705" s="19" t="n">
        <v>0.1576704545454546</v>
      </c>
      <c r="M705" s="19" t="n">
        <v>0.2826704545454545</v>
      </c>
      <c r="N705" s="17" t="n">
        <v>-0.02032819253244018</v>
      </c>
      <c r="O705" s="20">
        <f>IF(F705="","",IF(F705&lt;'04_VOLATILITY_REGIMES'!$C$5,"Low",IF(F705&lt;'04_VOLATILITY_REGIMES'!$C$6,"Normal",IF(F705&lt;'04_VOLATILITY_REGIMES'!$C$7,"High","Extreme"))))</f>
        <v/>
      </c>
      <c r="P705" s="20">
        <f>O706</f>
        <v/>
      </c>
      <c r="Q705" s="21">
        <f>YEAR(A705)</f>
        <v/>
      </c>
    </row>
    <row r="706">
      <c r="A706" s="14" t="n">
        <v>42345</v>
      </c>
      <c r="B706" s="15">
        <f>'01_RAW_Spot'!B706</f>
        <v/>
      </c>
      <c r="C706" s="16">
        <f>'01_RAW_IV'!B706</f>
        <v/>
      </c>
      <c r="D706" s="15">
        <f>LN(B706/B705)</f>
        <v/>
      </c>
      <c r="E706" s="16">
        <f>STDEV(D686:D706)*SQRT(252)</f>
        <v/>
      </c>
      <c r="F706" s="16">
        <f>STDEV(D644:D706)*SQRT(252)</f>
        <v/>
      </c>
      <c r="G706" s="16">
        <f>IF(OR(C706="",F706=""),"",C706-F706)</f>
        <v/>
      </c>
      <c r="H706" s="17">
        <f>IF(OR(C706="",F706="",F706=0),"",C706/F706)</f>
        <v/>
      </c>
      <c r="I706" s="18">
        <f>IF('01_RAW_FwdRV'!B706="","",'01_RAW_FwdRV'!B706)</f>
        <v/>
      </c>
      <c r="J706" s="18">
        <f>IF(ROW()&lt;=3286,STDEV(D707:D727)*SQRT(252),"")</f>
        <v/>
      </c>
      <c r="K706" s="18">
        <f>IF(ROW()&lt;=3244,LN(B769/B706),"")</f>
        <v/>
      </c>
      <c r="L706" s="19" t="n">
        <v>0.1304964539007092</v>
      </c>
      <c r="M706" s="19" t="n">
        <v>0.2340425531914894</v>
      </c>
      <c r="N706" s="17" t="n">
        <v>-0.0254939854152265</v>
      </c>
      <c r="O706" s="20">
        <f>IF(F706="","",IF(F706&lt;'04_VOLATILITY_REGIMES'!$C$5,"Low",IF(F706&lt;'04_VOLATILITY_REGIMES'!$C$6,"Normal",IF(F706&lt;'04_VOLATILITY_REGIMES'!$C$7,"High","Extreme"))))</f>
        <v/>
      </c>
      <c r="P706" s="20">
        <f>O707</f>
        <v/>
      </c>
      <c r="Q706" s="21">
        <f>YEAR(A706)</f>
        <v/>
      </c>
    </row>
    <row r="707">
      <c r="A707" s="14" t="n">
        <v>42346</v>
      </c>
      <c r="B707" s="15">
        <f>'01_RAW_Spot'!B707</f>
        <v/>
      </c>
      <c r="C707" s="16">
        <f>'01_RAW_IV'!B707</f>
        <v/>
      </c>
      <c r="D707" s="15">
        <f>LN(B707/B706)</f>
        <v/>
      </c>
      <c r="E707" s="16">
        <f>STDEV(D687:D707)*SQRT(252)</f>
        <v/>
      </c>
      <c r="F707" s="16">
        <f>STDEV(D645:D707)*SQRT(252)</f>
        <v/>
      </c>
      <c r="G707" s="16">
        <f>IF(OR(C707="",F707=""),"",C707-F707)</f>
        <v/>
      </c>
      <c r="H707" s="17">
        <f>IF(OR(C707="",F707="",F707=0),"",C707/F707)</f>
        <v/>
      </c>
      <c r="I707" s="18">
        <f>IF('01_RAW_FwdRV'!B707="","",'01_RAW_FwdRV'!B707)</f>
        <v/>
      </c>
      <c r="J707" s="18">
        <f>IF(ROW()&lt;=3286,STDEV(D708:D728)*SQRT(252),"")</f>
        <v/>
      </c>
      <c r="K707" s="18">
        <f>IF(ROW()&lt;=3244,LN(B770/B707),"")</f>
        <v/>
      </c>
      <c r="L707" s="19" t="n">
        <v>0.1288951841359773</v>
      </c>
      <c r="M707" s="19" t="n">
        <v>0.2110481586402266</v>
      </c>
      <c r="N707" s="17" t="n">
        <v>-0.01145611325228655</v>
      </c>
      <c r="O707" s="20">
        <f>IF(F707="","",IF(F707&lt;'04_VOLATILITY_REGIMES'!$C$5,"Low",IF(F707&lt;'04_VOLATILITY_REGIMES'!$C$6,"Normal",IF(F707&lt;'04_VOLATILITY_REGIMES'!$C$7,"High","Extreme"))))</f>
        <v/>
      </c>
      <c r="P707" s="20">
        <f>O708</f>
        <v/>
      </c>
      <c r="Q707" s="21">
        <f>YEAR(A707)</f>
        <v/>
      </c>
    </row>
    <row r="708">
      <c r="A708" s="14" t="n">
        <v>42347</v>
      </c>
      <c r="B708" s="15">
        <f>'01_RAW_Spot'!B708</f>
        <v/>
      </c>
      <c r="C708" s="16">
        <f>'01_RAW_IV'!B708</f>
        <v/>
      </c>
      <c r="D708" s="15">
        <f>LN(B708/B707)</f>
        <v/>
      </c>
      <c r="E708" s="16">
        <f>STDEV(D688:D708)*SQRT(252)</f>
        <v/>
      </c>
      <c r="F708" s="16">
        <f>STDEV(D646:D708)*SQRT(252)</f>
        <v/>
      </c>
      <c r="G708" s="16">
        <f>IF(OR(C708="",F708=""),"",C708-F708)</f>
        <v/>
      </c>
      <c r="H708" s="17">
        <f>IF(OR(C708="",F708="",F708=0),"",C708/F708)</f>
        <v/>
      </c>
      <c r="I708" s="18">
        <f>IF('01_RAW_FwdRV'!B708="","",'01_RAW_FwdRV'!B708)</f>
        <v/>
      </c>
      <c r="J708" s="18">
        <f>IF(ROW()&lt;=3286,STDEV(D709:D729)*SQRT(252),"")</f>
        <v/>
      </c>
      <c r="K708" s="18">
        <f>IF(ROW()&lt;=3244,LN(B771/B708),"")</f>
        <v/>
      </c>
      <c r="L708" s="19" t="n">
        <v>0.1244695898161245</v>
      </c>
      <c r="M708" s="19" t="n">
        <v>0.2107496463932108</v>
      </c>
      <c r="N708" s="17" t="n">
        <v>-0.02138880608163365</v>
      </c>
      <c r="O708" s="20">
        <f>IF(F708="","",IF(F708&lt;'04_VOLATILITY_REGIMES'!$C$5,"Low",IF(F708&lt;'04_VOLATILITY_REGIMES'!$C$6,"Normal",IF(F708&lt;'04_VOLATILITY_REGIMES'!$C$7,"High","Extreme"))))</f>
        <v/>
      </c>
      <c r="P708" s="20">
        <f>O709</f>
        <v/>
      </c>
      <c r="Q708" s="21">
        <f>YEAR(A708)</f>
        <v/>
      </c>
    </row>
    <row r="709">
      <c r="A709" s="14" t="n">
        <v>42348</v>
      </c>
      <c r="B709" s="15">
        <f>'01_RAW_Spot'!B709</f>
        <v/>
      </c>
      <c r="C709" s="16">
        <f>'01_RAW_IV'!B709</f>
        <v/>
      </c>
      <c r="D709" s="15">
        <f>LN(B709/B708)</f>
        <v/>
      </c>
      <c r="E709" s="16">
        <f>STDEV(D689:D709)*SQRT(252)</f>
        <v/>
      </c>
      <c r="F709" s="16">
        <f>STDEV(D647:D709)*SQRT(252)</f>
        <v/>
      </c>
      <c r="G709" s="16">
        <f>IF(OR(C709="",F709=""),"",C709-F709)</f>
        <v/>
      </c>
      <c r="H709" s="17">
        <f>IF(OR(C709="",F709="",F709=0),"",C709/F709)</f>
        <v/>
      </c>
      <c r="I709" s="18">
        <f>IF('01_RAW_FwdRV'!B709="","",'01_RAW_FwdRV'!B709)</f>
        <v/>
      </c>
      <c r="J709" s="18">
        <f>IF(ROW()&lt;=3286,STDEV(D710:D730)*SQRT(252),"")</f>
        <v/>
      </c>
      <c r="K709" s="18">
        <f>IF(ROW()&lt;=3244,LN(B772/B709),"")</f>
        <v/>
      </c>
      <c r="L709" s="19" t="n">
        <v>0.1313559322033898</v>
      </c>
      <c r="M709" s="19" t="n">
        <v>0.2217514124293785</v>
      </c>
      <c r="N709" s="17" t="n">
        <v>-0.01451759780304158</v>
      </c>
      <c r="O709" s="20">
        <f>IF(F709="","",IF(F709&lt;'04_VOLATILITY_REGIMES'!$C$5,"Low",IF(F709&lt;'04_VOLATILITY_REGIMES'!$C$6,"Normal",IF(F709&lt;'04_VOLATILITY_REGIMES'!$C$7,"High","Extreme"))))</f>
        <v/>
      </c>
      <c r="P709" s="20">
        <f>O710</f>
        <v/>
      </c>
      <c r="Q709" s="21">
        <f>YEAR(A709)</f>
        <v/>
      </c>
    </row>
    <row r="710">
      <c r="A710" s="14" t="n">
        <v>42349</v>
      </c>
      <c r="B710" s="15">
        <f>'01_RAW_Spot'!B710</f>
        <v/>
      </c>
      <c r="C710" s="16">
        <f>'01_RAW_IV'!B710</f>
        <v/>
      </c>
      <c r="D710" s="15">
        <f>LN(B710/B709)</f>
        <v/>
      </c>
      <c r="E710" s="16">
        <f>STDEV(D690:D710)*SQRT(252)</f>
        <v/>
      </c>
      <c r="F710" s="16">
        <f>STDEV(D648:D710)*SQRT(252)</f>
        <v/>
      </c>
      <c r="G710" s="16">
        <f>IF(OR(C710="",F710=""),"",C710-F710)</f>
        <v/>
      </c>
      <c r="H710" s="17">
        <f>IF(OR(C710="",F710="",F710=0),"",C710/F710)</f>
        <v/>
      </c>
      <c r="I710" s="18">
        <f>IF('01_RAW_FwdRV'!B710="","",'01_RAW_FwdRV'!B710)</f>
        <v/>
      </c>
      <c r="J710" s="18">
        <f>IF(ROW()&lt;=3286,STDEV(D711:D731)*SQRT(252),"")</f>
        <v/>
      </c>
      <c r="K710" s="18">
        <f>IF(ROW()&lt;=3244,LN(B773/B710),"")</f>
        <v/>
      </c>
      <c r="L710" s="19" t="n">
        <v>0.1297602256699577</v>
      </c>
      <c r="M710" s="19" t="n">
        <v>0.2101551480959097</v>
      </c>
      <c r="N710" s="17" t="n">
        <v>-0.01098939664280114</v>
      </c>
      <c r="O710" s="20">
        <f>IF(F710="","",IF(F710&lt;'04_VOLATILITY_REGIMES'!$C$5,"Low",IF(F710&lt;'04_VOLATILITY_REGIMES'!$C$6,"Normal",IF(F710&lt;'04_VOLATILITY_REGIMES'!$C$7,"High","Extreme"))))</f>
        <v/>
      </c>
      <c r="P710" s="20">
        <f>O711</f>
        <v/>
      </c>
      <c r="Q710" s="21">
        <f>YEAR(A710)</f>
        <v/>
      </c>
    </row>
    <row r="711">
      <c r="A711" s="14" t="n">
        <v>42352</v>
      </c>
      <c r="B711" s="15">
        <f>'01_RAW_Spot'!B711</f>
        <v/>
      </c>
      <c r="C711" s="16">
        <f>'01_RAW_IV'!B711</f>
        <v/>
      </c>
      <c r="D711" s="15">
        <f>LN(B711/B710)</f>
        <v/>
      </c>
      <c r="E711" s="16">
        <f>STDEV(D691:D711)*SQRT(252)</f>
        <v/>
      </c>
      <c r="F711" s="16">
        <f>STDEV(D649:D711)*SQRT(252)</f>
        <v/>
      </c>
      <c r="G711" s="16">
        <f>IF(OR(C711="",F711=""),"",C711-F711)</f>
        <v/>
      </c>
      <c r="H711" s="17">
        <f>IF(OR(C711="",F711="",F711=0),"",C711/F711)</f>
        <v/>
      </c>
      <c r="I711" s="18">
        <f>IF('01_RAW_FwdRV'!B711="","",'01_RAW_FwdRV'!B711)</f>
        <v/>
      </c>
      <c r="J711" s="18">
        <f>IF(ROW()&lt;=3286,STDEV(D712:D732)*SQRT(252),"")</f>
        <v/>
      </c>
      <c r="K711" s="18">
        <f>IF(ROW()&lt;=3244,LN(B774/B711),"")</f>
        <v/>
      </c>
      <c r="L711" s="19" t="n">
        <v>0.1845070422535211</v>
      </c>
      <c r="M711" s="19" t="n">
        <v>0.1788732394366197</v>
      </c>
      <c r="N711" s="17" t="n">
        <v>0.07529276185020031</v>
      </c>
      <c r="O711" s="20">
        <f>IF(F711="","",IF(F711&lt;'04_VOLATILITY_REGIMES'!$C$5,"Low",IF(F711&lt;'04_VOLATILITY_REGIMES'!$C$6,"Normal",IF(F711&lt;'04_VOLATILITY_REGIMES'!$C$7,"High","Extreme"))))</f>
        <v/>
      </c>
      <c r="P711" s="20">
        <f>O712</f>
        <v/>
      </c>
      <c r="Q711" s="21">
        <f>YEAR(A711)</f>
        <v/>
      </c>
    </row>
    <row r="712">
      <c r="A712" s="14" t="n">
        <v>42353</v>
      </c>
      <c r="B712" s="15">
        <f>'01_RAW_Spot'!B712</f>
        <v/>
      </c>
      <c r="C712" s="16">
        <f>'01_RAW_IV'!B712</f>
        <v/>
      </c>
      <c r="D712" s="15">
        <f>LN(B712/B711)</f>
        <v/>
      </c>
      <c r="E712" s="16">
        <f>STDEV(D692:D712)*SQRT(252)</f>
        <v/>
      </c>
      <c r="F712" s="16">
        <f>STDEV(D650:D712)*SQRT(252)</f>
        <v/>
      </c>
      <c r="G712" s="16">
        <f>IF(OR(C712="",F712=""),"",C712-F712)</f>
        <v/>
      </c>
      <c r="H712" s="17">
        <f>IF(OR(C712="",F712="",F712=0),"",C712/F712)</f>
        <v/>
      </c>
      <c r="I712" s="18">
        <f>IF('01_RAW_FwdRV'!B712="","",'01_RAW_FwdRV'!B712)</f>
        <v/>
      </c>
      <c r="J712" s="18">
        <f>IF(ROW()&lt;=3286,STDEV(D713:D733)*SQRT(252),"")</f>
        <v/>
      </c>
      <c r="K712" s="18">
        <f>IF(ROW()&lt;=3244,LN(B775/B712),"")</f>
        <v/>
      </c>
      <c r="L712" s="19" t="n">
        <v>0.170182841068917</v>
      </c>
      <c r="M712" s="19" t="n">
        <v>0.1687763713080169</v>
      </c>
      <c r="N712" s="17" t="n">
        <v>0.07213631285686894</v>
      </c>
      <c r="O712" s="20">
        <f>IF(F712="","",IF(F712&lt;'04_VOLATILITY_REGIMES'!$C$5,"Low",IF(F712&lt;'04_VOLATILITY_REGIMES'!$C$6,"Normal",IF(F712&lt;'04_VOLATILITY_REGIMES'!$C$7,"High","Extreme"))))</f>
        <v/>
      </c>
      <c r="P712" s="20">
        <f>O713</f>
        <v/>
      </c>
      <c r="Q712" s="21">
        <f>YEAR(A712)</f>
        <v/>
      </c>
    </row>
    <row r="713">
      <c r="A713" s="14" t="n">
        <v>42354</v>
      </c>
      <c r="B713" s="15">
        <f>'01_RAW_Spot'!B713</f>
        <v/>
      </c>
      <c r="C713" s="16">
        <f>'01_RAW_IV'!B713</f>
        <v/>
      </c>
      <c r="D713" s="15">
        <f>LN(B713/B712)</f>
        <v/>
      </c>
      <c r="E713" s="16">
        <f>STDEV(D693:D713)*SQRT(252)</f>
        <v/>
      </c>
      <c r="F713" s="16">
        <f>STDEV(D651:D713)*SQRT(252)</f>
        <v/>
      </c>
      <c r="G713" s="16">
        <f>IF(OR(C713="",F713=""),"",C713-F713)</f>
        <v/>
      </c>
      <c r="H713" s="17">
        <f>IF(OR(C713="",F713="",F713=0),"",C713/F713)</f>
        <v/>
      </c>
      <c r="I713" s="18">
        <f>IF('01_RAW_FwdRV'!B713="","",'01_RAW_FwdRV'!B713)</f>
        <v/>
      </c>
      <c r="J713" s="18">
        <f>IF(ROW()&lt;=3286,STDEV(D714:D734)*SQRT(252),"")</f>
        <v/>
      </c>
      <c r="K713" s="18">
        <f>IF(ROW()&lt;=3244,LN(B776/B713),"")</f>
        <v/>
      </c>
      <c r="L713" s="19" t="n">
        <v>0.1376404494382023</v>
      </c>
      <c r="M713" s="19" t="n">
        <v>0.1741573033707865</v>
      </c>
      <c r="N713" s="17" t="n">
        <v>0.02861474881909165</v>
      </c>
      <c r="O713" s="20">
        <f>IF(F713="","",IF(F713&lt;'04_VOLATILITY_REGIMES'!$C$5,"Low",IF(F713&lt;'04_VOLATILITY_REGIMES'!$C$6,"Normal",IF(F713&lt;'04_VOLATILITY_REGIMES'!$C$7,"High","Extreme"))))</f>
        <v/>
      </c>
      <c r="P713" s="20">
        <f>O714</f>
        <v/>
      </c>
      <c r="Q713" s="21">
        <f>YEAR(A713)</f>
        <v/>
      </c>
    </row>
    <row r="714">
      <c r="A714" s="14" t="n">
        <v>42355</v>
      </c>
      <c r="B714" s="15">
        <f>'01_RAW_Spot'!B714</f>
        <v/>
      </c>
      <c r="C714" s="16">
        <f>'01_RAW_IV'!B714</f>
        <v/>
      </c>
      <c r="D714" s="15">
        <f>LN(B714/B713)</f>
        <v/>
      </c>
      <c r="E714" s="16">
        <f>STDEV(D694:D714)*SQRT(252)</f>
        <v/>
      </c>
      <c r="F714" s="16">
        <f>STDEV(D652:D714)*SQRT(252)</f>
        <v/>
      </c>
      <c r="G714" s="16">
        <f>IF(OR(C714="",F714=""),"",C714-F714)</f>
        <v/>
      </c>
      <c r="H714" s="17">
        <f>IF(OR(C714="",F714="",F714=0),"",C714/F714)</f>
        <v/>
      </c>
      <c r="I714" s="18">
        <f>IF('01_RAW_FwdRV'!B714="","",'01_RAW_FwdRV'!B714)</f>
        <v/>
      </c>
      <c r="J714" s="18">
        <f>IF(ROW()&lt;=3286,STDEV(D715:D735)*SQRT(252),"")</f>
        <v/>
      </c>
      <c r="K714" s="18">
        <f>IF(ROW()&lt;=3244,LN(B777/B714),"")</f>
        <v/>
      </c>
      <c r="L714" s="19" t="n">
        <v>0.07433380084151472</v>
      </c>
      <c r="M714" s="19" t="n">
        <v>0.2131837307152875</v>
      </c>
      <c r="N714" s="17" t="n">
        <v>-0.08636261432984095</v>
      </c>
      <c r="O714" s="20">
        <f>IF(F714="","",IF(F714&lt;'04_VOLATILITY_REGIMES'!$C$5,"Low",IF(F714&lt;'04_VOLATILITY_REGIMES'!$C$6,"Normal",IF(F714&lt;'04_VOLATILITY_REGIMES'!$C$7,"High","Extreme"))))</f>
        <v/>
      </c>
      <c r="P714" s="20">
        <f>O715</f>
        <v/>
      </c>
      <c r="Q714" s="21">
        <f>YEAR(A714)</f>
        <v/>
      </c>
    </row>
    <row r="715">
      <c r="A715" s="14" t="n">
        <v>42356</v>
      </c>
      <c r="B715" s="15">
        <f>'01_RAW_Spot'!B715</f>
        <v/>
      </c>
      <c r="C715" s="16">
        <f>'01_RAW_IV'!B715</f>
        <v/>
      </c>
      <c r="D715" s="15">
        <f>LN(B715/B714)</f>
        <v/>
      </c>
      <c r="E715" s="16">
        <f>STDEV(D695:D715)*SQRT(252)</f>
        <v/>
      </c>
      <c r="F715" s="16">
        <f>STDEV(D653:D715)*SQRT(252)</f>
        <v/>
      </c>
      <c r="G715" s="16">
        <f>IF(OR(C715="",F715=""),"",C715-F715)</f>
        <v/>
      </c>
      <c r="H715" s="17">
        <f>IF(OR(C715="",F715="",F715=0),"",C715/F715)</f>
        <v/>
      </c>
      <c r="I715" s="18">
        <f>IF('01_RAW_FwdRV'!B715="","",'01_RAW_FwdRV'!B715)</f>
        <v/>
      </c>
      <c r="J715" s="18">
        <f>IF(ROW()&lt;=3286,STDEV(D716:D736)*SQRT(252),"")</f>
        <v/>
      </c>
      <c r="K715" s="18">
        <f>IF(ROW()&lt;=3244,LN(B778/B715),"")</f>
        <v/>
      </c>
      <c r="L715" s="19" t="n">
        <v>0.06722689075630252</v>
      </c>
      <c r="M715" s="19" t="n">
        <v>0.2044817927170868</v>
      </c>
      <c r="N715" s="17" t="n">
        <v>-0.08991888616359332</v>
      </c>
      <c r="O715" s="20">
        <f>IF(F715="","",IF(F715&lt;'04_VOLATILITY_REGIMES'!$C$5,"Low",IF(F715&lt;'04_VOLATILITY_REGIMES'!$C$6,"Normal",IF(F715&lt;'04_VOLATILITY_REGIMES'!$C$7,"High","Extreme"))))</f>
        <v/>
      </c>
      <c r="P715" s="20">
        <f>O716</f>
        <v/>
      </c>
      <c r="Q715" s="21">
        <f>YEAR(A715)</f>
        <v/>
      </c>
    </row>
    <row r="716">
      <c r="A716" s="14" t="n">
        <v>42359</v>
      </c>
      <c r="B716" s="15">
        <f>'01_RAW_Spot'!B716</f>
        <v/>
      </c>
      <c r="C716" s="16">
        <f>'01_RAW_IV'!B716</f>
        <v/>
      </c>
      <c r="D716" s="15">
        <f>LN(B716/B715)</f>
        <v/>
      </c>
      <c r="E716" s="16">
        <f>STDEV(D696:D716)*SQRT(252)</f>
        <v/>
      </c>
      <c r="F716" s="16">
        <f>STDEV(D654:D716)*SQRT(252)</f>
        <v/>
      </c>
      <c r="G716" s="16">
        <f>IF(OR(C716="",F716=""),"",C716-F716)</f>
        <v/>
      </c>
      <c r="H716" s="17">
        <f>IF(OR(C716="",F716="",F716=0),"",C716/F716)</f>
        <v/>
      </c>
      <c r="I716" s="18">
        <f>IF('01_RAW_FwdRV'!B716="","",'01_RAW_FwdRV'!B716)</f>
        <v/>
      </c>
      <c r="J716" s="18">
        <f>IF(ROW()&lt;=3286,STDEV(D717:D737)*SQRT(252),"")</f>
        <v/>
      </c>
      <c r="K716" s="18">
        <f>IF(ROW()&lt;=3244,LN(B779/B716),"")</f>
        <v/>
      </c>
      <c r="L716" s="19" t="n">
        <v>0.05454545454545454</v>
      </c>
      <c r="M716" s="19" t="n">
        <v>0.1902097902097902</v>
      </c>
      <c r="N716" s="17" t="n">
        <v>-0.1010602074683697</v>
      </c>
      <c r="O716" s="20">
        <f>IF(F716="","",IF(F716&lt;'04_VOLATILITY_REGIMES'!$C$5,"Low",IF(F716&lt;'04_VOLATILITY_REGIMES'!$C$6,"Normal",IF(F716&lt;'04_VOLATILITY_REGIMES'!$C$7,"High","Extreme"))))</f>
        <v/>
      </c>
      <c r="P716" s="20">
        <f>O717</f>
        <v/>
      </c>
      <c r="Q716" s="21">
        <f>YEAR(A716)</f>
        <v/>
      </c>
    </row>
    <row r="717">
      <c r="A717" s="14" t="n">
        <v>42360</v>
      </c>
      <c r="B717" s="15">
        <f>'01_RAW_Spot'!B717</f>
        <v/>
      </c>
      <c r="C717" s="16">
        <f>'01_RAW_IV'!B717</f>
        <v/>
      </c>
      <c r="D717" s="15">
        <f>LN(B717/B716)</f>
        <v/>
      </c>
      <c r="E717" s="16">
        <f>STDEV(D697:D717)*SQRT(252)</f>
        <v/>
      </c>
      <c r="F717" s="16">
        <f>STDEV(D655:D717)*SQRT(252)</f>
        <v/>
      </c>
      <c r="G717" s="16">
        <f>IF(OR(C717="",F717=""),"",C717-F717)</f>
        <v/>
      </c>
      <c r="H717" s="17">
        <f>IF(OR(C717="",F717="",F717=0),"",C717/F717)</f>
        <v/>
      </c>
      <c r="I717" s="18">
        <f>IF('01_RAW_FwdRV'!B717="","",'01_RAW_FwdRV'!B717)</f>
        <v/>
      </c>
      <c r="J717" s="18">
        <f>IF(ROW()&lt;=3286,STDEV(D718:D738)*SQRT(252),"")</f>
        <v/>
      </c>
      <c r="K717" s="18">
        <f>IF(ROW()&lt;=3244,LN(B780/B717),"")</f>
        <v/>
      </c>
      <c r="L717" s="19" t="n">
        <v>0.06005586592178771</v>
      </c>
      <c r="M717" s="19" t="n">
        <v>0.1899441340782123</v>
      </c>
      <c r="N717" s="17" t="n">
        <v>-0.09048362398828046</v>
      </c>
      <c r="O717" s="20">
        <f>IF(F717="","",IF(F717&lt;'04_VOLATILITY_REGIMES'!$C$5,"Low",IF(F717&lt;'04_VOLATILITY_REGIMES'!$C$6,"Normal",IF(F717&lt;'04_VOLATILITY_REGIMES'!$C$7,"High","Extreme"))))</f>
        <v/>
      </c>
      <c r="P717" s="20">
        <f>O718</f>
        <v/>
      </c>
      <c r="Q717" s="21">
        <f>YEAR(A717)</f>
        <v/>
      </c>
    </row>
    <row r="718">
      <c r="A718" s="14" t="n">
        <v>42361</v>
      </c>
      <c r="B718" s="15">
        <f>'01_RAW_Spot'!B718</f>
        <v/>
      </c>
      <c r="C718" s="16">
        <f>'01_RAW_IV'!B718</f>
        <v/>
      </c>
      <c r="D718" s="15">
        <f>LN(B718/B717)</f>
        <v/>
      </c>
      <c r="E718" s="16">
        <f>STDEV(D698:D718)*SQRT(252)</f>
        <v/>
      </c>
      <c r="F718" s="16">
        <f>STDEV(D656:D718)*SQRT(252)</f>
        <v/>
      </c>
      <c r="G718" s="16">
        <f>IF(OR(C718="",F718=""),"",C718-F718)</f>
        <v/>
      </c>
      <c r="H718" s="17">
        <f>IF(OR(C718="",F718="",F718=0),"",C718/F718)</f>
        <v/>
      </c>
      <c r="I718" s="18">
        <f>IF('01_RAW_FwdRV'!B718="","",'01_RAW_FwdRV'!B718)</f>
        <v/>
      </c>
      <c r="J718" s="18">
        <f>IF(ROW()&lt;=3286,STDEV(D719:D739)*SQRT(252),"")</f>
        <v/>
      </c>
      <c r="K718" s="18">
        <f>IF(ROW()&lt;=3244,LN(B781/B718),"")</f>
        <v/>
      </c>
      <c r="L718" s="19" t="n">
        <v>0.06834030683403068</v>
      </c>
      <c r="M718" s="19" t="n">
        <v>0.195258019525802</v>
      </c>
      <c r="N718" s="17" t="n">
        <v>-0.08748700168041723</v>
      </c>
      <c r="O718" s="20">
        <f>IF(F718="","",IF(F718&lt;'04_VOLATILITY_REGIMES'!$C$5,"Low",IF(F718&lt;'04_VOLATILITY_REGIMES'!$C$6,"Normal",IF(F718&lt;'04_VOLATILITY_REGIMES'!$C$7,"High","Extreme"))))</f>
        <v/>
      </c>
      <c r="P718" s="20">
        <f>O719</f>
        <v/>
      </c>
      <c r="Q718" s="21">
        <f>YEAR(A718)</f>
        <v/>
      </c>
    </row>
    <row r="719">
      <c r="A719" s="14" t="n">
        <v>42366</v>
      </c>
      <c r="B719" s="15">
        <f>'01_RAW_Spot'!B719</f>
        <v/>
      </c>
      <c r="C719" s="16">
        <f>'01_RAW_IV'!B719</f>
        <v/>
      </c>
      <c r="D719" s="15">
        <f>LN(B719/B718)</f>
        <v/>
      </c>
      <c r="E719" s="16">
        <f>STDEV(D699:D719)*SQRT(252)</f>
        <v/>
      </c>
      <c r="F719" s="16">
        <f>STDEV(D657:D719)*SQRT(252)</f>
        <v/>
      </c>
      <c r="G719" s="16">
        <f>IF(OR(C719="",F719=""),"",C719-F719)</f>
        <v/>
      </c>
      <c r="H719" s="17">
        <f>IF(OR(C719="",F719="",F719=0),"",C719/F719)</f>
        <v/>
      </c>
      <c r="I719" s="18">
        <f>IF('01_RAW_FwdRV'!B719="","",'01_RAW_FwdRV'!B719)</f>
        <v/>
      </c>
      <c r="J719" s="18">
        <f>IF(ROW()&lt;=3286,STDEV(D720:D740)*SQRT(252),"")</f>
        <v/>
      </c>
      <c r="K719" s="18">
        <f>IF(ROW()&lt;=3244,LN(B782/B719),"")</f>
        <v/>
      </c>
      <c r="L719" s="19" t="n">
        <v>0.04874651810584958</v>
      </c>
      <c r="M719" s="19" t="n">
        <v>0.05292479108635097</v>
      </c>
      <c r="N719" s="17" t="n">
        <v>0.08187183375151016</v>
      </c>
      <c r="O719" s="20">
        <f>IF(F719="","",IF(F719&lt;'04_VOLATILITY_REGIMES'!$C$5,"Low",IF(F719&lt;'04_VOLATILITY_REGIMES'!$C$6,"Normal",IF(F719&lt;'04_VOLATILITY_REGIMES'!$C$7,"High","Extreme"))))</f>
        <v/>
      </c>
      <c r="P719" s="20">
        <f>O720</f>
        <v/>
      </c>
      <c r="Q719" s="21">
        <f>YEAR(A719)</f>
        <v/>
      </c>
    </row>
    <row r="720">
      <c r="A720" s="14" t="n">
        <v>42367</v>
      </c>
      <c r="B720" s="15">
        <f>'01_RAW_Spot'!B720</f>
        <v/>
      </c>
      <c r="C720" s="16">
        <f>'01_RAW_IV'!B720</f>
        <v/>
      </c>
      <c r="D720" s="15">
        <f>LN(B720/B719)</f>
        <v/>
      </c>
      <c r="E720" s="16">
        <f>STDEV(D700:D720)*SQRT(252)</f>
        <v/>
      </c>
      <c r="F720" s="16">
        <f>STDEV(D658:D720)*SQRT(252)</f>
        <v/>
      </c>
      <c r="G720" s="16">
        <f>IF(OR(C720="",F720=""),"",C720-F720)</f>
        <v/>
      </c>
      <c r="H720" s="17">
        <f>IF(OR(C720="",F720="",F720=0),"",C720/F720)</f>
        <v/>
      </c>
      <c r="I720" s="18">
        <f>IF('01_RAW_FwdRV'!B720="","",'01_RAW_FwdRV'!B720)</f>
        <v/>
      </c>
      <c r="J720" s="18">
        <f>IF(ROW()&lt;=3286,STDEV(D721:D741)*SQRT(252),"")</f>
        <v/>
      </c>
      <c r="K720" s="18">
        <f>IF(ROW()&lt;=3244,LN(B783/B720),"")</f>
        <v/>
      </c>
      <c r="L720" s="19" t="n">
        <v>0.04867872044506259</v>
      </c>
      <c r="M720" s="19" t="n">
        <v>0.0611961057023644</v>
      </c>
      <c r="N720" s="17" t="n">
        <v>0.06985628798981555</v>
      </c>
      <c r="O720" s="20">
        <f>IF(F720="","",IF(F720&lt;'04_VOLATILITY_REGIMES'!$C$5,"Low",IF(F720&lt;'04_VOLATILITY_REGIMES'!$C$6,"Normal",IF(F720&lt;'04_VOLATILITY_REGIMES'!$C$7,"High","Extreme"))))</f>
        <v/>
      </c>
      <c r="P720" s="20">
        <f>O721</f>
        <v/>
      </c>
      <c r="Q720" s="21">
        <f>YEAR(A720)</f>
        <v/>
      </c>
    </row>
    <row r="721">
      <c r="A721" s="14" t="n">
        <v>42368</v>
      </c>
      <c r="B721" s="15">
        <f>'01_RAW_Spot'!B721</f>
        <v/>
      </c>
      <c r="C721" s="16">
        <f>'01_RAW_IV'!B721</f>
        <v/>
      </c>
      <c r="D721" s="15">
        <f>LN(B721/B720)</f>
        <v/>
      </c>
      <c r="E721" s="16">
        <f>STDEV(D701:D721)*SQRT(252)</f>
        <v/>
      </c>
      <c r="F721" s="16">
        <f>STDEV(D659:D721)*SQRT(252)</f>
        <v/>
      </c>
      <c r="G721" s="16">
        <f>IF(OR(C721="",F721=""),"",C721-F721)</f>
        <v/>
      </c>
      <c r="H721" s="17">
        <f>IF(OR(C721="",F721="",F721=0),"",C721/F721)</f>
        <v/>
      </c>
      <c r="I721" s="18">
        <f>IF('01_RAW_FwdRV'!B721="","",'01_RAW_FwdRV'!B721)</f>
        <v/>
      </c>
      <c r="J721" s="18">
        <f>IF(ROW()&lt;=3286,STDEV(D722:D742)*SQRT(252),"")</f>
        <v/>
      </c>
      <c r="K721" s="18">
        <f>IF(ROW()&lt;=3244,LN(B784/B721),"")</f>
        <v/>
      </c>
      <c r="L721" s="19" t="n">
        <v>0.07361111111111111</v>
      </c>
      <c r="M721" s="19" t="n">
        <v>0.05555555555555555</v>
      </c>
      <c r="N721" s="17" t="n">
        <v>0.1017716086176997</v>
      </c>
      <c r="O721" s="20">
        <f>IF(F721="","",IF(F721&lt;'04_VOLATILITY_REGIMES'!$C$5,"Low",IF(F721&lt;'04_VOLATILITY_REGIMES'!$C$6,"Normal",IF(F721&lt;'04_VOLATILITY_REGIMES'!$C$7,"High","Extreme"))))</f>
        <v/>
      </c>
      <c r="P721" s="20">
        <f>O722</f>
        <v/>
      </c>
      <c r="Q721" s="21">
        <f>YEAR(A721)</f>
        <v/>
      </c>
    </row>
    <row r="722">
      <c r="A722" s="14" t="n">
        <v>42369</v>
      </c>
      <c r="B722" s="15">
        <f>'01_RAW_Spot'!B722</f>
        <v/>
      </c>
      <c r="C722" s="16">
        <f>'01_RAW_IV'!B722</f>
        <v/>
      </c>
      <c r="D722" s="15">
        <f>LN(B722/B721)</f>
        <v/>
      </c>
      <c r="E722" s="16">
        <f>STDEV(D702:D722)*SQRT(252)</f>
        <v/>
      </c>
      <c r="F722" s="16">
        <f>STDEV(D660:D722)*SQRT(252)</f>
        <v/>
      </c>
      <c r="G722" s="16">
        <f>IF(OR(C722="",F722=""),"",C722-F722)</f>
        <v/>
      </c>
      <c r="H722" s="17">
        <f>IF(OR(C722="",F722="",F722=0),"",C722/F722)</f>
        <v/>
      </c>
      <c r="I722" s="18">
        <f>IF('01_RAW_FwdRV'!B722="","",'01_RAW_FwdRV'!B722)</f>
        <v/>
      </c>
      <c r="J722" s="18">
        <f>IF(ROW()&lt;=3286,STDEV(D723:D743)*SQRT(252),"")</f>
        <v/>
      </c>
      <c r="K722" s="18">
        <f>IF(ROW()&lt;=3244,LN(B785/B722),"")</f>
        <v/>
      </c>
      <c r="L722" s="19" t="n">
        <v>0.05409153952843273</v>
      </c>
      <c r="M722" s="19" t="n">
        <v>0.0638002773925104</v>
      </c>
      <c r="N722" s="17" t="n">
        <v>0.06668679777830923</v>
      </c>
      <c r="O722" s="20">
        <f>IF(F722="","",IF(F722&lt;'04_VOLATILITY_REGIMES'!$C$5,"Low",IF(F722&lt;'04_VOLATILITY_REGIMES'!$C$6,"Normal",IF(F722&lt;'04_VOLATILITY_REGIMES'!$C$7,"High","Extreme"))))</f>
        <v/>
      </c>
      <c r="P722" s="20">
        <f>O723</f>
        <v/>
      </c>
      <c r="Q722" s="21">
        <f>YEAR(A722)</f>
        <v/>
      </c>
    </row>
    <row r="723">
      <c r="A723" s="14" t="n">
        <v>42370</v>
      </c>
      <c r="B723" s="15">
        <f>'01_RAW_Spot'!B723</f>
        <v/>
      </c>
      <c r="C723" s="16">
        <f>'01_RAW_IV'!B723</f>
        <v/>
      </c>
      <c r="D723" s="15">
        <f>LN(B723/B722)</f>
        <v/>
      </c>
      <c r="E723" s="16">
        <f>STDEV(D703:D723)*SQRT(252)</f>
        <v/>
      </c>
      <c r="F723" s="16">
        <f>STDEV(D661:D723)*SQRT(252)</f>
        <v/>
      </c>
      <c r="G723" s="16">
        <f>IF(OR(C723="",F723=""),"",C723-F723)</f>
        <v/>
      </c>
      <c r="H723" s="17">
        <f>IF(OR(C723="",F723="",F723=0),"",C723/F723)</f>
        <v/>
      </c>
      <c r="I723" s="18">
        <f>IF('01_RAW_FwdRV'!B723="","",'01_RAW_FwdRV'!B723)</f>
        <v/>
      </c>
      <c r="J723" s="18">
        <f>IF(ROW()&lt;=3286,STDEV(D724:D744)*SQRT(252),"")</f>
        <v/>
      </c>
      <c r="K723" s="18">
        <f>IF(ROW()&lt;=3244,LN(B786/B723),"")</f>
        <v/>
      </c>
      <c r="L723" s="19" t="n">
        <v>0.04709141274238227</v>
      </c>
      <c r="M723" s="19" t="n">
        <v>0.06371191135734072</v>
      </c>
      <c r="N723" s="17" t="n">
        <v>0.06695769283131466</v>
      </c>
      <c r="O723" s="20">
        <f>IF(F723="","",IF(F723&lt;'04_VOLATILITY_REGIMES'!$C$5,"Low",IF(F723&lt;'04_VOLATILITY_REGIMES'!$C$6,"Normal",IF(F723&lt;'04_VOLATILITY_REGIMES'!$C$7,"High","Extreme"))))</f>
        <v/>
      </c>
      <c r="P723" s="20">
        <f>O724</f>
        <v/>
      </c>
      <c r="Q723" s="21">
        <f>YEAR(A723)</f>
        <v/>
      </c>
    </row>
    <row r="724">
      <c r="A724" s="14" t="n">
        <v>42373</v>
      </c>
      <c r="B724" s="15">
        <f>'01_RAW_Spot'!B724</f>
        <v/>
      </c>
      <c r="C724" s="16">
        <f>'01_RAW_IV'!B724</f>
        <v/>
      </c>
      <c r="D724" s="15">
        <f>LN(B724/B723)</f>
        <v/>
      </c>
      <c r="E724" s="16">
        <f>STDEV(D704:D724)*SQRT(252)</f>
        <v/>
      </c>
      <c r="F724" s="16">
        <f>STDEV(D662:D724)*SQRT(252)</f>
        <v/>
      </c>
      <c r="G724" s="16">
        <f>IF(OR(C724="",F724=""),"",C724-F724)</f>
        <v/>
      </c>
      <c r="H724" s="17">
        <f>IF(OR(C724="",F724="",F724=0),"",C724/F724)</f>
        <v/>
      </c>
      <c r="I724" s="18">
        <f>IF('01_RAW_FwdRV'!B724="","",'01_RAW_FwdRV'!B724)</f>
        <v/>
      </c>
      <c r="J724" s="18">
        <f>IF(ROW()&lt;=3286,STDEV(D725:D745)*SQRT(252),"")</f>
        <v/>
      </c>
      <c r="K724" s="18">
        <f>IF(ROW()&lt;=3244,LN(B787/B724),"")</f>
        <v/>
      </c>
      <c r="L724" s="19" t="n">
        <v>0.07607192254495158</v>
      </c>
      <c r="M724" s="19" t="n">
        <v>0.08298755186721991</v>
      </c>
      <c r="N724" s="17" t="n">
        <v>0.02999502502835089</v>
      </c>
      <c r="O724" s="20">
        <f>IF(F724="","",IF(F724&lt;'04_VOLATILITY_REGIMES'!$C$5,"Low",IF(F724&lt;'04_VOLATILITY_REGIMES'!$C$6,"Normal",IF(F724&lt;'04_VOLATILITY_REGIMES'!$C$7,"High","Extreme"))))</f>
        <v/>
      </c>
      <c r="P724" s="20">
        <f>O725</f>
        <v/>
      </c>
      <c r="Q724" s="21">
        <f>YEAR(A724)</f>
        <v/>
      </c>
    </row>
    <row r="725">
      <c r="A725" s="14" t="n">
        <v>42374</v>
      </c>
      <c r="B725" s="15">
        <f>'01_RAW_Spot'!B725</f>
        <v/>
      </c>
      <c r="C725" s="16">
        <f>'01_RAW_IV'!B725</f>
        <v/>
      </c>
      <c r="D725" s="15">
        <f>LN(B725/B724)</f>
        <v/>
      </c>
      <c r="E725" s="16">
        <f>STDEV(D705:D725)*SQRT(252)</f>
        <v/>
      </c>
      <c r="F725" s="16">
        <f>STDEV(D663:D725)*SQRT(252)</f>
        <v/>
      </c>
      <c r="G725" s="16">
        <f>IF(OR(C725="",F725=""),"",C725-F725)</f>
        <v/>
      </c>
      <c r="H725" s="17">
        <f>IF(OR(C725="",F725="",F725=0),"",C725/F725)</f>
        <v/>
      </c>
      <c r="I725" s="18">
        <f>IF('01_RAW_FwdRV'!B725="","",'01_RAW_FwdRV'!B725)</f>
        <v/>
      </c>
      <c r="J725" s="18">
        <f>IF(ROW()&lt;=3286,STDEV(D726:D746)*SQRT(252),"")</f>
        <v/>
      </c>
      <c r="K725" s="18">
        <f>IF(ROW()&lt;=3244,LN(B788/B725),"")</f>
        <v/>
      </c>
      <c r="L725" s="19" t="n">
        <v>0.05110497237569061</v>
      </c>
      <c r="M725" s="19" t="n">
        <v>0.08011049723756906</v>
      </c>
      <c r="N725" s="17" t="n">
        <v>0.00790798400153165</v>
      </c>
      <c r="O725" s="20">
        <f>IF(F725="","",IF(F725&lt;'04_VOLATILITY_REGIMES'!$C$5,"Low",IF(F725&lt;'04_VOLATILITY_REGIMES'!$C$6,"Normal",IF(F725&lt;'04_VOLATILITY_REGIMES'!$C$7,"High","Extreme"))))</f>
        <v/>
      </c>
      <c r="P725" s="20">
        <f>O726</f>
        <v/>
      </c>
      <c r="Q725" s="21">
        <f>YEAR(A725)</f>
        <v/>
      </c>
    </row>
    <row r="726">
      <c r="A726" s="14" t="n">
        <v>42375</v>
      </c>
      <c r="B726" s="15">
        <f>'01_RAW_Spot'!B726</f>
        <v/>
      </c>
      <c r="C726" s="16">
        <f>'01_RAW_IV'!B726</f>
        <v/>
      </c>
      <c r="D726" s="15">
        <f>LN(B726/B725)</f>
        <v/>
      </c>
      <c r="E726" s="16">
        <f>STDEV(D706:D726)*SQRT(252)</f>
        <v/>
      </c>
      <c r="F726" s="16">
        <f>STDEV(D664:D726)*SQRT(252)</f>
        <v/>
      </c>
      <c r="G726" s="16">
        <f>IF(OR(C726="",F726=""),"",C726-F726)</f>
        <v/>
      </c>
      <c r="H726" s="17">
        <f>IF(OR(C726="",F726="",F726=0),"",C726/F726)</f>
        <v/>
      </c>
      <c r="I726" s="18">
        <f>IF('01_RAW_FwdRV'!B726="","",'01_RAW_FwdRV'!B726)</f>
        <v/>
      </c>
      <c r="J726" s="18">
        <f>IF(ROW()&lt;=3286,STDEV(D727:D747)*SQRT(252),"")</f>
        <v/>
      </c>
      <c r="K726" s="18">
        <f>IF(ROW()&lt;=3244,LN(B789/B726),"")</f>
        <v/>
      </c>
      <c r="L726" s="19" t="n">
        <v>0.06758620689655172</v>
      </c>
      <c r="M726" s="19" t="n">
        <v>0.07172413793103448</v>
      </c>
      <c r="N726" s="17" t="n">
        <v>0.05750539385680107</v>
      </c>
      <c r="O726" s="20">
        <f>IF(F726="","",IF(F726&lt;'04_VOLATILITY_REGIMES'!$C$5,"Low",IF(F726&lt;'04_VOLATILITY_REGIMES'!$C$6,"Normal",IF(F726&lt;'04_VOLATILITY_REGIMES'!$C$7,"High","Extreme"))))</f>
        <v/>
      </c>
      <c r="P726" s="20">
        <f>O727</f>
        <v/>
      </c>
      <c r="Q726" s="21">
        <f>YEAR(A726)</f>
        <v/>
      </c>
    </row>
    <row r="727">
      <c r="A727" s="14" t="n">
        <v>42376</v>
      </c>
      <c r="B727" s="15">
        <f>'01_RAW_Spot'!B727</f>
        <v/>
      </c>
      <c r="C727" s="16">
        <f>'01_RAW_IV'!B727</f>
        <v/>
      </c>
      <c r="D727" s="15">
        <f>LN(B727/B726)</f>
        <v/>
      </c>
      <c r="E727" s="16">
        <f>STDEV(D707:D727)*SQRT(252)</f>
        <v/>
      </c>
      <c r="F727" s="16">
        <f>STDEV(D665:D727)*SQRT(252)</f>
        <v/>
      </c>
      <c r="G727" s="16">
        <f>IF(OR(C727="",F727=""),"",C727-F727)</f>
        <v/>
      </c>
      <c r="H727" s="17">
        <f>IF(OR(C727="",F727="",F727=0),"",C727/F727)</f>
        <v/>
      </c>
      <c r="I727" s="18">
        <f>IF('01_RAW_FwdRV'!B727="","",'01_RAW_FwdRV'!B727)</f>
        <v/>
      </c>
      <c r="J727" s="18">
        <f>IF(ROW()&lt;=3286,STDEV(D728:D748)*SQRT(252),"")</f>
        <v/>
      </c>
      <c r="K727" s="18">
        <f>IF(ROW()&lt;=3244,LN(B790/B727),"")</f>
        <v/>
      </c>
      <c r="L727" s="19" t="n">
        <v>0.09228650137741047</v>
      </c>
      <c r="M727" s="19" t="n">
        <v>0.07024793388429752</v>
      </c>
      <c r="N727" s="17" t="n">
        <v>0.08044736343703844</v>
      </c>
      <c r="O727" s="20">
        <f>IF(F727="","",IF(F727&lt;'04_VOLATILITY_REGIMES'!$C$5,"Low",IF(F727&lt;'04_VOLATILITY_REGIMES'!$C$6,"Normal",IF(F727&lt;'04_VOLATILITY_REGIMES'!$C$7,"High","Extreme"))))</f>
        <v/>
      </c>
      <c r="P727" s="20">
        <f>O728</f>
        <v/>
      </c>
      <c r="Q727" s="21">
        <f>YEAR(A727)</f>
        <v/>
      </c>
    </row>
    <row r="728">
      <c r="A728" s="14" t="n">
        <v>42377</v>
      </c>
      <c r="B728" s="15">
        <f>'01_RAW_Spot'!B728</f>
        <v/>
      </c>
      <c r="C728" s="16">
        <f>'01_RAW_IV'!B728</f>
        <v/>
      </c>
      <c r="D728" s="15">
        <f>LN(B728/B727)</f>
        <v/>
      </c>
      <c r="E728" s="16">
        <f>STDEV(D708:D728)*SQRT(252)</f>
        <v/>
      </c>
      <c r="F728" s="16">
        <f>STDEV(D666:D728)*SQRT(252)</f>
        <v/>
      </c>
      <c r="G728" s="16">
        <f>IF(OR(C728="",F728=""),"",C728-F728)</f>
        <v/>
      </c>
      <c r="H728" s="17">
        <f>IF(OR(C728="",F728="",F728=0),"",C728/F728)</f>
        <v/>
      </c>
      <c r="I728" s="18">
        <f>IF('01_RAW_FwdRV'!B728="","",'01_RAW_FwdRV'!B728)</f>
        <v/>
      </c>
      <c r="J728" s="18">
        <f>IF(ROW()&lt;=3286,STDEV(D729:D749)*SQRT(252),"")</f>
        <v/>
      </c>
      <c r="K728" s="18">
        <f>IF(ROW()&lt;=3244,LN(B791/B728),"")</f>
        <v/>
      </c>
      <c r="L728" s="19" t="n">
        <v>0.0811554332874828</v>
      </c>
      <c r="M728" s="19" t="n">
        <v>0.07840440165061899</v>
      </c>
      <c r="N728" s="17" t="n">
        <v>0.05827858110682996</v>
      </c>
      <c r="O728" s="20">
        <f>IF(F728="","",IF(F728&lt;'04_VOLATILITY_REGIMES'!$C$5,"Low",IF(F728&lt;'04_VOLATILITY_REGIMES'!$C$6,"Normal",IF(F728&lt;'04_VOLATILITY_REGIMES'!$C$7,"High","Extreme"))))</f>
        <v/>
      </c>
      <c r="P728" s="20">
        <f>O729</f>
        <v/>
      </c>
      <c r="Q728" s="21">
        <f>YEAR(A728)</f>
        <v/>
      </c>
    </row>
    <row r="729">
      <c r="A729" s="14" t="n">
        <v>42380</v>
      </c>
      <c r="B729" s="15">
        <f>'01_RAW_Spot'!B729</f>
        <v/>
      </c>
      <c r="C729" s="16">
        <f>'01_RAW_IV'!B729</f>
        <v/>
      </c>
      <c r="D729" s="15">
        <f>LN(B729/B728)</f>
        <v/>
      </c>
      <c r="E729" s="16">
        <f>STDEV(D709:D729)*SQRT(252)</f>
        <v/>
      </c>
      <c r="F729" s="16">
        <f>STDEV(D667:D729)*SQRT(252)</f>
        <v/>
      </c>
      <c r="G729" s="16">
        <f>IF(OR(C729="",F729=""),"",C729-F729)</f>
        <v/>
      </c>
      <c r="H729" s="17">
        <f>IF(OR(C729="",F729="",F729=0),"",C729/F729)</f>
        <v/>
      </c>
      <c r="I729" s="18">
        <f>IF('01_RAW_FwdRV'!B729="","",'01_RAW_FwdRV'!B729)</f>
        <v/>
      </c>
      <c r="J729" s="18">
        <f>IF(ROW()&lt;=3286,STDEV(D730:D750)*SQRT(252),"")</f>
        <v/>
      </c>
      <c r="K729" s="18">
        <f>IF(ROW()&lt;=3244,LN(B792/B729),"")</f>
        <v/>
      </c>
      <c r="L729" s="19" t="n">
        <v>0.07142857142857142</v>
      </c>
      <c r="M729" s="19" t="n">
        <v>0.07967032967032966</v>
      </c>
      <c r="N729" s="17" t="n">
        <v>0.04314200139277581</v>
      </c>
      <c r="O729" s="20">
        <f>IF(F729="","",IF(F729&lt;'04_VOLATILITY_REGIMES'!$C$5,"Low",IF(F729&lt;'04_VOLATILITY_REGIMES'!$C$6,"Normal",IF(F729&lt;'04_VOLATILITY_REGIMES'!$C$7,"High","Extreme"))))</f>
        <v/>
      </c>
      <c r="P729" s="20">
        <f>O730</f>
        <v/>
      </c>
      <c r="Q729" s="21">
        <f>YEAR(A729)</f>
        <v/>
      </c>
    </row>
    <row r="730">
      <c r="A730" s="14" t="n">
        <v>42381</v>
      </c>
      <c r="B730" s="15">
        <f>'01_RAW_Spot'!B730</f>
        <v/>
      </c>
      <c r="C730" s="16">
        <f>'01_RAW_IV'!B730</f>
        <v/>
      </c>
      <c r="D730" s="15">
        <f>LN(B730/B729)</f>
        <v/>
      </c>
      <c r="E730" s="16">
        <f>STDEV(D710:D730)*SQRT(252)</f>
        <v/>
      </c>
      <c r="F730" s="16">
        <f>STDEV(D668:D730)*SQRT(252)</f>
        <v/>
      </c>
      <c r="G730" s="16">
        <f>IF(OR(C730="",F730=""),"",C730-F730)</f>
        <v/>
      </c>
      <c r="H730" s="17">
        <f>IF(OR(C730="",F730="",F730=0),"",C730/F730)</f>
        <v/>
      </c>
      <c r="I730" s="18">
        <f>IF('01_RAW_FwdRV'!B730="","",'01_RAW_FwdRV'!B730)</f>
        <v/>
      </c>
      <c r="J730" s="18">
        <f>IF(ROW()&lt;=3286,STDEV(D731:D751)*SQRT(252),"")</f>
        <v/>
      </c>
      <c r="K730" s="18">
        <f>IF(ROW()&lt;=3244,LN(B793/B730),"")</f>
        <v/>
      </c>
      <c r="L730" s="19" t="n">
        <v>0.06584362139917696</v>
      </c>
      <c r="M730" s="19" t="n">
        <v>0.04938271604938271</v>
      </c>
      <c r="N730" s="17" t="n">
        <v>0.1132606373295297</v>
      </c>
      <c r="O730" s="20">
        <f>IF(F730="","",IF(F730&lt;'04_VOLATILITY_REGIMES'!$C$5,"Low",IF(F730&lt;'04_VOLATILITY_REGIMES'!$C$6,"Normal",IF(F730&lt;'04_VOLATILITY_REGIMES'!$C$7,"High","Extreme"))))</f>
        <v/>
      </c>
      <c r="P730" s="20">
        <f>O731</f>
        <v/>
      </c>
      <c r="Q730" s="21">
        <f>YEAR(A730)</f>
        <v/>
      </c>
    </row>
    <row r="731">
      <c r="A731" s="14" t="n">
        <v>42382</v>
      </c>
      <c r="B731" s="15">
        <f>'01_RAW_Spot'!B731</f>
        <v/>
      </c>
      <c r="C731" s="16">
        <f>'01_RAW_IV'!B731</f>
        <v/>
      </c>
      <c r="D731" s="15">
        <f>LN(B731/B730)</f>
        <v/>
      </c>
      <c r="E731" s="16">
        <f>STDEV(D711:D731)*SQRT(252)</f>
        <v/>
      </c>
      <c r="F731" s="16">
        <f>STDEV(D669:D731)*SQRT(252)</f>
        <v/>
      </c>
      <c r="G731" s="16">
        <f>IF(OR(C731="",F731=""),"",C731-F731)</f>
        <v/>
      </c>
      <c r="H731" s="17">
        <f>IF(OR(C731="",F731="",F731=0),"",C731/F731)</f>
        <v/>
      </c>
      <c r="I731" s="18">
        <f>IF('01_RAW_FwdRV'!B731="","",'01_RAW_FwdRV'!B731)</f>
        <v/>
      </c>
      <c r="J731" s="18">
        <f>IF(ROW()&lt;=3286,STDEV(D732:D752)*SQRT(252),"")</f>
        <v/>
      </c>
      <c r="K731" s="18">
        <f>IF(ROW()&lt;=3244,LN(B794/B731),"")</f>
        <v/>
      </c>
      <c r="L731" s="19" t="n">
        <v>0.06301369863013699</v>
      </c>
      <c r="M731" s="19" t="n">
        <v>0.04931506849315068</v>
      </c>
      <c r="N731" s="17" t="n">
        <v>0.1108663503251027</v>
      </c>
      <c r="O731" s="20">
        <f>IF(F731="","",IF(F731&lt;'04_VOLATILITY_REGIMES'!$C$5,"Low",IF(F731&lt;'04_VOLATILITY_REGIMES'!$C$6,"Normal",IF(F731&lt;'04_VOLATILITY_REGIMES'!$C$7,"High","Extreme"))))</f>
        <v/>
      </c>
      <c r="P731" s="20">
        <f>O732</f>
        <v/>
      </c>
      <c r="Q731" s="21">
        <f>YEAR(A731)</f>
        <v/>
      </c>
    </row>
    <row r="732">
      <c r="A732" s="14" t="n">
        <v>42383</v>
      </c>
      <c r="B732" s="15">
        <f>'01_RAW_Spot'!B732</f>
        <v/>
      </c>
      <c r="C732" s="16">
        <f>'01_RAW_IV'!B732</f>
        <v/>
      </c>
      <c r="D732" s="15">
        <f>LN(B732/B731)</f>
        <v/>
      </c>
      <c r="E732" s="16">
        <f>STDEV(D712:D732)*SQRT(252)</f>
        <v/>
      </c>
      <c r="F732" s="16">
        <f>STDEV(D670:D732)*SQRT(252)</f>
        <v/>
      </c>
      <c r="G732" s="16">
        <f>IF(OR(C732="",F732=""),"",C732-F732)</f>
        <v/>
      </c>
      <c r="H732" s="17">
        <f>IF(OR(C732="",F732="",F732=0),"",C732/F732)</f>
        <v/>
      </c>
      <c r="I732" s="18">
        <f>IF('01_RAW_FwdRV'!B732="","",'01_RAW_FwdRV'!B732)</f>
        <v/>
      </c>
      <c r="J732" s="18">
        <f>IF(ROW()&lt;=3286,STDEV(D733:D753)*SQRT(252),"")</f>
        <v/>
      </c>
      <c r="K732" s="18">
        <f>IF(ROW()&lt;=3244,LN(B795/B732),"")</f>
        <v/>
      </c>
      <c r="L732" s="19" t="n">
        <v>0.1149110807113543</v>
      </c>
      <c r="M732" s="19" t="n">
        <v>0.05198358413132695</v>
      </c>
      <c r="N732" s="17" t="n">
        <v>0.1648013185743823</v>
      </c>
      <c r="O732" s="20">
        <f>IF(F732="","",IF(F732&lt;'04_VOLATILITY_REGIMES'!$C$5,"Low",IF(F732&lt;'04_VOLATILITY_REGIMES'!$C$6,"Normal",IF(F732&lt;'04_VOLATILITY_REGIMES'!$C$7,"High","Extreme"))))</f>
        <v/>
      </c>
      <c r="P732" s="20">
        <f>O733</f>
        <v/>
      </c>
      <c r="Q732" s="21">
        <f>YEAR(A732)</f>
        <v/>
      </c>
    </row>
    <row r="733">
      <c r="A733" s="14" t="n">
        <v>42384</v>
      </c>
      <c r="B733" s="15">
        <f>'01_RAW_Spot'!B733</f>
        <v/>
      </c>
      <c r="C733" s="16">
        <f>'01_RAW_IV'!B733</f>
        <v/>
      </c>
      <c r="D733" s="15">
        <f>LN(B733/B732)</f>
        <v/>
      </c>
      <c r="E733" s="16">
        <f>STDEV(D713:D733)*SQRT(252)</f>
        <v/>
      </c>
      <c r="F733" s="16">
        <f>STDEV(D671:D733)*SQRT(252)</f>
        <v/>
      </c>
      <c r="G733" s="16">
        <f>IF(OR(C733="",F733=""),"",C733-F733)</f>
        <v/>
      </c>
      <c r="H733" s="17">
        <f>IF(OR(C733="",F733="",F733=0),"",C733/F733)</f>
        <v/>
      </c>
      <c r="I733" s="18">
        <f>IF('01_RAW_FwdRV'!B733="","",'01_RAW_FwdRV'!B733)</f>
        <v/>
      </c>
      <c r="J733" s="18">
        <f>IF(ROW()&lt;=3286,STDEV(D734:D754)*SQRT(252),"")</f>
        <v/>
      </c>
      <c r="K733" s="18">
        <f>IF(ROW()&lt;=3244,LN(B796/B733),"")</f>
        <v/>
      </c>
      <c r="L733" s="19" t="n">
        <v>0.1530054644808743</v>
      </c>
      <c r="M733" s="19" t="n">
        <v>0.06010928961748634</v>
      </c>
      <c r="N733" s="17" t="n">
        <v>0.194446433705255</v>
      </c>
      <c r="O733" s="20">
        <f>IF(F733="","",IF(F733&lt;'04_VOLATILITY_REGIMES'!$C$5,"Low",IF(F733&lt;'04_VOLATILITY_REGIMES'!$C$6,"Normal",IF(F733&lt;'04_VOLATILITY_REGIMES'!$C$7,"High","Extreme"))))</f>
        <v/>
      </c>
      <c r="P733" s="20">
        <f>O734</f>
        <v/>
      </c>
      <c r="Q733" s="21">
        <f>YEAR(A733)</f>
        <v/>
      </c>
    </row>
    <row r="734">
      <c r="A734" s="14" t="n">
        <v>42387</v>
      </c>
      <c r="B734" s="15">
        <f>'01_RAW_Spot'!B734</f>
        <v/>
      </c>
      <c r="C734" s="16">
        <f>'01_RAW_IV'!B734</f>
        <v/>
      </c>
      <c r="D734" s="15">
        <f>LN(B734/B733)</f>
        <v/>
      </c>
      <c r="E734" s="16">
        <f>STDEV(D714:D734)*SQRT(252)</f>
        <v/>
      </c>
      <c r="F734" s="16">
        <f>STDEV(D672:D734)*SQRT(252)</f>
        <v/>
      </c>
      <c r="G734" s="16">
        <f>IF(OR(C734="",F734=""),"",C734-F734)</f>
        <v/>
      </c>
      <c r="H734" s="17">
        <f>IF(OR(C734="",F734="",F734=0),"",C734/F734)</f>
        <v/>
      </c>
      <c r="I734" s="18">
        <f>IF('01_RAW_FwdRV'!B734="","",'01_RAW_FwdRV'!B734)</f>
        <v/>
      </c>
      <c r="J734" s="18">
        <f>IF(ROW()&lt;=3286,STDEV(D735:D755)*SQRT(252),"")</f>
        <v/>
      </c>
      <c r="K734" s="18">
        <f>IF(ROW()&lt;=3244,LN(B797/B734),"")</f>
        <v/>
      </c>
      <c r="L734" s="19" t="n">
        <v>0.1582537517053206</v>
      </c>
      <c r="M734" s="19" t="n">
        <v>0.04365620736698499</v>
      </c>
      <c r="N734" s="17" t="n">
        <v>0.2511120195954862</v>
      </c>
      <c r="O734" s="20">
        <f>IF(F734="","",IF(F734&lt;'04_VOLATILITY_REGIMES'!$C$5,"Low",IF(F734&lt;'04_VOLATILITY_REGIMES'!$C$6,"Normal",IF(F734&lt;'04_VOLATILITY_REGIMES'!$C$7,"High","Extreme"))))</f>
        <v/>
      </c>
      <c r="P734" s="20">
        <f>O735</f>
        <v/>
      </c>
      <c r="Q734" s="21">
        <f>YEAR(A734)</f>
        <v/>
      </c>
    </row>
    <row r="735">
      <c r="A735" s="14" t="n">
        <v>42388</v>
      </c>
      <c r="B735" s="15">
        <f>'01_RAW_Spot'!B735</f>
        <v/>
      </c>
      <c r="C735" s="16">
        <f>'01_RAW_IV'!B735</f>
        <v/>
      </c>
      <c r="D735" s="15">
        <f>LN(B735/B734)</f>
        <v/>
      </c>
      <c r="E735" s="16">
        <f>STDEV(D715:D735)*SQRT(252)</f>
        <v/>
      </c>
      <c r="F735" s="16">
        <f>STDEV(D673:D735)*SQRT(252)</f>
        <v/>
      </c>
      <c r="G735" s="16">
        <f>IF(OR(C735="",F735=""),"",C735-F735)</f>
        <v/>
      </c>
      <c r="H735" s="17">
        <f>IF(OR(C735="",F735="",F735=0),"",C735/F735)</f>
        <v/>
      </c>
      <c r="I735" s="18">
        <f>IF('01_RAW_FwdRV'!B735="","",'01_RAW_FwdRV'!B735)</f>
        <v/>
      </c>
      <c r="J735" s="18">
        <f>IF(ROW()&lt;=3286,STDEV(D736:D756)*SQRT(252),"")</f>
        <v/>
      </c>
      <c r="K735" s="18">
        <f>IF(ROW()&lt;=3244,LN(B798/B735),"")</f>
        <v/>
      </c>
      <c r="L735" s="19" t="n">
        <v>0.1485013623978202</v>
      </c>
      <c r="M735" s="19" t="n">
        <v>0.0340599455040872</v>
      </c>
      <c r="N735" s="17" t="n">
        <v>0.2532362072839986</v>
      </c>
      <c r="O735" s="20">
        <f>IF(F735="","",IF(F735&lt;'04_VOLATILITY_REGIMES'!$C$5,"Low",IF(F735&lt;'04_VOLATILITY_REGIMES'!$C$6,"Normal",IF(F735&lt;'04_VOLATILITY_REGIMES'!$C$7,"High","Extreme"))))</f>
        <v/>
      </c>
      <c r="P735" s="20">
        <f>O736</f>
        <v/>
      </c>
      <c r="Q735" s="21">
        <f>YEAR(A735)</f>
        <v/>
      </c>
    </row>
    <row r="736">
      <c r="A736" s="14" t="n">
        <v>42389</v>
      </c>
      <c r="B736" s="15">
        <f>'01_RAW_Spot'!B736</f>
        <v/>
      </c>
      <c r="C736" s="16">
        <f>'01_RAW_IV'!B736</f>
        <v/>
      </c>
      <c r="D736" s="15">
        <f>LN(B736/B735)</f>
        <v/>
      </c>
      <c r="E736" s="16">
        <f>STDEV(D716:D736)*SQRT(252)</f>
        <v/>
      </c>
      <c r="F736" s="16">
        <f>STDEV(D674:D736)*SQRT(252)</f>
        <v/>
      </c>
      <c r="G736" s="16">
        <f>IF(OR(C736="",F736=""),"",C736-F736)</f>
        <v/>
      </c>
      <c r="H736" s="17">
        <f>IF(OR(C736="",F736="",F736=0),"",C736/F736)</f>
        <v/>
      </c>
      <c r="I736" s="18">
        <f>IF('01_RAW_FwdRV'!B736="","",'01_RAW_FwdRV'!B736)</f>
        <v/>
      </c>
      <c r="J736" s="18">
        <f>IF(ROW()&lt;=3286,STDEV(D737:D757)*SQRT(252),"")</f>
        <v/>
      </c>
      <c r="K736" s="18">
        <f>IF(ROW()&lt;=3244,LN(B799/B736),"")</f>
        <v/>
      </c>
      <c r="L736" s="19" t="n">
        <v>0.2054421768707483</v>
      </c>
      <c r="M736" s="19" t="n">
        <v>0.03401360544217687</v>
      </c>
      <c r="N736" s="17" t="n">
        <v>0.3104805033762346</v>
      </c>
      <c r="O736" s="20">
        <f>IF(F736="","",IF(F736&lt;'04_VOLATILITY_REGIMES'!$C$5,"Low",IF(F736&lt;'04_VOLATILITY_REGIMES'!$C$6,"Normal",IF(F736&lt;'04_VOLATILITY_REGIMES'!$C$7,"High","Extreme"))))</f>
        <v/>
      </c>
      <c r="P736" s="20">
        <f>O737</f>
        <v/>
      </c>
      <c r="Q736" s="21">
        <f>YEAR(A736)</f>
        <v/>
      </c>
    </row>
    <row r="737">
      <c r="A737" s="14" t="n">
        <v>42390</v>
      </c>
      <c r="B737" s="15">
        <f>'01_RAW_Spot'!B737</f>
        <v/>
      </c>
      <c r="C737" s="16">
        <f>'01_RAW_IV'!B737</f>
        <v/>
      </c>
      <c r="D737" s="15">
        <f>LN(B737/B736)</f>
        <v/>
      </c>
      <c r="E737" s="16">
        <f>STDEV(D717:D737)*SQRT(252)</f>
        <v/>
      </c>
      <c r="F737" s="16">
        <f>STDEV(D675:D737)*SQRT(252)</f>
        <v/>
      </c>
      <c r="G737" s="16">
        <f>IF(OR(C737="",F737=""),"",C737-F737)</f>
        <v/>
      </c>
      <c r="H737" s="17">
        <f>IF(OR(C737="",F737="",F737=0),"",C737/F737)</f>
        <v/>
      </c>
      <c r="I737" s="18">
        <f>IF('01_RAW_FwdRV'!B737="","",'01_RAW_FwdRV'!B737)</f>
        <v/>
      </c>
      <c r="J737" s="18">
        <f>IF(ROW()&lt;=3286,STDEV(D738:D758)*SQRT(252),"")</f>
        <v/>
      </c>
      <c r="K737" s="18">
        <f>IF(ROW()&lt;=3244,LN(B800/B737),"")</f>
        <v/>
      </c>
      <c r="L737" s="19" t="n">
        <v>0.1875</v>
      </c>
      <c r="M737" s="19" t="n">
        <v>0.03125</v>
      </c>
      <c r="N737" s="17" t="n">
        <v>0.2913903318169119</v>
      </c>
      <c r="O737" s="20">
        <f>IF(F737="","",IF(F737&lt;'04_VOLATILITY_REGIMES'!$C$5,"Low",IF(F737&lt;'04_VOLATILITY_REGIMES'!$C$6,"Normal",IF(F737&lt;'04_VOLATILITY_REGIMES'!$C$7,"High","Extreme"))))</f>
        <v/>
      </c>
      <c r="P737" s="20">
        <f>O738</f>
        <v/>
      </c>
      <c r="Q737" s="21">
        <f>YEAR(A737)</f>
        <v/>
      </c>
    </row>
    <row r="738">
      <c r="A738" s="14" t="n">
        <v>42391</v>
      </c>
      <c r="B738" s="15">
        <f>'01_RAW_Spot'!B738</f>
        <v/>
      </c>
      <c r="C738" s="16">
        <f>'01_RAW_IV'!B738</f>
        <v/>
      </c>
      <c r="D738" s="15">
        <f>LN(B738/B737)</f>
        <v/>
      </c>
      <c r="E738" s="16">
        <f>STDEV(D718:D738)*SQRT(252)</f>
        <v/>
      </c>
      <c r="F738" s="16">
        <f>STDEV(D676:D738)*SQRT(252)</f>
        <v/>
      </c>
      <c r="G738" s="16">
        <f>IF(OR(C738="",F738=""),"",C738-F738)</f>
        <v/>
      </c>
      <c r="H738" s="17">
        <f>IF(OR(C738="",F738="",F738=0),"",C738/F738)</f>
        <v/>
      </c>
      <c r="I738" s="18">
        <f>IF('01_RAW_FwdRV'!B738="","",'01_RAW_FwdRV'!B738)</f>
        <v/>
      </c>
      <c r="J738" s="18">
        <f>IF(ROW()&lt;=3286,STDEV(D739:D759)*SQRT(252),"")</f>
        <v/>
      </c>
      <c r="K738" s="18">
        <f>IF(ROW()&lt;=3244,LN(B801/B738),"")</f>
        <v/>
      </c>
      <c r="L738" s="19" t="n">
        <v>0.1275440976933514</v>
      </c>
      <c r="M738" s="19" t="n">
        <v>0.06241519674355495</v>
      </c>
      <c r="N738" s="17" t="n">
        <v>0.1579831283789077</v>
      </c>
      <c r="O738" s="20">
        <f>IF(F738="","",IF(F738&lt;'04_VOLATILITY_REGIMES'!$C$5,"Low",IF(F738&lt;'04_VOLATILITY_REGIMES'!$C$6,"Normal",IF(F738&lt;'04_VOLATILITY_REGIMES'!$C$7,"High","Extreme"))))</f>
        <v/>
      </c>
      <c r="P738" s="20">
        <f>O739</f>
        <v/>
      </c>
      <c r="Q738" s="21">
        <f>YEAR(A738)</f>
        <v/>
      </c>
    </row>
    <row r="739">
      <c r="A739" s="14" t="n">
        <v>42394</v>
      </c>
      <c r="B739" s="15">
        <f>'01_RAW_Spot'!B739</f>
        <v/>
      </c>
      <c r="C739" s="16">
        <f>'01_RAW_IV'!B739</f>
        <v/>
      </c>
      <c r="D739" s="15">
        <f>LN(B739/B738)</f>
        <v/>
      </c>
      <c r="E739" s="16">
        <f>STDEV(D719:D739)*SQRT(252)</f>
        <v/>
      </c>
      <c r="F739" s="16">
        <f>STDEV(D677:D739)*SQRT(252)</f>
        <v/>
      </c>
      <c r="G739" s="16">
        <f>IF(OR(C739="",F739=""),"",C739-F739)</f>
        <v/>
      </c>
      <c r="H739" s="17">
        <f>IF(OR(C739="",F739="",F739=0),"",C739/F739)</f>
        <v/>
      </c>
      <c r="I739" s="18">
        <f>IF('01_RAW_FwdRV'!B739="","",'01_RAW_FwdRV'!B739)</f>
        <v/>
      </c>
      <c r="J739" s="18">
        <f>IF(ROW()&lt;=3286,STDEV(D740:D760)*SQRT(252),"")</f>
        <v/>
      </c>
      <c r="K739" s="18">
        <f>IF(ROW()&lt;=3244,LN(B802/B739),"")</f>
        <v/>
      </c>
      <c r="L739" s="19" t="n">
        <v>0.1111111111111111</v>
      </c>
      <c r="M739" s="19" t="n">
        <v>0.06097560975609756</v>
      </c>
      <c r="N739" s="17" t="n">
        <v>0.1488217176293498</v>
      </c>
      <c r="O739" s="20">
        <f>IF(F739="","",IF(F739&lt;'04_VOLATILITY_REGIMES'!$C$5,"Low",IF(F739&lt;'04_VOLATILITY_REGIMES'!$C$6,"Normal",IF(F739&lt;'04_VOLATILITY_REGIMES'!$C$7,"High","Extreme"))))</f>
        <v/>
      </c>
      <c r="P739" s="20">
        <f>O740</f>
        <v/>
      </c>
      <c r="Q739" s="21">
        <f>YEAR(A739)</f>
        <v/>
      </c>
    </row>
    <row r="740">
      <c r="A740" s="14" t="n">
        <v>42396</v>
      </c>
      <c r="B740" s="15">
        <f>'01_RAW_Spot'!B740</f>
        <v/>
      </c>
      <c r="C740" s="16">
        <f>'01_RAW_IV'!B740</f>
        <v/>
      </c>
      <c r="D740" s="15">
        <f>LN(B740/B739)</f>
        <v/>
      </c>
      <c r="E740" s="16">
        <f>STDEV(D720:D740)*SQRT(252)</f>
        <v/>
      </c>
      <c r="F740" s="16">
        <f>STDEV(D678:D740)*SQRT(252)</f>
        <v/>
      </c>
      <c r="G740" s="16">
        <f>IF(OR(C740="",F740=""),"",C740-F740)</f>
        <v/>
      </c>
      <c r="H740" s="17">
        <f>IF(OR(C740="",F740="",F740=0),"",C740/F740)</f>
        <v/>
      </c>
      <c r="I740" s="18">
        <f>IF('01_RAW_FwdRV'!B740="","",'01_RAW_FwdRV'!B740)</f>
        <v/>
      </c>
      <c r="J740" s="18">
        <f>IF(ROW()&lt;=3286,STDEV(D741:D761)*SQRT(252),"")</f>
        <v/>
      </c>
      <c r="K740" s="18">
        <f>IF(ROW()&lt;=3244,LN(B803/B740),"")</f>
        <v/>
      </c>
      <c r="L740" s="19" t="n">
        <v>0.1041948579161028</v>
      </c>
      <c r="M740" s="19" t="n">
        <v>0.06765899864682003</v>
      </c>
      <c r="N740" s="17" t="n">
        <v>0.127956601344808</v>
      </c>
      <c r="O740" s="20">
        <f>IF(F740="","",IF(F740&lt;'04_VOLATILITY_REGIMES'!$C$5,"Low",IF(F740&lt;'04_VOLATILITY_REGIMES'!$C$6,"Normal",IF(F740&lt;'04_VOLATILITY_REGIMES'!$C$7,"High","Extreme"))))</f>
        <v/>
      </c>
      <c r="P740" s="20">
        <f>O741</f>
        <v/>
      </c>
      <c r="Q740" s="21">
        <f>YEAR(A740)</f>
        <v/>
      </c>
    </row>
    <row r="741">
      <c r="A741" s="14" t="n">
        <v>42397</v>
      </c>
      <c r="B741" s="15">
        <f>'01_RAW_Spot'!B741</f>
        <v/>
      </c>
      <c r="C741" s="16">
        <f>'01_RAW_IV'!B741</f>
        <v/>
      </c>
      <c r="D741" s="15">
        <f>LN(B741/B740)</f>
        <v/>
      </c>
      <c r="E741" s="16">
        <f>STDEV(D721:D741)*SQRT(252)</f>
        <v/>
      </c>
      <c r="F741" s="16">
        <f>STDEV(D679:D741)*SQRT(252)</f>
        <v/>
      </c>
      <c r="G741" s="16">
        <f>IF(OR(C741="",F741=""),"",C741-F741)</f>
        <v/>
      </c>
      <c r="H741" s="17">
        <f>IF(OR(C741="",F741="",F741=0),"",C741/F741)</f>
        <v/>
      </c>
      <c r="I741" s="18">
        <f>IF('01_RAW_FwdRV'!B741="","",'01_RAW_FwdRV'!B741)</f>
        <v/>
      </c>
      <c r="J741" s="18">
        <f>IF(ROW()&lt;=3286,STDEV(D742:D762)*SQRT(252),"")</f>
        <v/>
      </c>
      <c r="K741" s="18">
        <f>IF(ROW()&lt;=3244,LN(B804/B741),"")</f>
        <v/>
      </c>
      <c r="L741" s="19" t="n">
        <v>0.1216216216216216</v>
      </c>
      <c r="M741" s="19" t="n">
        <v>0.05405405405405406</v>
      </c>
      <c r="N741" s="17" t="n">
        <v>0.1843443190328677</v>
      </c>
      <c r="O741" s="20">
        <f>IF(F741="","",IF(F741&lt;'04_VOLATILITY_REGIMES'!$C$5,"Low",IF(F741&lt;'04_VOLATILITY_REGIMES'!$C$6,"Normal",IF(F741&lt;'04_VOLATILITY_REGIMES'!$C$7,"High","Extreme"))))</f>
        <v/>
      </c>
      <c r="P741" s="20">
        <f>O742</f>
        <v/>
      </c>
      <c r="Q741" s="21">
        <f>YEAR(A741)</f>
        <v/>
      </c>
    </row>
    <row r="742">
      <c r="A742" s="14" t="n">
        <v>42398</v>
      </c>
      <c r="B742" s="15">
        <f>'01_RAW_Spot'!B742</f>
        <v/>
      </c>
      <c r="C742" s="16">
        <f>'01_RAW_IV'!B742</f>
        <v/>
      </c>
      <c r="D742" s="15">
        <f>LN(B742/B741)</f>
        <v/>
      </c>
      <c r="E742" s="16">
        <f>STDEV(D722:D742)*SQRT(252)</f>
        <v/>
      </c>
      <c r="F742" s="16">
        <f>STDEV(D680:D742)*SQRT(252)</f>
        <v/>
      </c>
      <c r="G742" s="16">
        <f>IF(OR(C742="",F742=""),"",C742-F742)</f>
        <v/>
      </c>
      <c r="H742" s="17">
        <f>IF(OR(C742="",F742="",F742=0),"",C742/F742)</f>
        <v/>
      </c>
      <c r="I742" s="18">
        <f>IF('01_RAW_FwdRV'!B742="","",'01_RAW_FwdRV'!B742)</f>
        <v/>
      </c>
      <c r="J742" s="18">
        <f>IF(ROW()&lt;=3286,STDEV(D743:D763)*SQRT(252),"")</f>
        <v/>
      </c>
      <c r="K742" s="18">
        <f>IF(ROW()&lt;=3244,LN(B805/B742),"")</f>
        <v/>
      </c>
      <c r="L742" s="19" t="n">
        <v>0.1201079622132254</v>
      </c>
      <c r="M742" s="19" t="n">
        <v>0.08502024291497975</v>
      </c>
      <c r="N742" s="17" t="n">
        <v>0.1113496059754845</v>
      </c>
      <c r="O742" s="20">
        <f>IF(F742="","",IF(F742&lt;'04_VOLATILITY_REGIMES'!$C$5,"Low",IF(F742&lt;'04_VOLATILITY_REGIMES'!$C$6,"Normal",IF(F742&lt;'04_VOLATILITY_REGIMES'!$C$7,"High","Extreme"))))</f>
        <v/>
      </c>
      <c r="P742" s="20">
        <f>O743</f>
        <v/>
      </c>
      <c r="Q742" s="21">
        <f>YEAR(A742)</f>
        <v/>
      </c>
    </row>
    <row r="743">
      <c r="A743" s="14" t="n">
        <v>42401</v>
      </c>
      <c r="B743" s="15">
        <f>'01_RAW_Spot'!B743</f>
        <v/>
      </c>
      <c r="C743" s="16">
        <f>'01_RAW_IV'!B743</f>
        <v/>
      </c>
      <c r="D743" s="15">
        <f>LN(B743/B742)</f>
        <v/>
      </c>
      <c r="E743" s="16">
        <f>STDEV(D723:D743)*SQRT(252)</f>
        <v/>
      </c>
      <c r="F743" s="16">
        <f>STDEV(D681:D743)*SQRT(252)</f>
        <v/>
      </c>
      <c r="G743" s="16">
        <f>IF(OR(C743="",F743=""),"",C743-F743)</f>
        <v/>
      </c>
      <c r="H743" s="17">
        <f>IF(OR(C743="",F743="",F743=0),"",C743/F743)</f>
        <v/>
      </c>
      <c r="I743" s="18">
        <f>IF('01_RAW_FwdRV'!B743="","",'01_RAW_FwdRV'!B743)</f>
        <v/>
      </c>
      <c r="J743" s="18">
        <f>IF(ROW()&lt;=3286,STDEV(D744:D764)*SQRT(252),"")</f>
        <v/>
      </c>
      <c r="K743" s="18">
        <f>IF(ROW()&lt;=3244,LN(B806/B743),"")</f>
        <v/>
      </c>
      <c r="L743" s="19" t="n">
        <v>0.1172506738544474</v>
      </c>
      <c r="M743" s="19" t="n">
        <v>0.08490566037735849</v>
      </c>
      <c r="N743" s="17" t="n">
        <v>0.1110518184978327</v>
      </c>
      <c r="O743" s="20">
        <f>IF(F743="","",IF(F743&lt;'04_VOLATILITY_REGIMES'!$C$5,"Low",IF(F743&lt;'04_VOLATILITY_REGIMES'!$C$6,"Normal",IF(F743&lt;'04_VOLATILITY_REGIMES'!$C$7,"High","Extreme"))))</f>
        <v/>
      </c>
      <c r="P743" s="20">
        <f>O744</f>
        <v/>
      </c>
      <c r="Q743" s="21">
        <f>YEAR(A743)</f>
        <v/>
      </c>
    </row>
    <row r="744">
      <c r="A744" s="14" t="n">
        <v>42402</v>
      </c>
      <c r="B744" s="15">
        <f>'01_RAW_Spot'!B744</f>
        <v/>
      </c>
      <c r="C744" s="16">
        <f>'01_RAW_IV'!B744</f>
        <v/>
      </c>
      <c r="D744" s="15">
        <f>LN(B744/B743)</f>
        <v/>
      </c>
      <c r="E744" s="16">
        <f>STDEV(D724:D744)*SQRT(252)</f>
        <v/>
      </c>
      <c r="F744" s="16">
        <f>STDEV(D682:D744)*SQRT(252)</f>
        <v/>
      </c>
      <c r="G744" s="16">
        <f>IF(OR(C744="",F744=""),"",C744-F744)</f>
        <v/>
      </c>
      <c r="H744" s="17">
        <f>IF(OR(C744="",F744="",F744=0),"",C744/F744)</f>
        <v/>
      </c>
      <c r="I744" s="18">
        <f>IF('01_RAW_FwdRV'!B744="","",'01_RAW_FwdRV'!B744)</f>
        <v/>
      </c>
      <c r="J744" s="18">
        <f>IF(ROW()&lt;=3286,STDEV(D745:D765)*SQRT(252),"")</f>
        <v/>
      </c>
      <c r="K744" s="18">
        <f>IF(ROW()&lt;=3244,LN(B807/B744),"")</f>
        <v/>
      </c>
      <c r="L744" s="19" t="n">
        <v>0.1332436069986541</v>
      </c>
      <c r="M744" s="19" t="n">
        <v>0.08613728129205922</v>
      </c>
      <c r="N744" s="17" t="n">
        <v>0.1211421881177487</v>
      </c>
      <c r="O744" s="20">
        <f>IF(F744="","",IF(F744&lt;'04_VOLATILITY_REGIMES'!$C$5,"Low",IF(F744&lt;'04_VOLATILITY_REGIMES'!$C$6,"Normal",IF(F744&lt;'04_VOLATILITY_REGIMES'!$C$7,"High","Extreme"))))</f>
        <v/>
      </c>
      <c r="P744" s="20">
        <f>O745</f>
        <v/>
      </c>
      <c r="Q744" s="21">
        <f>YEAR(A744)</f>
        <v/>
      </c>
    </row>
    <row r="745">
      <c r="A745" s="14" t="n">
        <v>42403</v>
      </c>
      <c r="B745" s="15">
        <f>'01_RAW_Spot'!B745</f>
        <v/>
      </c>
      <c r="C745" s="16">
        <f>'01_RAW_IV'!B745</f>
        <v/>
      </c>
      <c r="D745" s="15">
        <f>LN(B745/B744)</f>
        <v/>
      </c>
      <c r="E745" s="16">
        <f>STDEV(D725:D745)*SQRT(252)</f>
        <v/>
      </c>
      <c r="F745" s="16">
        <f>STDEV(D683:D745)*SQRT(252)</f>
        <v/>
      </c>
      <c r="G745" s="16">
        <f>IF(OR(C745="",F745=""),"",C745-F745)</f>
        <v/>
      </c>
      <c r="H745" s="17">
        <f>IF(OR(C745="",F745="",F745=0),"",C745/F745)</f>
        <v/>
      </c>
      <c r="I745" s="18">
        <f>IF('01_RAW_FwdRV'!B745="","",'01_RAW_FwdRV'!B745)</f>
        <v/>
      </c>
      <c r="J745" s="18">
        <f>IF(ROW()&lt;=3286,STDEV(D746:D766)*SQRT(252),"")</f>
        <v/>
      </c>
      <c r="K745" s="18">
        <f>IF(ROW()&lt;=3244,LN(B808/B745),"")</f>
        <v/>
      </c>
      <c r="L745" s="19" t="n">
        <v>0.1586021505376344</v>
      </c>
      <c r="M745" s="19" t="n">
        <v>0.06451612903225806</v>
      </c>
      <c r="N745" s="17" t="n">
        <v>0.1954656700228619</v>
      </c>
      <c r="O745" s="20">
        <f>IF(F745="","",IF(F745&lt;'04_VOLATILITY_REGIMES'!$C$5,"Low",IF(F745&lt;'04_VOLATILITY_REGIMES'!$C$6,"Normal",IF(F745&lt;'04_VOLATILITY_REGIMES'!$C$7,"High","Extreme"))))</f>
        <v/>
      </c>
      <c r="P745" s="20">
        <f>O746</f>
        <v/>
      </c>
      <c r="Q745" s="21">
        <f>YEAR(A745)</f>
        <v/>
      </c>
    </row>
    <row r="746">
      <c r="A746" s="14" t="n">
        <v>42404</v>
      </c>
      <c r="B746" s="15">
        <f>'01_RAW_Spot'!B746</f>
        <v/>
      </c>
      <c r="C746" s="16">
        <f>'01_RAW_IV'!B746</f>
        <v/>
      </c>
      <c r="D746" s="15">
        <f>LN(B746/B745)</f>
        <v/>
      </c>
      <c r="E746" s="16">
        <f>STDEV(D726:D746)*SQRT(252)</f>
        <v/>
      </c>
      <c r="F746" s="16">
        <f>STDEV(D684:D746)*SQRT(252)</f>
        <v/>
      </c>
      <c r="G746" s="16">
        <f>IF(OR(C746="",F746=""),"",C746-F746)</f>
        <v/>
      </c>
      <c r="H746" s="17">
        <f>IF(OR(C746="",F746="",F746=0),"",C746/F746)</f>
        <v/>
      </c>
      <c r="I746" s="18">
        <f>IF('01_RAW_FwdRV'!B746="","",'01_RAW_FwdRV'!B746)</f>
        <v/>
      </c>
      <c r="J746" s="18">
        <f>IF(ROW()&lt;=3286,STDEV(D747:D767)*SQRT(252),"")</f>
        <v/>
      </c>
      <c r="K746" s="18">
        <f>IF(ROW()&lt;=3244,LN(B809/B746),"")</f>
        <v/>
      </c>
      <c r="L746" s="19" t="n">
        <v>0.1476510067114094</v>
      </c>
      <c r="M746" s="19" t="n">
        <v>0.123489932885906</v>
      </c>
      <c r="N746" s="17" t="n">
        <v>0.08554682588210132</v>
      </c>
      <c r="O746" s="20">
        <f>IF(F746="","",IF(F746&lt;'04_VOLATILITY_REGIMES'!$C$5,"Low",IF(F746&lt;'04_VOLATILITY_REGIMES'!$C$6,"Normal",IF(F746&lt;'04_VOLATILITY_REGIMES'!$C$7,"High","Extreme"))))</f>
        <v/>
      </c>
      <c r="P746" s="20">
        <f>O747</f>
        <v/>
      </c>
      <c r="Q746" s="21">
        <f>YEAR(A746)</f>
        <v/>
      </c>
    </row>
    <row r="747">
      <c r="A747" s="14" t="n">
        <v>42405</v>
      </c>
      <c r="B747" s="15">
        <f>'01_RAW_Spot'!B747</f>
        <v/>
      </c>
      <c r="C747" s="16">
        <f>'01_RAW_IV'!B747</f>
        <v/>
      </c>
      <c r="D747" s="15">
        <f>LN(B747/B746)</f>
        <v/>
      </c>
      <c r="E747" s="16">
        <f>STDEV(D727:D747)*SQRT(252)</f>
        <v/>
      </c>
      <c r="F747" s="16">
        <f>STDEV(D685:D747)*SQRT(252)</f>
        <v/>
      </c>
      <c r="G747" s="16">
        <f>IF(OR(C747="",F747=""),"",C747-F747)</f>
        <v/>
      </c>
      <c r="H747" s="17">
        <f>IF(OR(C747="",F747="",F747=0),"",C747/F747)</f>
        <v/>
      </c>
      <c r="I747" s="18">
        <f>IF('01_RAW_FwdRV'!B747="","",'01_RAW_FwdRV'!B747)</f>
        <v/>
      </c>
      <c r="J747" s="18">
        <f>IF(ROW()&lt;=3286,STDEV(D748:D768)*SQRT(252),"")</f>
        <v/>
      </c>
      <c r="K747" s="18">
        <f>IF(ROW()&lt;=3244,LN(B810/B747),"")</f>
        <v/>
      </c>
      <c r="L747" s="19" t="n">
        <v>0.1447721179624665</v>
      </c>
      <c r="M747" s="19" t="n">
        <v>0.1005361930294906</v>
      </c>
      <c r="N747" s="17" t="n">
        <v>0.1069095005147133</v>
      </c>
      <c r="O747" s="20">
        <f>IF(F747="","",IF(F747&lt;'04_VOLATILITY_REGIMES'!$C$5,"Low",IF(F747&lt;'04_VOLATILITY_REGIMES'!$C$6,"Normal",IF(F747&lt;'04_VOLATILITY_REGIMES'!$C$7,"High","Extreme"))))</f>
        <v/>
      </c>
      <c r="P747" s="20">
        <f>O748</f>
        <v/>
      </c>
      <c r="Q747" s="21">
        <f>YEAR(A747)</f>
        <v/>
      </c>
    </row>
    <row r="748">
      <c r="A748" s="14" t="n">
        <v>42408</v>
      </c>
      <c r="B748" s="15">
        <f>'01_RAW_Spot'!B748</f>
        <v/>
      </c>
      <c r="C748" s="16">
        <f>'01_RAW_IV'!B748</f>
        <v/>
      </c>
      <c r="D748" s="15">
        <f>LN(B748/B747)</f>
        <v/>
      </c>
      <c r="E748" s="16">
        <f>STDEV(D728:D748)*SQRT(252)</f>
        <v/>
      </c>
      <c r="F748" s="16">
        <f>STDEV(D686:D748)*SQRT(252)</f>
        <v/>
      </c>
      <c r="G748" s="16">
        <f>IF(OR(C748="",F748=""),"",C748-F748)</f>
        <v/>
      </c>
      <c r="H748" s="17">
        <f>IF(OR(C748="",F748="",F748=0),"",C748/F748)</f>
        <v/>
      </c>
      <c r="I748" s="18">
        <f>IF('01_RAW_FwdRV'!B748="","",'01_RAW_FwdRV'!B748)</f>
        <v/>
      </c>
      <c r="J748" s="18">
        <f>IF(ROW()&lt;=3286,STDEV(D749:D769)*SQRT(252),"")</f>
        <v/>
      </c>
      <c r="K748" s="18">
        <f>IF(ROW()&lt;=3244,LN(B811/B748),"")</f>
        <v/>
      </c>
      <c r="L748" s="19" t="n">
        <v>0.1459170013386881</v>
      </c>
      <c r="M748" s="19" t="n">
        <v>0.1178045515394913</v>
      </c>
      <c r="N748" s="17" t="n">
        <v>0.08792032605856659</v>
      </c>
      <c r="O748" s="20">
        <f>IF(F748="","",IF(F748&lt;'04_VOLATILITY_REGIMES'!$C$5,"Low",IF(F748&lt;'04_VOLATILITY_REGIMES'!$C$6,"Normal",IF(F748&lt;'04_VOLATILITY_REGIMES'!$C$7,"High","Extreme"))))</f>
        <v/>
      </c>
      <c r="P748" s="20">
        <f>O749</f>
        <v/>
      </c>
      <c r="Q748" s="21">
        <f>YEAR(A748)</f>
        <v/>
      </c>
    </row>
    <row r="749">
      <c r="A749" s="14" t="n">
        <v>42409</v>
      </c>
      <c r="B749" s="15">
        <f>'01_RAW_Spot'!B749</f>
        <v/>
      </c>
      <c r="C749" s="16">
        <f>'01_RAW_IV'!B749</f>
        <v/>
      </c>
      <c r="D749" s="15">
        <f>LN(B749/B748)</f>
        <v/>
      </c>
      <c r="E749" s="16">
        <f>STDEV(D729:D749)*SQRT(252)</f>
        <v/>
      </c>
      <c r="F749" s="16">
        <f>STDEV(D687:D749)*SQRT(252)</f>
        <v/>
      </c>
      <c r="G749" s="16">
        <f>IF(OR(C749="",F749=""),"",C749-F749)</f>
        <v/>
      </c>
      <c r="H749" s="17">
        <f>IF(OR(C749="",F749="",F749=0),"",C749/F749)</f>
        <v/>
      </c>
      <c r="I749" s="18">
        <f>IF('01_RAW_FwdRV'!B749="","",'01_RAW_FwdRV'!B749)</f>
        <v/>
      </c>
      <c r="J749" s="18">
        <f>IF(ROW()&lt;=3286,STDEV(D750:D770)*SQRT(252),"")</f>
        <v/>
      </c>
      <c r="K749" s="18">
        <f>IF(ROW()&lt;=3244,LN(B812/B749),"")</f>
        <v/>
      </c>
      <c r="L749" s="19" t="n">
        <v>0.1991978609625668</v>
      </c>
      <c r="M749" s="19" t="n">
        <v>0.1042780748663102</v>
      </c>
      <c r="N749" s="17" t="n">
        <v>0.1597073770009857</v>
      </c>
      <c r="O749" s="20">
        <f>IF(F749="","",IF(F749&lt;'04_VOLATILITY_REGIMES'!$C$5,"Low",IF(F749&lt;'04_VOLATILITY_REGIMES'!$C$6,"Normal",IF(F749&lt;'04_VOLATILITY_REGIMES'!$C$7,"High","Extreme"))))</f>
        <v/>
      </c>
      <c r="P749" s="20">
        <f>O750</f>
        <v/>
      </c>
      <c r="Q749" s="21">
        <f>YEAR(A749)</f>
        <v/>
      </c>
    </row>
    <row r="750">
      <c r="A750" s="14" t="n">
        <v>42410</v>
      </c>
      <c r="B750" s="15">
        <f>'01_RAW_Spot'!B750</f>
        <v/>
      </c>
      <c r="C750" s="16">
        <f>'01_RAW_IV'!B750</f>
        <v/>
      </c>
      <c r="D750" s="15">
        <f>LN(B750/B749)</f>
        <v/>
      </c>
      <c r="E750" s="16">
        <f>STDEV(D730:D750)*SQRT(252)</f>
        <v/>
      </c>
      <c r="F750" s="16">
        <f>STDEV(D688:D750)*SQRT(252)</f>
        <v/>
      </c>
      <c r="G750" s="16">
        <f>IF(OR(C750="",F750=""),"",C750-F750)</f>
        <v/>
      </c>
      <c r="H750" s="17">
        <f>IF(OR(C750="",F750="",F750=0),"",C750/F750)</f>
        <v/>
      </c>
      <c r="I750" s="18">
        <f>IF('01_RAW_FwdRV'!B750="","",'01_RAW_FwdRV'!B750)</f>
        <v/>
      </c>
      <c r="J750" s="18">
        <f>IF(ROW()&lt;=3286,STDEV(D751:D771)*SQRT(252),"")</f>
        <v/>
      </c>
      <c r="K750" s="18">
        <f>IF(ROW()&lt;=3244,LN(B813/B750),"")</f>
        <v/>
      </c>
      <c r="L750" s="19" t="n">
        <v>0.2016021361815754</v>
      </c>
      <c r="M750" s="19" t="n">
        <v>0.09879839786381843</v>
      </c>
      <c r="N750" s="17" t="n">
        <v>0.176471773333433</v>
      </c>
      <c r="O750" s="20">
        <f>IF(F750="","",IF(F750&lt;'04_VOLATILITY_REGIMES'!$C$5,"Low",IF(F750&lt;'04_VOLATILITY_REGIMES'!$C$6,"Normal",IF(F750&lt;'04_VOLATILITY_REGIMES'!$C$7,"High","Extreme"))))</f>
        <v/>
      </c>
      <c r="P750" s="20">
        <f>O751</f>
        <v/>
      </c>
      <c r="Q750" s="21">
        <f>YEAR(A750)</f>
        <v/>
      </c>
    </row>
    <row r="751">
      <c r="A751" s="14" t="n">
        <v>42411</v>
      </c>
      <c r="B751" s="15">
        <f>'01_RAW_Spot'!B751</f>
        <v/>
      </c>
      <c r="C751" s="16">
        <f>'01_RAW_IV'!B751</f>
        <v/>
      </c>
      <c r="D751" s="15">
        <f>LN(B751/B750)</f>
        <v/>
      </c>
      <c r="E751" s="16">
        <f>STDEV(D731:D751)*SQRT(252)</f>
        <v/>
      </c>
      <c r="F751" s="16">
        <f>STDEV(D689:D751)*SQRT(252)</f>
        <v/>
      </c>
      <c r="G751" s="16">
        <f>IF(OR(C751="",F751=""),"",C751-F751)</f>
        <v/>
      </c>
      <c r="H751" s="17">
        <f>IF(OR(C751="",F751="",F751=0),"",C751/F751)</f>
        <v/>
      </c>
      <c r="I751" s="18">
        <f>IF('01_RAW_FwdRV'!B751="","",'01_RAW_FwdRV'!B751)</f>
        <v/>
      </c>
      <c r="J751" s="18">
        <f>IF(ROW()&lt;=3286,STDEV(D752:D772)*SQRT(252),"")</f>
        <v/>
      </c>
      <c r="K751" s="18">
        <f>IF(ROW()&lt;=3244,LN(B814/B751),"")</f>
        <v/>
      </c>
      <c r="L751" s="19" t="n">
        <v>0.228</v>
      </c>
      <c r="M751" s="19" t="n">
        <v>0.1453333333333333</v>
      </c>
      <c r="N751" s="17" t="n">
        <v>0.1547032087987469</v>
      </c>
      <c r="O751" s="20">
        <f>IF(F751="","",IF(F751&lt;'04_VOLATILITY_REGIMES'!$C$5,"Low",IF(F751&lt;'04_VOLATILITY_REGIMES'!$C$6,"Normal",IF(F751&lt;'04_VOLATILITY_REGIMES'!$C$7,"High","Extreme"))))</f>
        <v/>
      </c>
      <c r="P751" s="20">
        <f>O752</f>
        <v/>
      </c>
      <c r="Q751" s="21">
        <f>YEAR(A751)</f>
        <v/>
      </c>
    </row>
    <row r="752">
      <c r="A752" s="14" t="n">
        <v>42412</v>
      </c>
      <c r="B752" s="15">
        <f>'01_RAW_Spot'!B752</f>
        <v/>
      </c>
      <c r="C752" s="16">
        <f>'01_RAW_IV'!B752</f>
        <v/>
      </c>
      <c r="D752" s="15">
        <f>LN(B752/B751)</f>
        <v/>
      </c>
      <c r="E752" s="16">
        <f>STDEV(D732:D752)*SQRT(252)</f>
        <v/>
      </c>
      <c r="F752" s="16">
        <f>STDEV(D690:D752)*SQRT(252)</f>
        <v/>
      </c>
      <c r="G752" s="16">
        <f>IF(OR(C752="",F752=""),"",C752-F752)</f>
        <v/>
      </c>
      <c r="H752" s="17">
        <f>IF(OR(C752="",F752="",F752=0),"",C752/F752)</f>
        <v/>
      </c>
      <c r="I752" s="18">
        <f>IF('01_RAW_FwdRV'!B752="","",'01_RAW_FwdRV'!B752)</f>
        <v/>
      </c>
      <c r="J752" s="18">
        <f>IF(ROW()&lt;=3286,STDEV(D753:D773)*SQRT(252),"")</f>
        <v/>
      </c>
      <c r="K752" s="18">
        <f>IF(ROW()&lt;=3244,LN(B815/B752),"")</f>
        <v/>
      </c>
      <c r="L752" s="19" t="n">
        <v>0.303595206391478</v>
      </c>
      <c r="M752" s="19" t="n">
        <v>0.05459387483355526</v>
      </c>
      <c r="N752" s="17" t="n">
        <v>0.3864513352270713</v>
      </c>
      <c r="O752" s="20">
        <f>IF(F752="","",IF(F752&lt;'04_VOLATILITY_REGIMES'!$C$5,"Low",IF(F752&lt;'04_VOLATILITY_REGIMES'!$C$6,"Normal",IF(F752&lt;'04_VOLATILITY_REGIMES'!$C$7,"High","Extreme"))))</f>
        <v/>
      </c>
      <c r="P752" s="20">
        <f>O753</f>
        <v/>
      </c>
      <c r="Q752" s="21">
        <f>YEAR(A752)</f>
        <v/>
      </c>
    </row>
    <row r="753">
      <c r="A753" s="14" t="n">
        <v>42415</v>
      </c>
      <c r="B753" s="15">
        <f>'01_RAW_Spot'!B753</f>
        <v/>
      </c>
      <c r="C753" s="16">
        <f>'01_RAW_IV'!B753</f>
        <v/>
      </c>
      <c r="D753" s="15">
        <f>LN(B753/B752)</f>
        <v/>
      </c>
      <c r="E753" s="16">
        <f>STDEV(D733:D753)*SQRT(252)</f>
        <v/>
      </c>
      <c r="F753" s="16">
        <f>STDEV(D691:D753)*SQRT(252)</f>
        <v/>
      </c>
      <c r="G753" s="16">
        <f>IF(OR(C753="",F753=""),"",C753-F753)</f>
        <v/>
      </c>
      <c r="H753" s="17">
        <f>IF(OR(C753="",F753="",F753=0),"",C753/F753)</f>
        <v/>
      </c>
      <c r="I753" s="18">
        <f>IF('01_RAW_FwdRV'!B753="","",'01_RAW_FwdRV'!B753)</f>
        <v/>
      </c>
      <c r="J753" s="18">
        <f>IF(ROW()&lt;=3286,STDEV(D754:D774)*SQRT(252),"")</f>
        <v/>
      </c>
      <c r="K753" s="18">
        <f>IF(ROW()&lt;=3244,LN(B816/B753),"")</f>
        <v/>
      </c>
      <c r="L753" s="19" t="n">
        <v>0.3151595744680851</v>
      </c>
      <c r="M753" s="19" t="n">
        <v>0.05585106382978723</v>
      </c>
      <c r="N753" s="17" t="n">
        <v>0.4001620425370564</v>
      </c>
      <c r="O753" s="20">
        <f>IF(F753="","",IF(F753&lt;'04_VOLATILITY_REGIMES'!$C$5,"Low",IF(F753&lt;'04_VOLATILITY_REGIMES'!$C$6,"Normal",IF(F753&lt;'04_VOLATILITY_REGIMES'!$C$7,"High","Extreme"))))</f>
        <v/>
      </c>
      <c r="P753" s="20">
        <f>O754</f>
        <v/>
      </c>
      <c r="Q753" s="21">
        <f>YEAR(A753)</f>
        <v/>
      </c>
    </row>
    <row r="754">
      <c r="A754" s="14" t="n">
        <v>42416</v>
      </c>
      <c r="B754" s="15">
        <f>'01_RAW_Spot'!B754</f>
        <v/>
      </c>
      <c r="C754" s="16">
        <f>'01_RAW_IV'!B754</f>
        <v/>
      </c>
      <c r="D754" s="15">
        <f>LN(B754/B753)</f>
        <v/>
      </c>
      <c r="E754" s="16">
        <f>STDEV(D734:D754)*SQRT(252)</f>
        <v/>
      </c>
      <c r="F754" s="16">
        <f>STDEV(D692:D754)*SQRT(252)</f>
        <v/>
      </c>
      <c r="G754" s="16">
        <f>IF(OR(C754="",F754=""),"",C754-F754)</f>
        <v/>
      </c>
      <c r="H754" s="17">
        <f>IF(OR(C754="",F754="",F754=0),"",C754/F754)</f>
        <v/>
      </c>
      <c r="I754" s="18">
        <f>IF('01_RAW_FwdRV'!B754="","",'01_RAW_FwdRV'!B754)</f>
        <v/>
      </c>
      <c r="J754" s="18">
        <f>IF(ROW()&lt;=3286,STDEV(D755:D775)*SQRT(252),"")</f>
        <v/>
      </c>
      <c r="K754" s="18">
        <f>IF(ROW()&lt;=3244,LN(B817/B754),"")</f>
        <v/>
      </c>
      <c r="L754" s="19" t="n">
        <v>0.3173970783532536</v>
      </c>
      <c r="M754" s="19" t="n">
        <v>0.06108897742363878</v>
      </c>
      <c r="N754" s="17" t="n">
        <v>0.3951540182139895</v>
      </c>
      <c r="O754" s="20">
        <f>IF(F754="","",IF(F754&lt;'04_VOLATILITY_REGIMES'!$C$5,"Low",IF(F754&lt;'04_VOLATILITY_REGIMES'!$C$6,"Normal",IF(F754&lt;'04_VOLATILITY_REGIMES'!$C$7,"High","Extreme"))))</f>
        <v/>
      </c>
      <c r="P754" s="20">
        <f>O755</f>
        <v/>
      </c>
      <c r="Q754" s="21">
        <f>YEAR(A754)</f>
        <v/>
      </c>
    </row>
    <row r="755">
      <c r="A755" s="14" t="n">
        <v>42417</v>
      </c>
      <c r="B755" s="15">
        <f>'01_RAW_Spot'!B755</f>
        <v/>
      </c>
      <c r="C755" s="16">
        <f>'01_RAW_IV'!B755</f>
        <v/>
      </c>
      <c r="D755" s="15">
        <f>LN(B755/B754)</f>
        <v/>
      </c>
      <c r="E755" s="16">
        <f>STDEV(D735:D755)*SQRT(252)</f>
        <v/>
      </c>
      <c r="F755" s="16">
        <f>STDEV(D693:D755)*SQRT(252)</f>
        <v/>
      </c>
      <c r="G755" s="16">
        <f>IF(OR(C755="",F755=""),"",C755-F755)</f>
        <v/>
      </c>
      <c r="H755" s="17">
        <f>IF(OR(C755="",F755="",F755=0),"",C755/F755)</f>
        <v/>
      </c>
      <c r="I755" s="18">
        <f>IF('01_RAW_FwdRV'!B755="","",'01_RAW_FwdRV'!B755)</f>
        <v/>
      </c>
      <c r="J755" s="18">
        <f>IF(ROW()&lt;=3286,STDEV(D756:D776)*SQRT(252),"")</f>
        <v/>
      </c>
      <c r="K755" s="18">
        <f>IF(ROW()&lt;=3244,LN(B818/B755),"")</f>
        <v/>
      </c>
      <c r="L755" s="19" t="n">
        <v>0.3249336870026525</v>
      </c>
      <c r="M755" s="19" t="n">
        <v>0.05702917771883289</v>
      </c>
      <c r="N755" s="17" t="n">
        <v>0.4096713471028867</v>
      </c>
      <c r="O755" s="20">
        <f>IF(F755="","",IF(F755&lt;'04_VOLATILITY_REGIMES'!$C$5,"Low",IF(F755&lt;'04_VOLATILITY_REGIMES'!$C$6,"Normal",IF(F755&lt;'04_VOLATILITY_REGIMES'!$C$7,"High","Extreme"))))</f>
        <v/>
      </c>
      <c r="P755" s="20">
        <f>O756</f>
        <v/>
      </c>
      <c r="Q755" s="21">
        <f>YEAR(A755)</f>
        <v/>
      </c>
    </row>
    <row r="756">
      <c r="A756" s="14" t="n">
        <v>42418</v>
      </c>
      <c r="B756" s="15">
        <f>'01_RAW_Spot'!B756</f>
        <v/>
      </c>
      <c r="C756" s="16">
        <f>'01_RAW_IV'!B756</f>
        <v/>
      </c>
      <c r="D756" s="15">
        <f>LN(B756/B755)</f>
        <v/>
      </c>
      <c r="E756" s="16">
        <f>STDEV(D736:D756)*SQRT(252)</f>
        <v/>
      </c>
      <c r="F756" s="16">
        <f>STDEV(D694:D756)*SQRT(252)</f>
        <v/>
      </c>
      <c r="G756" s="16">
        <f>IF(OR(C756="",F756=""),"",C756-F756)</f>
        <v/>
      </c>
      <c r="H756" s="17">
        <f>IF(OR(C756="",F756="",F756=0),"",C756/F756)</f>
        <v/>
      </c>
      <c r="I756" s="18">
        <f>IF('01_RAW_FwdRV'!B756="","",'01_RAW_FwdRV'!B756)</f>
        <v/>
      </c>
      <c r="J756" s="18">
        <f>IF(ROW()&lt;=3286,STDEV(D757:D777)*SQRT(252),"")</f>
        <v/>
      </c>
      <c r="K756" s="18">
        <f>IF(ROW()&lt;=3244,LN(B819/B756),"")</f>
        <v/>
      </c>
      <c r="L756" s="19" t="n">
        <v>0.3218543046357616</v>
      </c>
      <c r="M756" s="19" t="n">
        <v>0.05827814569536424</v>
      </c>
      <c r="N756" s="17" t="n">
        <v>0.4053368484908305</v>
      </c>
      <c r="O756" s="20">
        <f>IF(F756="","",IF(F756&lt;'04_VOLATILITY_REGIMES'!$C$5,"Low",IF(F756&lt;'04_VOLATILITY_REGIMES'!$C$6,"Normal",IF(F756&lt;'04_VOLATILITY_REGIMES'!$C$7,"High","Extreme"))))</f>
        <v/>
      </c>
      <c r="P756" s="20">
        <f>O757</f>
        <v/>
      </c>
      <c r="Q756" s="21">
        <f>YEAR(A756)</f>
        <v/>
      </c>
    </row>
    <row r="757">
      <c r="A757" s="14" t="n">
        <v>42422</v>
      </c>
      <c r="B757" s="15">
        <f>'01_RAW_Spot'!B757</f>
        <v/>
      </c>
      <c r="C757" s="16">
        <f>'01_RAW_IV'!B757</f>
        <v/>
      </c>
      <c r="D757" s="15">
        <f>LN(B757/B756)</f>
        <v/>
      </c>
      <c r="E757" s="16">
        <f>STDEV(D737:D757)*SQRT(252)</f>
        <v/>
      </c>
      <c r="F757" s="16">
        <f>STDEV(D695:D757)*SQRT(252)</f>
        <v/>
      </c>
      <c r="G757" s="16">
        <f>IF(OR(C757="",F757=""),"",C757-F757)</f>
        <v/>
      </c>
      <c r="H757" s="17">
        <f>IF(OR(C757="",F757="",F757=0),"",C757/F757)</f>
        <v/>
      </c>
      <c r="I757" s="18">
        <f>IF('01_RAW_FwdRV'!B757="","",'01_RAW_FwdRV'!B757)</f>
        <v/>
      </c>
      <c r="J757" s="18">
        <f>IF(ROW()&lt;=3286,STDEV(D758:D778)*SQRT(252),"")</f>
        <v/>
      </c>
      <c r="K757" s="18">
        <f>IF(ROW()&lt;=3244,LN(B820/B757),"")</f>
        <v/>
      </c>
      <c r="L757" s="19" t="n">
        <v>0.3267195767195767</v>
      </c>
      <c r="M757" s="19" t="n">
        <v>0.05291005291005291</v>
      </c>
      <c r="N757" s="17" t="n">
        <v>0.423273575079874</v>
      </c>
      <c r="O757" s="20">
        <f>IF(F757="","",IF(F757&lt;'04_VOLATILITY_REGIMES'!$C$5,"Low",IF(F757&lt;'04_VOLATILITY_REGIMES'!$C$6,"Normal",IF(F757&lt;'04_VOLATILITY_REGIMES'!$C$7,"High","Extreme"))))</f>
        <v/>
      </c>
      <c r="P757" s="20">
        <f>O758</f>
        <v/>
      </c>
      <c r="Q757" s="21">
        <f>YEAR(A757)</f>
        <v/>
      </c>
    </row>
    <row r="758">
      <c r="A758" s="14" t="n">
        <v>42423</v>
      </c>
      <c r="B758" s="15">
        <f>'01_RAW_Spot'!B758</f>
        <v/>
      </c>
      <c r="C758" s="16">
        <f>'01_RAW_IV'!B758</f>
        <v/>
      </c>
      <c r="D758" s="15">
        <f>LN(B758/B757)</f>
        <v/>
      </c>
      <c r="E758" s="16">
        <f>STDEV(D738:D758)*SQRT(252)</f>
        <v/>
      </c>
      <c r="F758" s="16">
        <f>STDEV(D696:D758)*SQRT(252)</f>
        <v/>
      </c>
      <c r="G758" s="16">
        <f>IF(OR(C758="",F758=""),"",C758-F758)</f>
        <v/>
      </c>
      <c r="H758" s="17">
        <f>IF(OR(C758="",F758="",F758=0),"",C758/F758)</f>
        <v/>
      </c>
      <c r="I758" s="18">
        <f>IF('01_RAW_FwdRV'!B758="","",'01_RAW_FwdRV'!B758)</f>
        <v/>
      </c>
      <c r="J758" s="18">
        <f>IF(ROW()&lt;=3286,STDEV(D759:D779)*SQRT(252),"")</f>
        <v/>
      </c>
      <c r="K758" s="18">
        <f>IF(ROW()&lt;=3244,LN(B821/B758),"")</f>
        <v/>
      </c>
      <c r="L758" s="19" t="n">
        <v>0.3236459709379128</v>
      </c>
      <c r="M758" s="19" t="n">
        <v>0.05284015852047556</v>
      </c>
      <c r="N758" s="17" t="n">
        <v>0.4266353191407161</v>
      </c>
      <c r="O758" s="20">
        <f>IF(F758="","",IF(F758&lt;'04_VOLATILITY_REGIMES'!$C$5,"Low",IF(F758&lt;'04_VOLATILITY_REGIMES'!$C$6,"Normal",IF(F758&lt;'04_VOLATILITY_REGIMES'!$C$7,"High","Extreme"))))</f>
        <v/>
      </c>
      <c r="P758" s="20">
        <f>O759</f>
        <v/>
      </c>
      <c r="Q758" s="21">
        <f>YEAR(A758)</f>
        <v/>
      </c>
    </row>
    <row r="759">
      <c r="A759" s="14" t="n">
        <v>42424</v>
      </c>
      <c r="B759" s="15">
        <f>'01_RAW_Spot'!B759</f>
        <v/>
      </c>
      <c r="C759" s="16">
        <f>'01_RAW_IV'!B759</f>
        <v/>
      </c>
      <c r="D759" s="15">
        <f>LN(B759/B758)</f>
        <v/>
      </c>
      <c r="E759" s="16">
        <f>STDEV(D739:D759)*SQRT(252)</f>
        <v/>
      </c>
      <c r="F759" s="16">
        <f>STDEV(D697:D759)*SQRT(252)</f>
        <v/>
      </c>
      <c r="G759" s="16">
        <f>IF(OR(C759="",F759=""),"",C759-F759)</f>
        <v/>
      </c>
      <c r="H759" s="17">
        <f>IF(OR(C759="",F759="",F759=0),"",C759/F759)</f>
        <v/>
      </c>
      <c r="I759" s="18">
        <f>IF('01_RAW_FwdRV'!B759="","",'01_RAW_FwdRV'!B759)</f>
        <v/>
      </c>
      <c r="J759" s="18">
        <f>IF(ROW()&lt;=3286,STDEV(D760:D780)*SQRT(252),"")</f>
        <v/>
      </c>
      <c r="K759" s="18">
        <f>IF(ROW()&lt;=3244,LN(B822/B759),"")</f>
        <v/>
      </c>
      <c r="L759" s="19" t="n">
        <v>0.3245382585751979</v>
      </c>
      <c r="M759" s="19" t="n">
        <v>0.05408970976253298</v>
      </c>
      <c r="N759" s="17" t="n">
        <v>0.4252379060821994</v>
      </c>
      <c r="O759" s="20">
        <f>IF(F759="","",IF(F759&lt;'04_VOLATILITY_REGIMES'!$C$5,"Low",IF(F759&lt;'04_VOLATILITY_REGIMES'!$C$6,"Normal",IF(F759&lt;'04_VOLATILITY_REGIMES'!$C$7,"High","Extreme"))))</f>
        <v/>
      </c>
      <c r="P759" s="20">
        <f>O760</f>
        <v/>
      </c>
      <c r="Q759" s="21">
        <f>YEAR(A759)</f>
        <v/>
      </c>
    </row>
    <row r="760">
      <c r="A760" s="14" t="n">
        <v>42425</v>
      </c>
      <c r="B760" s="15">
        <f>'01_RAW_Spot'!B760</f>
        <v/>
      </c>
      <c r="C760" s="16">
        <f>'01_RAW_IV'!B760</f>
        <v/>
      </c>
      <c r="D760" s="15">
        <f>LN(B760/B759)</f>
        <v/>
      </c>
      <c r="E760" s="16">
        <f>STDEV(D740:D760)*SQRT(252)</f>
        <v/>
      </c>
      <c r="F760" s="16">
        <f>STDEV(D698:D760)*SQRT(252)</f>
        <v/>
      </c>
      <c r="G760" s="16">
        <f>IF(OR(C760="",F760=""),"",C760-F760)</f>
        <v/>
      </c>
      <c r="H760" s="17">
        <f>IF(OR(C760="",F760="",F760=0),"",C760/F760)</f>
        <v/>
      </c>
      <c r="I760" s="18">
        <f>IF('01_RAW_FwdRV'!B760="","",'01_RAW_FwdRV'!B760)</f>
        <v/>
      </c>
      <c r="J760" s="18">
        <f>IF(ROW()&lt;=3286,STDEV(D761:D781)*SQRT(252),"")</f>
        <v/>
      </c>
      <c r="K760" s="18">
        <f>IF(ROW()&lt;=3244,LN(B823/B760),"")</f>
        <v/>
      </c>
      <c r="L760" s="19" t="n">
        <v>0.3069828722002635</v>
      </c>
      <c r="M760" s="19" t="n">
        <v>0.03557312252964427</v>
      </c>
      <c r="N760" s="17" t="n">
        <v>0.4271616060247178</v>
      </c>
      <c r="O760" s="20">
        <f>IF(F760="","",IF(F760&lt;'04_VOLATILITY_REGIMES'!$C$5,"Low",IF(F760&lt;'04_VOLATILITY_REGIMES'!$C$6,"Normal",IF(F760&lt;'04_VOLATILITY_REGIMES'!$C$7,"High","Extreme"))))</f>
        <v/>
      </c>
      <c r="P760" s="20">
        <f>O761</f>
        <v/>
      </c>
      <c r="Q760" s="21">
        <f>YEAR(A760)</f>
        <v/>
      </c>
    </row>
    <row r="761">
      <c r="A761" s="14" t="n">
        <v>42426</v>
      </c>
      <c r="B761" s="15">
        <f>'01_RAW_Spot'!B761</f>
        <v/>
      </c>
      <c r="C761" s="16">
        <f>'01_RAW_IV'!B761</f>
        <v/>
      </c>
      <c r="D761" s="15">
        <f>LN(B761/B760)</f>
        <v/>
      </c>
      <c r="E761" s="16">
        <f>STDEV(D741:D761)*SQRT(252)</f>
        <v/>
      </c>
      <c r="F761" s="16">
        <f>STDEV(D699:D761)*SQRT(252)</f>
        <v/>
      </c>
      <c r="G761" s="16">
        <f>IF(OR(C761="",F761=""),"",C761-F761)</f>
        <v/>
      </c>
      <c r="H761" s="17">
        <f>IF(OR(C761="",F761="",F761=0),"",C761/F761)</f>
        <v/>
      </c>
      <c r="I761" s="18">
        <f>IF('01_RAW_FwdRV'!B761="","",'01_RAW_FwdRV'!B761)</f>
        <v/>
      </c>
      <c r="J761" s="18">
        <f>IF(ROW()&lt;=3286,STDEV(D762:D782)*SQRT(252),"")</f>
        <v/>
      </c>
      <c r="K761" s="18">
        <f>IF(ROW()&lt;=3244,LN(B824/B761),"")</f>
        <v/>
      </c>
      <c r="L761" s="19" t="n">
        <v>0.3526315789473684</v>
      </c>
      <c r="M761" s="19" t="n">
        <v>0.02763157894736842</v>
      </c>
      <c r="N761" s="17" t="n">
        <v>0.4855231603759268</v>
      </c>
      <c r="O761" s="20">
        <f>IF(F761="","",IF(F761&lt;'04_VOLATILITY_REGIMES'!$C$5,"Low",IF(F761&lt;'04_VOLATILITY_REGIMES'!$C$6,"Normal",IF(F761&lt;'04_VOLATILITY_REGIMES'!$C$7,"High","Extreme"))))</f>
        <v/>
      </c>
      <c r="P761" s="20">
        <f>O762</f>
        <v/>
      </c>
      <c r="Q761" s="21">
        <f>YEAR(A761)</f>
        <v/>
      </c>
    </row>
    <row r="762">
      <c r="A762" s="14" t="n">
        <v>42429</v>
      </c>
      <c r="B762" s="15">
        <f>'01_RAW_Spot'!B762</f>
        <v/>
      </c>
      <c r="C762" s="16">
        <f>'01_RAW_IV'!B762</f>
        <v/>
      </c>
      <c r="D762" s="15">
        <f>LN(B762/B761)</f>
        <v/>
      </c>
      <c r="E762" s="16">
        <f>STDEV(D742:D762)*SQRT(252)</f>
        <v/>
      </c>
      <c r="F762" s="16">
        <f>STDEV(D700:D762)*SQRT(252)</f>
        <v/>
      </c>
      <c r="G762" s="16">
        <f>IF(OR(C762="",F762=""),"",C762-F762)</f>
        <v/>
      </c>
      <c r="H762" s="17">
        <f>IF(OR(C762="",F762="",F762=0),"",C762/F762)</f>
        <v/>
      </c>
      <c r="I762" s="18">
        <f>IF('01_RAW_FwdRV'!B762="","",'01_RAW_FwdRV'!B762)</f>
        <v/>
      </c>
      <c r="J762" s="18">
        <f>IF(ROW()&lt;=3286,STDEV(D763:D783)*SQRT(252),"")</f>
        <v/>
      </c>
      <c r="K762" s="18">
        <f>IF(ROW()&lt;=3244,LN(B825/B762),"")</f>
        <v/>
      </c>
      <c r="L762" s="19" t="n">
        <v>0.3455978975032852</v>
      </c>
      <c r="M762" s="19" t="n">
        <v>0.03022339027595269</v>
      </c>
      <c r="N762" s="17" t="n">
        <v>0.468808518500503</v>
      </c>
      <c r="O762" s="20">
        <f>IF(F762="","",IF(F762&lt;'04_VOLATILITY_REGIMES'!$C$5,"Low",IF(F762&lt;'04_VOLATILITY_REGIMES'!$C$6,"Normal",IF(F762&lt;'04_VOLATILITY_REGIMES'!$C$7,"High","Extreme"))))</f>
        <v/>
      </c>
      <c r="P762" s="20">
        <f>O763</f>
        <v/>
      </c>
      <c r="Q762" s="21">
        <f>YEAR(A762)</f>
        <v/>
      </c>
    </row>
    <row r="763">
      <c r="A763" s="14" t="n">
        <v>42430</v>
      </c>
      <c r="B763" s="15">
        <f>'01_RAW_Spot'!B763</f>
        <v/>
      </c>
      <c r="C763" s="16">
        <f>'01_RAW_IV'!B763</f>
        <v/>
      </c>
      <c r="D763" s="15">
        <f>LN(B763/B762)</f>
        <v/>
      </c>
      <c r="E763" s="16">
        <f>STDEV(D743:D763)*SQRT(252)</f>
        <v/>
      </c>
      <c r="F763" s="16">
        <f>STDEV(D701:D763)*SQRT(252)</f>
        <v/>
      </c>
      <c r="G763" s="16">
        <f>IF(OR(C763="",F763=""),"",C763-F763)</f>
        <v/>
      </c>
      <c r="H763" s="17">
        <f>IF(OR(C763="",F763="",F763=0),"",C763/F763)</f>
        <v/>
      </c>
      <c r="I763" s="18">
        <f>IF('01_RAW_FwdRV'!B763="","",'01_RAW_FwdRV'!B763)</f>
        <v/>
      </c>
      <c r="J763" s="18">
        <f>IF(ROW()&lt;=3286,STDEV(D764:D784)*SQRT(252),"")</f>
        <v/>
      </c>
      <c r="K763" s="18">
        <f>IF(ROW()&lt;=3244,LN(B826/B763),"")</f>
        <v/>
      </c>
      <c r="L763" s="19" t="n">
        <v>0.2952755905511811</v>
      </c>
      <c r="M763" s="19" t="n">
        <v>0.09842519685039371</v>
      </c>
      <c r="N763" s="17" t="n">
        <v>0.3164720387240916</v>
      </c>
      <c r="O763" s="20">
        <f>IF(F763="","",IF(F763&lt;'04_VOLATILITY_REGIMES'!$C$5,"Low",IF(F763&lt;'04_VOLATILITY_REGIMES'!$C$6,"Normal",IF(F763&lt;'04_VOLATILITY_REGIMES'!$C$7,"High","Extreme"))))</f>
        <v/>
      </c>
      <c r="P763" s="20">
        <f>O764</f>
        <v/>
      </c>
      <c r="Q763" s="21">
        <f>YEAR(A763)</f>
        <v/>
      </c>
    </row>
    <row r="764">
      <c r="A764" s="14" t="n">
        <v>42431</v>
      </c>
      <c r="B764" s="15">
        <f>'01_RAW_Spot'!B764</f>
        <v/>
      </c>
      <c r="C764" s="16">
        <f>'01_RAW_IV'!B764</f>
        <v/>
      </c>
      <c r="D764" s="15">
        <f>LN(B764/B763)</f>
        <v/>
      </c>
      <c r="E764" s="16">
        <f>STDEV(D744:D764)*SQRT(252)</f>
        <v/>
      </c>
      <c r="F764" s="16">
        <f>STDEV(D702:D764)*SQRT(252)</f>
        <v/>
      </c>
      <c r="G764" s="16">
        <f>IF(OR(C764="",F764=""),"",C764-F764)</f>
        <v/>
      </c>
      <c r="H764" s="17">
        <f>IF(OR(C764="",F764="",F764=0),"",C764/F764)</f>
        <v/>
      </c>
      <c r="I764" s="18">
        <f>IF('01_RAW_FwdRV'!B764="","",'01_RAW_FwdRV'!B764)</f>
        <v/>
      </c>
      <c r="J764" s="18">
        <f>IF(ROW()&lt;=3286,STDEV(D765:D785)*SQRT(252),"")</f>
        <v/>
      </c>
      <c r="K764" s="18">
        <f>IF(ROW()&lt;=3244,LN(B827/B764),"")</f>
        <v/>
      </c>
      <c r="L764" s="19" t="n">
        <v>0.2319790301441678</v>
      </c>
      <c r="M764" s="19" t="n">
        <v>0.1166448230668414</v>
      </c>
      <c r="N764" s="17" t="n">
        <v>0.2073301920910207</v>
      </c>
      <c r="O764" s="20">
        <f>IF(F764="","",IF(F764&lt;'04_VOLATILITY_REGIMES'!$C$5,"Low",IF(F764&lt;'04_VOLATILITY_REGIMES'!$C$6,"Normal",IF(F764&lt;'04_VOLATILITY_REGIMES'!$C$7,"High","Extreme"))))</f>
        <v/>
      </c>
      <c r="P764" s="20">
        <f>O765</f>
        <v/>
      </c>
      <c r="Q764" s="21">
        <f>YEAR(A764)</f>
        <v/>
      </c>
    </row>
    <row r="765">
      <c r="A765" s="14" t="n">
        <v>42432</v>
      </c>
      <c r="B765" s="15">
        <f>'01_RAW_Spot'!B765</f>
        <v/>
      </c>
      <c r="C765" s="16">
        <f>'01_RAW_IV'!B765</f>
        <v/>
      </c>
      <c r="D765" s="15">
        <f>LN(B765/B764)</f>
        <v/>
      </c>
      <c r="E765" s="16">
        <f>STDEV(D745:D765)*SQRT(252)</f>
        <v/>
      </c>
      <c r="F765" s="16">
        <f>STDEV(D703:D765)*SQRT(252)</f>
        <v/>
      </c>
      <c r="G765" s="16">
        <f>IF(OR(C765="",F765=""),"",C765-F765)</f>
        <v/>
      </c>
      <c r="H765" s="17">
        <f>IF(OR(C765="",F765="",F765=0),"",C765/F765)</f>
        <v/>
      </c>
      <c r="I765" s="18">
        <f>IF('01_RAW_FwdRV'!B765="","",'01_RAW_FwdRV'!B765)</f>
        <v/>
      </c>
      <c r="J765" s="18">
        <f>IF(ROW()&lt;=3286,STDEV(D766:D786)*SQRT(252),"")</f>
        <v/>
      </c>
      <c r="K765" s="18">
        <f>IF(ROW()&lt;=3244,LN(B828/B765),"")</f>
        <v/>
      </c>
      <c r="L765" s="19" t="n">
        <v>0.2303664921465969</v>
      </c>
      <c r="M765" s="19" t="n">
        <v>0.1191099476439791</v>
      </c>
      <c r="N765" s="17" t="n">
        <v>0.2010843148257978</v>
      </c>
      <c r="O765" s="20">
        <f>IF(F765="","",IF(F765&lt;'04_VOLATILITY_REGIMES'!$C$5,"Low",IF(F765&lt;'04_VOLATILITY_REGIMES'!$C$6,"Normal",IF(F765&lt;'04_VOLATILITY_REGIMES'!$C$7,"High","Extreme"))))</f>
        <v/>
      </c>
      <c r="P765" s="20">
        <f>O766</f>
        <v/>
      </c>
      <c r="Q765" s="21">
        <f>YEAR(A765)</f>
        <v/>
      </c>
    </row>
    <row r="766">
      <c r="A766" s="14" t="n">
        <v>42433</v>
      </c>
      <c r="B766" s="15">
        <f>'01_RAW_Spot'!B766</f>
        <v/>
      </c>
      <c r="C766" s="16">
        <f>'01_RAW_IV'!B766</f>
        <v/>
      </c>
      <c r="D766" s="15">
        <f>LN(B766/B765)</f>
        <v/>
      </c>
      <c r="E766" s="16">
        <f>STDEV(D746:D766)*SQRT(252)</f>
        <v/>
      </c>
      <c r="F766" s="16">
        <f>STDEV(D704:D766)*SQRT(252)</f>
        <v/>
      </c>
      <c r="G766" s="16">
        <f>IF(OR(C766="",F766=""),"",C766-F766)</f>
        <v/>
      </c>
      <c r="H766" s="17">
        <f>IF(OR(C766="",F766="",F766=0),"",C766/F766)</f>
        <v/>
      </c>
      <c r="I766" s="18">
        <f>IF('01_RAW_FwdRV'!B766="","",'01_RAW_FwdRV'!B766)</f>
        <v/>
      </c>
      <c r="J766" s="18">
        <f>IF(ROW()&lt;=3286,STDEV(D767:D787)*SQRT(252),"")</f>
        <v/>
      </c>
      <c r="K766" s="18">
        <f>IF(ROW()&lt;=3244,LN(B829/B766),"")</f>
        <v/>
      </c>
      <c r="L766" s="19" t="n">
        <v>0.1803921568627451</v>
      </c>
      <c r="M766" s="19" t="n">
        <v>0.1411764705882353</v>
      </c>
      <c r="N766" s="17" t="n">
        <v>0.1242147621263772</v>
      </c>
      <c r="O766" s="20">
        <f>IF(F766="","",IF(F766&lt;'04_VOLATILITY_REGIMES'!$C$5,"Low",IF(F766&lt;'04_VOLATILITY_REGIMES'!$C$6,"Normal",IF(F766&lt;'04_VOLATILITY_REGIMES'!$C$7,"High","Extreme"))))</f>
        <v/>
      </c>
      <c r="P766" s="20">
        <f>O767</f>
        <v/>
      </c>
      <c r="Q766" s="21">
        <f>YEAR(A766)</f>
        <v/>
      </c>
    </row>
    <row r="767">
      <c r="A767" s="14" t="n">
        <v>42437</v>
      </c>
      <c r="B767" s="15">
        <f>'01_RAW_Spot'!B767</f>
        <v/>
      </c>
      <c r="C767" s="16">
        <f>'01_RAW_IV'!B767</f>
        <v/>
      </c>
      <c r="D767" s="15">
        <f>LN(B767/B766)</f>
        <v/>
      </c>
      <c r="E767" s="16">
        <f>STDEV(D747:D767)*SQRT(252)</f>
        <v/>
      </c>
      <c r="F767" s="16">
        <f>STDEV(D705:D767)*SQRT(252)</f>
        <v/>
      </c>
      <c r="G767" s="16">
        <f>IF(OR(C767="",F767=""),"",C767-F767)</f>
        <v/>
      </c>
      <c r="H767" s="17">
        <f>IF(OR(C767="",F767="",F767=0),"",C767/F767)</f>
        <v/>
      </c>
      <c r="I767" s="18">
        <f>IF('01_RAW_FwdRV'!B767="","",'01_RAW_FwdRV'!B767)</f>
        <v/>
      </c>
      <c r="J767" s="18">
        <f>IF(ROW()&lt;=3286,STDEV(D768:D788)*SQRT(252),"")</f>
        <v/>
      </c>
      <c r="K767" s="18">
        <f>IF(ROW()&lt;=3244,LN(B830/B767),"")</f>
        <v/>
      </c>
      <c r="L767" s="19" t="n">
        <v>0.2101827676240209</v>
      </c>
      <c r="M767" s="19" t="n">
        <v>0.1592689295039164</v>
      </c>
      <c r="N767" s="17" t="n">
        <v>0.1324181484847341</v>
      </c>
      <c r="O767" s="20">
        <f>IF(F767="","",IF(F767&lt;'04_VOLATILITY_REGIMES'!$C$5,"Low",IF(F767&lt;'04_VOLATILITY_REGIMES'!$C$6,"Normal",IF(F767&lt;'04_VOLATILITY_REGIMES'!$C$7,"High","Extreme"))))</f>
        <v/>
      </c>
      <c r="P767" s="20">
        <f>O768</f>
        <v/>
      </c>
      <c r="Q767" s="21">
        <f>YEAR(A767)</f>
        <v/>
      </c>
    </row>
    <row r="768">
      <c r="A768" s="14" t="n">
        <v>42438</v>
      </c>
      <c r="B768" s="15">
        <f>'01_RAW_Spot'!B768</f>
        <v/>
      </c>
      <c r="C768" s="16">
        <f>'01_RAW_IV'!B768</f>
        <v/>
      </c>
      <c r="D768" s="15">
        <f>LN(B768/B767)</f>
        <v/>
      </c>
      <c r="E768" s="16">
        <f>STDEV(D748:D768)*SQRT(252)</f>
        <v/>
      </c>
      <c r="F768" s="16">
        <f>STDEV(D706:D768)*SQRT(252)</f>
        <v/>
      </c>
      <c r="G768" s="16">
        <f>IF(OR(C768="",F768=""),"",C768-F768)</f>
        <v/>
      </c>
      <c r="H768" s="17">
        <f>IF(OR(C768="",F768="",F768=0),"",C768/F768)</f>
        <v/>
      </c>
      <c r="I768" s="18">
        <f>IF('01_RAW_FwdRV'!B768="","",'01_RAW_FwdRV'!B768)</f>
        <v/>
      </c>
      <c r="J768" s="18">
        <f>IF(ROW()&lt;=3286,STDEV(D769:D789)*SQRT(252),"")</f>
        <v/>
      </c>
      <c r="K768" s="18">
        <f>IF(ROW()&lt;=3244,LN(B831/B768),"")</f>
        <v/>
      </c>
      <c r="L768" s="19" t="n">
        <v>0.2281616688396349</v>
      </c>
      <c r="M768" s="19" t="n">
        <v>0.1707953063885267</v>
      </c>
      <c r="N768" s="17" t="n">
        <v>0.1476627790957274</v>
      </c>
      <c r="O768" s="20">
        <f>IF(F768="","",IF(F768&lt;'04_VOLATILITY_REGIMES'!$C$5,"Low",IF(F768&lt;'04_VOLATILITY_REGIMES'!$C$6,"Normal",IF(F768&lt;'04_VOLATILITY_REGIMES'!$C$7,"High","Extreme"))))</f>
        <v/>
      </c>
      <c r="P768" s="20">
        <f>O769</f>
        <v/>
      </c>
      <c r="Q768" s="21">
        <f>YEAR(A768)</f>
        <v/>
      </c>
    </row>
    <row r="769">
      <c r="A769" s="14" t="n">
        <v>42439</v>
      </c>
      <c r="B769" s="15">
        <f>'01_RAW_Spot'!B769</f>
        <v/>
      </c>
      <c r="C769" s="16">
        <f>'01_RAW_IV'!B769</f>
        <v/>
      </c>
      <c r="D769" s="15">
        <f>LN(B769/B768)</f>
        <v/>
      </c>
      <c r="E769" s="16">
        <f>STDEV(D749:D769)*SQRT(252)</f>
        <v/>
      </c>
      <c r="F769" s="16">
        <f>STDEV(D707:D769)*SQRT(252)</f>
        <v/>
      </c>
      <c r="G769" s="16">
        <f>IF(OR(C769="",F769=""),"",C769-F769)</f>
        <v/>
      </c>
      <c r="H769" s="17">
        <f>IF(OR(C769="",F769="",F769=0),"",C769/F769)</f>
        <v/>
      </c>
      <c r="I769" s="18">
        <f>IF('01_RAW_FwdRV'!B769="","",'01_RAW_FwdRV'!B769)</f>
        <v/>
      </c>
      <c r="J769" s="18">
        <f>IF(ROW()&lt;=3286,STDEV(D770:D790)*SQRT(252),"")</f>
        <v/>
      </c>
      <c r="K769" s="18">
        <f>IF(ROW()&lt;=3244,LN(B832/B769),"")</f>
        <v/>
      </c>
      <c r="L769" s="19" t="n">
        <v>0.2369791666666667</v>
      </c>
      <c r="M769" s="19" t="n">
        <v>0.1796875</v>
      </c>
      <c r="N769" s="17" t="n">
        <v>0.1549811726466779</v>
      </c>
      <c r="O769" s="20">
        <f>IF(F769="","",IF(F769&lt;'04_VOLATILITY_REGIMES'!$C$5,"Low",IF(F769&lt;'04_VOLATILITY_REGIMES'!$C$6,"Normal",IF(F769&lt;'04_VOLATILITY_REGIMES'!$C$7,"High","Extreme"))))</f>
        <v/>
      </c>
      <c r="P769" s="20">
        <f>O770</f>
        <v/>
      </c>
      <c r="Q769" s="21">
        <f>YEAR(A769)</f>
        <v/>
      </c>
    </row>
    <row r="770">
      <c r="A770" s="14" t="n">
        <v>42440</v>
      </c>
      <c r="B770" s="15">
        <f>'01_RAW_Spot'!B770</f>
        <v/>
      </c>
      <c r="C770" s="16">
        <f>'01_RAW_IV'!B770</f>
        <v/>
      </c>
      <c r="D770" s="15">
        <f>LN(B770/B769)</f>
        <v/>
      </c>
      <c r="E770" s="16">
        <f>STDEV(D750:D770)*SQRT(252)</f>
        <v/>
      </c>
      <c r="F770" s="16">
        <f>STDEV(D708:D770)*SQRT(252)</f>
        <v/>
      </c>
      <c r="G770" s="16">
        <f>IF(OR(C770="",F770=""),"",C770-F770)</f>
        <v/>
      </c>
      <c r="H770" s="17">
        <f>IF(OR(C770="",F770="",F770=0),"",C770/F770)</f>
        <v/>
      </c>
      <c r="I770" s="18">
        <f>IF('01_RAW_FwdRV'!B770="","",'01_RAW_FwdRV'!B770)</f>
        <v/>
      </c>
      <c r="J770" s="18">
        <f>IF(ROW()&lt;=3286,STDEV(D771:D791)*SQRT(252),"")</f>
        <v/>
      </c>
      <c r="K770" s="18">
        <f>IF(ROW()&lt;=3244,LN(B833/B770),"")</f>
        <v/>
      </c>
      <c r="L770" s="19" t="n">
        <v>0.2132639791937581</v>
      </c>
      <c r="M770" s="19" t="n">
        <v>0.1781534460338101</v>
      </c>
      <c r="N770" s="17" t="n">
        <v>0.1249994240753684</v>
      </c>
      <c r="O770" s="20">
        <f>IF(F770="","",IF(F770&lt;'04_VOLATILITY_REGIMES'!$C$5,"Low",IF(F770&lt;'04_VOLATILITY_REGIMES'!$C$6,"Normal",IF(F770&lt;'04_VOLATILITY_REGIMES'!$C$7,"High","Extreme"))))</f>
        <v/>
      </c>
      <c r="P770" s="20">
        <f>O771</f>
        <v/>
      </c>
      <c r="Q770" s="21">
        <f>YEAR(A770)</f>
        <v/>
      </c>
    </row>
    <row r="771">
      <c r="A771" s="14" t="n">
        <v>42443</v>
      </c>
      <c r="B771" s="15">
        <f>'01_RAW_Spot'!B771</f>
        <v/>
      </c>
      <c r="C771" s="16">
        <f>'01_RAW_IV'!B771</f>
        <v/>
      </c>
      <c r="D771" s="15">
        <f>LN(B771/B770)</f>
        <v/>
      </c>
      <c r="E771" s="16">
        <f>STDEV(D751:D771)*SQRT(252)</f>
        <v/>
      </c>
      <c r="F771" s="16">
        <f>STDEV(D709:D771)*SQRT(252)</f>
        <v/>
      </c>
      <c r="G771" s="16">
        <f>IF(OR(C771="",F771=""),"",C771-F771)</f>
        <v/>
      </c>
      <c r="H771" s="17">
        <f>IF(OR(C771="",F771="",F771=0),"",C771/F771)</f>
        <v/>
      </c>
      <c r="I771" s="18">
        <f>IF('01_RAW_FwdRV'!B771="","",'01_RAW_FwdRV'!B771)</f>
        <v/>
      </c>
      <c r="J771" s="18">
        <f>IF(ROW()&lt;=3286,STDEV(D772:D792)*SQRT(252),"")</f>
        <v/>
      </c>
      <c r="K771" s="18">
        <f>IF(ROW()&lt;=3244,LN(B834/B771),"")</f>
        <v/>
      </c>
      <c r="L771" s="19" t="n">
        <v>0.2168831168831169</v>
      </c>
      <c r="M771" s="19" t="n">
        <v>0.1792207792207792</v>
      </c>
      <c r="N771" s="17" t="n">
        <v>0.1268932517964546</v>
      </c>
      <c r="O771" s="20">
        <f>IF(F771="","",IF(F771&lt;'04_VOLATILITY_REGIMES'!$C$5,"Low",IF(F771&lt;'04_VOLATILITY_REGIMES'!$C$6,"Normal",IF(F771&lt;'04_VOLATILITY_REGIMES'!$C$7,"High","Extreme"))))</f>
        <v/>
      </c>
      <c r="P771" s="20">
        <f>O772</f>
        <v/>
      </c>
      <c r="Q771" s="21">
        <f>YEAR(A771)</f>
        <v/>
      </c>
    </row>
    <row r="772">
      <c r="A772" s="14" t="n">
        <v>42444</v>
      </c>
      <c r="B772" s="15">
        <f>'01_RAW_Spot'!B772</f>
        <v/>
      </c>
      <c r="C772" s="16">
        <f>'01_RAW_IV'!B772</f>
        <v/>
      </c>
      <c r="D772" s="15">
        <f>LN(B772/B771)</f>
        <v/>
      </c>
      <c r="E772" s="16">
        <f>STDEV(D752:D772)*SQRT(252)</f>
        <v/>
      </c>
      <c r="F772" s="16">
        <f>STDEV(D710:D772)*SQRT(252)</f>
        <v/>
      </c>
      <c r="G772" s="16">
        <f>IF(OR(C772="",F772=""),"",C772-F772)</f>
        <v/>
      </c>
      <c r="H772" s="17">
        <f>IF(OR(C772="",F772="",F772=0),"",C772/F772)</f>
        <v/>
      </c>
      <c r="I772" s="18">
        <f>IF('01_RAW_FwdRV'!B772="","",'01_RAW_FwdRV'!B772)</f>
        <v/>
      </c>
      <c r="J772" s="18">
        <f>IF(ROW()&lt;=3286,STDEV(D773:D793)*SQRT(252),"")</f>
        <v/>
      </c>
      <c r="K772" s="18">
        <f>IF(ROW()&lt;=3244,LN(B835/B772),"")</f>
        <v/>
      </c>
      <c r="L772" s="19" t="n">
        <v>0.2217898832684825</v>
      </c>
      <c r="M772" s="19" t="n">
        <v>0.1945525291828794</v>
      </c>
      <c r="N772" s="17" t="n">
        <v>0.1143019100893914</v>
      </c>
      <c r="O772" s="20">
        <f>IF(F772="","",IF(F772&lt;'04_VOLATILITY_REGIMES'!$C$5,"Low",IF(F772&lt;'04_VOLATILITY_REGIMES'!$C$6,"Normal",IF(F772&lt;'04_VOLATILITY_REGIMES'!$C$7,"High","Extreme"))))</f>
        <v/>
      </c>
      <c r="P772" s="20">
        <f>O773</f>
        <v/>
      </c>
      <c r="Q772" s="21">
        <f>YEAR(A772)</f>
        <v/>
      </c>
    </row>
    <row r="773">
      <c r="A773" s="14" t="n">
        <v>42445</v>
      </c>
      <c r="B773" s="15">
        <f>'01_RAW_Spot'!B773</f>
        <v/>
      </c>
      <c r="C773" s="16">
        <f>'01_RAW_IV'!B773</f>
        <v/>
      </c>
      <c r="D773" s="15">
        <f>LN(B773/B772)</f>
        <v/>
      </c>
      <c r="E773" s="16">
        <f>STDEV(D753:D773)*SQRT(252)</f>
        <v/>
      </c>
      <c r="F773" s="16">
        <f>STDEV(D711:D773)*SQRT(252)</f>
        <v/>
      </c>
      <c r="G773" s="16">
        <f>IF(OR(C773="",F773=""),"",C773-F773)</f>
        <v/>
      </c>
      <c r="H773" s="17">
        <f>IF(OR(C773="",F773="",F773=0),"",C773/F773)</f>
        <v/>
      </c>
      <c r="I773" s="18">
        <f>IF('01_RAW_FwdRV'!B773="","",'01_RAW_FwdRV'!B773)</f>
        <v/>
      </c>
      <c r="J773" s="18">
        <f>IF(ROW()&lt;=3286,STDEV(D774:D794)*SQRT(252),"")</f>
        <v/>
      </c>
      <c r="K773" s="18">
        <f>IF(ROW()&lt;=3244,LN(B836/B773),"")</f>
        <v/>
      </c>
      <c r="L773" s="19" t="n">
        <v>0.2448186528497409</v>
      </c>
      <c r="M773" s="19" t="n">
        <v>0.194300518134715</v>
      </c>
      <c r="N773" s="17" t="n">
        <v>0.1442797347224313</v>
      </c>
      <c r="O773" s="20">
        <f>IF(F773="","",IF(F773&lt;'04_VOLATILITY_REGIMES'!$C$5,"Low",IF(F773&lt;'04_VOLATILITY_REGIMES'!$C$6,"Normal",IF(F773&lt;'04_VOLATILITY_REGIMES'!$C$7,"High","Extreme"))))</f>
        <v/>
      </c>
      <c r="P773" s="20">
        <f>O774</f>
        <v/>
      </c>
      <c r="Q773" s="21">
        <f>YEAR(A773)</f>
        <v/>
      </c>
    </row>
    <row r="774">
      <c r="A774" s="14" t="n">
        <v>42446</v>
      </c>
      <c r="B774" s="15">
        <f>'01_RAW_Spot'!B774</f>
        <v/>
      </c>
      <c r="C774" s="16">
        <f>'01_RAW_IV'!B774</f>
        <v/>
      </c>
      <c r="D774" s="15">
        <f>LN(B774/B773)</f>
        <v/>
      </c>
      <c r="E774" s="16">
        <f>STDEV(D754:D774)*SQRT(252)</f>
        <v/>
      </c>
      <c r="F774" s="16">
        <f>STDEV(D712:D774)*SQRT(252)</f>
        <v/>
      </c>
      <c r="G774" s="16">
        <f>IF(OR(C774="",F774=""),"",C774-F774)</f>
        <v/>
      </c>
      <c r="H774" s="17">
        <f>IF(OR(C774="",F774="",F774=0),"",C774/F774)</f>
        <v/>
      </c>
      <c r="I774" s="18">
        <f>IF('01_RAW_FwdRV'!B774="","",'01_RAW_FwdRV'!B774)</f>
        <v/>
      </c>
      <c r="J774" s="18">
        <f>IF(ROW()&lt;=3286,STDEV(D775:D795)*SQRT(252),"")</f>
        <v/>
      </c>
      <c r="K774" s="18">
        <f>IF(ROW()&lt;=3244,LN(B837/B774),"")</f>
        <v/>
      </c>
      <c r="L774" s="19" t="n">
        <v>0.2173350582147477</v>
      </c>
      <c r="M774" s="19" t="n">
        <v>0.2419146183699871</v>
      </c>
      <c r="N774" s="17" t="n">
        <v>0.05177741481120058</v>
      </c>
      <c r="O774" s="20">
        <f>IF(F774="","",IF(F774&lt;'04_VOLATILITY_REGIMES'!$C$5,"Low",IF(F774&lt;'04_VOLATILITY_REGIMES'!$C$6,"Normal",IF(F774&lt;'04_VOLATILITY_REGIMES'!$C$7,"High","Extreme"))))</f>
        <v/>
      </c>
      <c r="P774" s="20">
        <f>O775</f>
        <v/>
      </c>
      <c r="Q774" s="21">
        <f>YEAR(A774)</f>
        <v/>
      </c>
    </row>
    <row r="775">
      <c r="A775" s="14" t="n">
        <v>42447</v>
      </c>
      <c r="B775" s="15">
        <f>'01_RAW_Spot'!B775</f>
        <v/>
      </c>
      <c r="C775" s="16">
        <f>'01_RAW_IV'!B775</f>
        <v/>
      </c>
      <c r="D775" s="15">
        <f>LN(B775/B774)</f>
        <v/>
      </c>
      <c r="E775" s="16">
        <f>STDEV(D755:D775)*SQRT(252)</f>
        <v/>
      </c>
      <c r="F775" s="16">
        <f>STDEV(D713:D775)*SQRT(252)</f>
        <v/>
      </c>
      <c r="G775" s="16">
        <f>IF(OR(C775="",F775=""),"",C775-F775)</f>
        <v/>
      </c>
      <c r="H775" s="17">
        <f>IF(OR(C775="",F775="",F775=0),"",C775/F775)</f>
        <v/>
      </c>
      <c r="I775" s="18">
        <f>IF('01_RAW_FwdRV'!B775="","",'01_RAW_FwdRV'!B775)</f>
        <v/>
      </c>
      <c r="J775" s="18">
        <f>IF(ROW()&lt;=3286,STDEV(D776:D796)*SQRT(252),"")</f>
        <v/>
      </c>
      <c r="K775" s="18">
        <f>IF(ROW()&lt;=3244,LN(B838/B775),"")</f>
        <v/>
      </c>
      <c r="L775" s="19" t="n">
        <v>0.2364341085271318</v>
      </c>
      <c r="M775" s="19" t="n">
        <v>0.2583979328165374</v>
      </c>
      <c r="N775" s="17" t="n">
        <v>0.06901245071312026</v>
      </c>
      <c r="O775" s="20">
        <f>IF(F775="","",IF(F775&lt;'04_VOLATILITY_REGIMES'!$C$5,"Low",IF(F775&lt;'04_VOLATILITY_REGIMES'!$C$6,"Normal",IF(F775&lt;'04_VOLATILITY_REGIMES'!$C$7,"High","Extreme"))))</f>
        <v/>
      </c>
      <c r="P775" s="20">
        <f>O776</f>
        <v/>
      </c>
      <c r="Q775" s="21">
        <f>YEAR(A775)</f>
        <v/>
      </c>
    </row>
    <row r="776">
      <c r="A776" s="14" t="n">
        <v>42450</v>
      </c>
      <c r="B776" s="15">
        <f>'01_RAW_Spot'!B776</f>
        <v/>
      </c>
      <c r="C776" s="16">
        <f>'01_RAW_IV'!B776</f>
        <v/>
      </c>
      <c r="D776" s="15">
        <f>LN(B776/B775)</f>
        <v/>
      </c>
      <c r="E776" s="16">
        <f>STDEV(D756:D776)*SQRT(252)</f>
        <v/>
      </c>
      <c r="F776" s="16">
        <f>STDEV(D714:D776)*SQRT(252)</f>
        <v/>
      </c>
      <c r="G776" s="16">
        <f>IF(OR(C776="",F776=""),"",C776-F776)</f>
        <v/>
      </c>
      <c r="H776" s="17">
        <f>IF(OR(C776="",F776="",F776=0),"",C776/F776)</f>
        <v/>
      </c>
      <c r="I776" s="18">
        <f>IF('01_RAW_FwdRV'!B776="","",'01_RAW_FwdRV'!B776)</f>
        <v/>
      </c>
      <c r="J776" s="18">
        <f>IF(ROW()&lt;=3286,STDEV(D777:D797)*SQRT(252),"")</f>
        <v/>
      </c>
      <c r="K776" s="18">
        <f>IF(ROW()&lt;=3244,LN(B839/B776),"")</f>
        <v/>
      </c>
      <c r="L776" s="19" t="n">
        <v>0.1780645161290323</v>
      </c>
      <c r="M776" s="19" t="n">
        <v>0.2348387096774193</v>
      </c>
      <c r="N776" s="17" t="n">
        <v>0.0175961273749037</v>
      </c>
      <c r="O776" s="20">
        <f>IF(F776="","",IF(F776&lt;'04_VOLATILITY_REGIMES'!$C$5,"Low",IF(F776&lt;'04_VOLATILITY_REGIMES'!$C$6,"Normal",IF(F776&lt;'04_VOLATILITY_REGIMES'!$C$7,"High","Extreme"))))</f>
        <v/>
      </c>
      <c r="P776" s="20">
        <f>O777</f>
        <v/>
      </c>
      <c r="Q776" s="21">
        <f>YEAR(A776)</f>
        <v/>
      </c>
    </row>
    <row r="777">
      <c r="A777" s="14" t="n">
        <v>42451</v>
      </c>
      <c r="B777" s="15">
        <f>'01_RAW_Spot'!B777</f>
        <v/>
      </c>
      <c r="C777" s="16">
        <f>'01_RAW_IV'!B777</f>
        <v/>
      </c>
      <c r="D777" s="15">
        <f>LN(B777/B776)</f>
        <v/>
      </c>
      <c r="E777" s="16">
        <f>STDEV(D757:D777)*SQRT(252)</f>
        <v/>
      </c>
      <c r="F777" s="16">
        <f>STDEV(D715:D777)*SQRT(252)</f>
        <v/>
      </c>
      <c r="G777" s="16">
        <f>IF(OR(C777="",F777=""),"",C777-F777)</f>
        <v/>
      </c>
      <c r="H777" s="17">
        <f>IF(OR(C777="",F777="",F777=0),"",C777/F777)</f>
        <v/>
      </c>
      <c r="I777" s="18">
        <f>IF('01_RAW_FwdRV'!B777="","",'01_RAW_FwdRV'!B777)</f>
        <v/>
      </c>
      <c r="J777" s="18">
        <f>IF(ROW()&lt;=3286,STDEV(D778:D798)*SQRT(252),"")</f>
        <v/>
      </c>
      <c r="K777" s="18">
        <f>IF(ROW()&lt;=3244,LN(B840/B777),"")</f>
        <v/>
      </c>
      <c r="L777" s="19" t="n">
        <v>0.2100515463917526</v>
      </c>
      <c r="M777" s="19" t="n">
        <v>0.2229381443298969</v>
      </c>
      <c r="N777" s="17" t="n">
        <v>0.06586430058823205</v>
      </c>
      <c r="O777" s="20">
        <f>IF(F777="","",IF(F777&lt;'04_VOLATILITY_REGIMES'!$C$5,"Low",IF(F777&lt;'04_VOLATILITY_REGIMES'!$C$6,"Normal",IF(F777&lt;'04_VOLATILITY_REGIMES'!$C$7,"High","Extreme"))))</f>
        <v/>
      </c>
      <c r="P777" s="20">
        <f>O778</f>
        <v/>
      </c>
      <c r="Q777" s="21">
        <f>YEAR(A777)</f>
        <v/>
      </c>
    </row>
    <row r="778">
      <c r="A778" s="14" t="n">
        <v>42452</v>
      </c>
      <c r="B778" s="15">
        <f>'01_RAW_Spot'!B778</f>
        <v/>
      </c>
      <c r="C778" s="16">
        <f>'01_RAW_IV'!B778</f>
        <v/>
      </c>
      <c r="D778" s="15">
        <f>LN(B778/B777)</f>
        <v/>
      </c>
      <c r="E778" s="16">
        <f>STDEV(D758:D778)*SQRT(252)</f>
        <v/>
      </c>
      <c r="F778" s="16">
        <f>STDEV(D716:D778)*SQRT(252)</f>
        <v/>
      </c>
      <c r="G778" s="16">
        <f>IF(OR(C778="",F778=""),"",C778-F778)</f>
        <v/>
      </c>
      <c r="H778" s="17">
        <f>IF(OR(C778="",F778="",F778=0),"",C778/F778)</f>
        <v/>
      </c>
      <c r="I778" s="18">
        <f>IF('01_RAW_FwdRV'!B778="","",'01_RAW_FwdRV'!B778)</f>
        <v/>
      </c>
      <c r="J778" s="18">
        <f>IF(ROW()&lt;=3286,STDEV(D779:D799)*SQRT(252),"")</f>
        <v/>
      </c>
      <c r="K778" s="18">
        <f>IF(ROW()&lt;=3244,LN(B841/B778),"")</f>
        <v/>
      </c>
      <c r="L778" s="19" t="n">
        <v>0.2162162162162162</v>
      </c>
      <c r="M778" s="19" t="n">
        <v>0.2252252252252252</v>
      </c>
      <c r="N778" s="17" t="n">
        <v>0.06809702456382932</v>
      </c>
      <c r="O778" s="20">
        <f>IF(F778="","",IF(F778&lt;'04_VOLATILITY_REGIMES'!$C$5,"Low",IF(F778&lt;'04_VOLATILITY_REGIMES'!$C$6,"Normal",IF(F778&lt;'04_VOLATILITY_REGIMES'!$C$7,"High","Extreme"))))</f>
        <v/>
      </c>
      <c r="P778" s="20">
        <f>O779</f>
        <v/>
      </c>
      <c r="Q778" s="21">
        <f>YEAR(A778)</f>
        <v/>
      </c>
    </row>
    <row r="779">
      <c r="A779" s="14" t="n">
        <v>42457</v>
      </c>
      <c r="B779" s="15">
        <f>'01_RAW_Spot'!B779</f>
        <v/>
      </c>
      <c r="C779" s="16">
        <f>'01_RAW_IV'!B779</f>
        <v/>
      </c>
      <c r="D779" s="15">
        <f>LN(B779/B778)</f>
        <v/>
      </c>
      <c r="E779" s="16">
        <f>STDEV(D759:D779)*SQRT(252)</f>
        <v/>
      </c>
      <c r="F779" s="16">
        <f>STDEV(D717:D779)*SQRT(252)</f>
        <v/>
      </c>
      <c r="G779" s="16">
        <f>IF(OR(C779="",F779=""),"",C779-F779)</f>
        <v/>
      </c>
      <c r="H779" s="17">
        <f>IF(OR(C779="",F779="",F779=0),"",C779/F779)</f>
        <v/>
      </c>
      <c r="I779" s="18">
        <f>IF('01_RAW_FwdRV'!B779="","",'01_RAW_FwdRV'!B779)</f>
        <v/>
      </c>
      <c r="J779" s="18">
        <f>IF(ROW()&lt;=3286,STDEV(D780:D800)*SQRT(252),"")</f>
        <v/>
      </c>
      <c r="K779" s="18">
        <f>IF(ROW()&lt;=3244,LN(B842/B779),"")</f>
        <v/>
      </c>
      <c r="L779" s="19" t="n">
        <v>0.1979434447300771</v>
      </c>
      <c r="M779" s="19" t="n">
        <v>0.2262210796915167</v>
      </c>
      <c r="N779" s="17" t="n">
        <v>0.05401866608527171</v>
      </c>
      <c r="O779" s="20">
        <f>IF(F779="","",IF(F779&lt;'04_VOLATILITY_REGIMES'!$C$5,"Low",IF(F779&lt;'04_VOLATILITY_REGIMES'!$C$6,"Normal",IF(F779&lt;'04_VOLATILITY_REGIMES'!$C$7,"High","Extreme"))))</f>
        <v/>
      </c>
      <c r="P779" s="20">
        <f>O780</f>
        <v/>
      </c>
      <c r="Q779" s="21">
        <f>YEAR(A779)</f>
        <v/>
      </c>
    </row>
    <row r="780">
      <c r="A780" s="14" t="n">
        <v>42458</v>
      </c>
      <c r="B780" s="15">
        <f>'01_RAW_Spot'!B780</f>
        <v/>
      </c>
      <c r="C780" s="16">
        <f>'01_RAW_IV'!B780</f>
        <v/>
      </c>
      <c r="D780" s="15">
        <f>LN(B780/B779)</f>
        <v/>
      </c>
      <c r="E780" s="16">
        <f>STDEV(D760:D780)*SQRT(252)</f>
        <v/>
      </c>
      <c r="F780" s="16">
        <f>STDEV(D718:D780)*SQRT(252)</f>
        <v/>
      </c>
      <c r="G780" s="16">
        <f>IF(OR(C780="",F780=""),"",C780-F780)</f>
        <v/>
      </c>
      <c r="H780" s="17">
        <f>IF(OR(C780="",F780="",F780=0),"",C780/F780)</f>
        <v/>
      </c>
      <c r="I780" s="18">
        <f>IF('01_RAW_FwdRV'!B780="","",'01_RAW_FwdRV'!B780)</f>
        <v/>
      </c>
      <c r="J780" s="18">
        <f>IF(ROW()&lt;=3286,STDEV(D781:D801)*SQRT(252),"")</f>
        <v/>
      </c>
      <c r="K780" s="18">
        <f>IF(ROW()&lt;=3244,LN(B843/B780),"")</f>
        <v/>
      </c>
      <c r="L780" s="19" t="n">
        <v>0.196405648267009</v>
      </c>
      <c r="M780" s="19" t="n">
        <v>0.227214377406932</v>
      </c>
      <c r="N780" s="17" t="n">
        <v>0.05205474443050952</v>
      </c>
      <c r="O780" s="20">
        <f>IF(F780="","",IF(F780&lt;'04_VOLATILITY_REGIMES'!$C$5,"Low",IF(F780&lt;'04_VOLATILITY_REGIMES'!$C$6,"Normal",IF(F780&lt;'04_VOLATILITY_REGIMES'!$C$7,"High","Extreme"))))</f>
        <v/>
      </c>
      <c r="P780" s="20">
        <f>O781</f>
        <v/>
      </c>
      <c r="Q780" s="21">
        <f>YEAR(A780)</f>
        <v/>
      </c>
    </row>
    <row r="781">
      <c r="A781" s="14" t="n">
        <v>42459</v>
      </c>
      <c r="B781" s="15">
        <f>'01_RAW_Spot'!B781</f>
        <v/>
      </c>
      <c r="C781" s="16">
        <f>'01_RAW_IV'!B781</f>
        <v/>
      </c>
      <c r="D781" s="15">
        <f>LN(B781/B780)</f>
        <v/>
      </c>
      <c r="E781" s="16">
        <f>STDEV(D761:D781)*SQRT(252)</f>
        <v/>
      </c>
      <c r="F781" s="16">
        <f>STDEV(D719:D781)*SQRT(252)</f>
        <v/>
      </c>
      <c r="G781" s="16">
        <f>IF(OR(C781="",F781=""),"",C781-F781)</f>
        <v/>
      </c>
      <c r="H781" s="17">
        <f>IF(OR(C781="",F781="",F781=0),"",C781/F781)</f>
        <v/>
      </c>
      <c r="I781" s="18">
        <f>IF('01_RAW_FwdRV'!B781="","",'01_RAW_FwdRV'!B781)</f>
        <v/>
      </c>
      <c r="J781" s="18">
        <f>IF(ROW()&lt;=3286,STDEV(D782:D802)*SQRT(252),"")</f>
        <v/>
      </c>
      <c r="K781" s="18">
        <f>IF(ROW()&lt;=3244,LN(B844/B781),"")</f>
        <v/>
      </c>
      <c r="L781" s="19" t="n">
        <v>0.1987179487179487</v>
      </c>
      <c r="M781" s="19" t="n">
        <v>0.2320512820512821</v>
      </c>
      <c r="N781" s="17" t="n">
        <v>0.04993125956841095</v>
      </c>
      <c r="O781" s="20">
        <f>IF(F781="","",IF(F781&lt;'04_VOLATILITY_REGIMES'!$C$5,"Low",IF(F781&lt;'04_VOLATILITY_REGIMES'!$C$6,"Normal",IF(F781&lt;'04_VOLATILITY_REGIMES'!$C$7,"High","Extreme"))))</f>
        <v/>
      </c>
      <c r="P781" s="20">
        <f>O782</f>
        <v/>
      </c>
      <c r="Q781" s="21">
        <f>YEAR(A781)</f>
        <v/>
      </c>
    </row>
    <row r="782">
      <c r="A782" s="14" t="n">
        <v>42460</v>
      </c>
      <c r="B782" s="15">
        <f>'01_RAW_Spot'!B782</f>
        <v/>
      </c>
      <c r="C782" s="16">
        <f>'01_RAW_IV'!B782</f>
        <v/>
      </c>
      <c r="D782" s="15">
        <f>LN(B782/B781)</f>
        <v/>
      </c>
      <c r="E782" s="16">
        <f>STDEV(D762:D782)*SQRT(252)</f>
        <v/>
      </c>
      <c r="F782" s="16">
        <f>STDEV(D720:D782)*SQRT(252)</f>
        <v/>
      </c>
      <c r="G782" s="16">
        <f>IF(OR(C782="",F782=""),"",C782-F782)</f>
        <v/>
      </c>
      <c r="H782" s="17">
        <f>IF(OR(C782="",F782="",F782=0),"",C782/F782)</f>
        <v/>
      </c>
      <c r="I782" s="18">
        <f>IF('01_RAW_FwdRV'!B782="","",'01_RAW_FwdRV'!B782)</f>
        <v/>
      </c>
      <c r="J782" s="18">
        <f>IF(ROW()&lt;=3286,STDEV(D783:D803)*SQRT(252),"")</f>
        <v/>
      </c>
      <c r="K782" s="18">
        <f>IF(ROW()&lt;=3244,LN(B845/B782),"")</f>
        <v/>
      </c>
      <c r="L782" s="19" t="n">
        <v>0.2010243277848912</v>
      </c>
      <c r="M782" s="19" t="n">
        <v>0.235595390524968</v>
      </c>
      <c r="N782" s="17" t="n">
        <v>0.04490482186021589</v>
      </c>
      <c r="O782" s="20">
        <f>IF(F782="","",IF(F782&lt;'04_VOLATILITY_REGIMES'!$C$5,"Low",IF(F782&lt;'04_VOLATILITY_REGIMES'!$C$6,"Normal",IF(F782&lt;'04_VOLATILITY_REGIMES'!$C$7,"High","Extreme"))))</f>
        <v/>
      </c>
      <c r="P782" s="20">
        <f>O783</f>
        <v/>
      </c>
      <c r="Q782" s="21">
        <f>YEAR(A782)</f>
        <v/>
      </c>
    </row>
    <row r="783">
      <c r="A783" s="14" t="n">
        <v>42464</v>
      </c>
      <c r="B783" s="15">
        <f>'01_RAW_Spot'!B783</f>
        <v/>
      </c>
      <c r="C783" s="16">
        <f>'01_RAW_IV'!B783</f>
        <v/>
      </c>
      <c r="D783" s="15">
        <f>LN(B783/B782)</f>
        <v/>
      </c>
      <c r="E783" s="16">
        <f>STDEV(D763:D783)*SQRT(252)</f>
        <v/>
      </c>
      <c r="F783" s="16">
        <f>STDEV(D721:D783)*SQRT(252)</f>
        <v/>
      </c>
      <c r="G783" s="16">
        <f>IF(OR(C783="",F783=""),"",C783-F783)</f>
        <v/>
      </c>
      <c r="H783" s="17">
        <f>IF(OR(C783="",F783="",F783=0),"",C783/F783)</f>
        <v/>
      </c>
      <c r="I783" s="18">
        <f>IF('01_RAW_FwdRV'!B783="","",'01_RAW_FwdRV'!B783)</f>
        <v/>
      </c>
      <c r="J783" s="18">
        <f>IF(ROW()&lt;=3286,STDEV(D784:D804)*SQRT(252),"")</f>
        <v/>
      </c>
      <c r="K783" s="18">
        <f>IF(ROW()&lt;=3244,LN(B846/B783),"")</f>
        <v/>
      </c>
      <c r="L783" s="19" t="n">
        <v>0.1969309462915601</v>
      </c>
      <c r="M783" s="19" t="n">
        <v>0.2225063938618926</v>
      </c>
      <c r="N783" s="17" t="n">
        <v>0.05471562484303751</v>
      </c>
      <c r="O783" s="20">
        <f>IF(F783="","",IF(F783&lt;'04_VOLATILITY_REGIMES'!$C$5,"Low",IF(F783&lt;'04_VOLATILITY_REGIMES'!$C$6,"Normal",IF(F783&lt;'04_VOLATILITY_REGIMES'!$C$7,"High","Extreme"))))</f>
        <v/>
      </c>
      <c r="P783" s="20">
        <f>O784</f>
        <v/>
      </c>
      <c r="Q783" s="21">
        <f>YEAR(A783)</f>
        <v/>
      </c>
    </row>
    <row r="784">
      <c r="A784" s="14" t="n">
        <v>42465</v>
      </c>
      <c r="B784" s="15">
        <f>'01_RAW_Spot'!B784</f>
        <v/>
      </c>
      <c r="C784" s="16">
        <f>'01_RAW_IV'!B784</f>
        <v/>
      </c>
      <c r="D784" s="15">
        <f>LN(B784/B783)</f>
        <v/>
      </c>
      <c r="E784" s="16">
        <f>STDEV(D764:D784)*SQRT(252)</f>
        <v/>
      </c>
      <c r="F784" s="16">
        <f>STDEV(D722:D784)*SQRT(252)</f>
        <v/>
      </c>
      <c r="G784" s="16">
        <f>IF(OR(C784="",F784=""),"",C784-F784)</f>
        <v/>
      </c>
      <c r="H784" s="17">
        <f>IF(OR(C784="",F784="",F784=0),"",C784/F784)</f>
        <v/>
      </c>
      <c r="I784" s="18">
        <f>IF('01_RAW_FwdRV'!B784="","",'01_RAW_FwdRV'!B784)</f>
        <v/>
      </c>
      <c r="J784" s="18">
        <f>IF(ROW()&lt;=3286,STDEV(D785:D805)*SQRT(252),"")</f>
        <v/>
      </c>
      <c r="K784" s="18">
        <f>IF(ROW()&lt;=3244,LN(B847/B784),"")</f>
        <v/>
      </c>
      <c r="L784" s="19" t="n">
        <v>0.2158365261813538</v>
      </c>
      <c r="M784" s="19" t="n">
        <v>0.2452107279693486</v>
      </c>
      <c r="N784" s="17" t="n">
        <v>0.04608873671340356</v>
      </c>
      <c r="O784" s="20">
        <f>IF(F784="","",IF(F784&lt;'04_VOLATILITY_REGIMES'!$C$5,"Low",IF(F784&lt;'04_VOLATILITY_REGIMES'!$C$6,"Normal",IF(F784&lt;'04_VOLATILITY_REGIMES'!$C$7,"High","Extreme"))))</f>
        <v/>
      </c>
      <c r="P784" s="20">
        <f>O785</f>
        <v/>
      </c>
      <c r="Q784" s="21">
        <f>YEAR(A784)</f>
        <v/>
      </c>
    </row>
    <row r="785">
      <c r="A785" s="14" t="n">
        <v>42466</v>
      </c>
      <c r="B785" s="15">
        <f>'01_RAW_Spot'!B785</f>
        <v/>
      </c>
      <c r="C785" s="16">
        <f>'01_RAW_IV'!B785</f>
        <v/>
      </c>
      <c r="D785" s="15">
        <f>LN(B785/B784)</f>
        <v/>
      </c>
      <c r="E785" s="16">
        <f>STDEV(D765:D785)*SQRT(252)</f>
        <v/>
      </c>
      <c r="F785" s="16">
        <f>STDEV(D723:D785)*SQRT(252)</f>
        <v/>
      </c>
      <c r="G785" s="16">
        <f>IF(OR(C785="",F785=""),"",C785-F785)</f>
        <v/>
      </c>
      <c r="H785" s="17">
        <f>IF(OR(C785="",F785="",F785=0),"",C785/F785)</f>
        <v/>
      </c>
      <c r="I785" s="18">
        <f>IF('01_RAW_FwdRV'!B785="","",'01_RAW_FwdRV'!B785)</f>
        <v/>
      </c>
      <c r="J785" s="18">
        <f>IF(ROW()&lt;=3286,STDEV(D786:D806)*SQRT(252),"")</f>
        <v/>
      </c>
      <c r="K785" s="18">
        <f>IF(ROW()&lt;=3244,LN(B848/B785),"")</f>
        <v/>
      </c>
      <c r="L785" s="19" t="n">
        <v>0.2270408163265306</v>
      </c>
      <c r="M785" s="19" t="n">
        <v>0.2397959183673469</v>
      </c>
      <c r="N785" s="17" t="n">
        <v>0.05846653046199786</v>
      </c>
      <c r="O785" s="20">
        <f>IF(F785="","",IF(F785&lt;'04_VOLATILITY_REGIMES'!$C$5,"Low",IF(F785&lt;'04_VOLATILITY_REGIMES'!$C$6,"Normal",IF(F785&lt;'04_VOLATILITY_REGIMES'!$C$7,"High","Extreme"))))</f>
        <v/>
      </c>
      <c r="P785" s="20">
        <f>O786</f>
        <v/>
      </c>
      <c r="Q785" s="21">
        <f>YEAR(A785)</f>
        <v/>
      </c>
    </row>
    <row r="786">
      <c r="A786" s="14" t="n">
        <v>42467</v>
      </c>
      <c r="B786" s="15">
        <f>'01_RAW_Spot'!B786</f>
        <v/>
      </c>
      <c r="C786" s="16">
        <f>'01_RAW_IV'!B786</f>
        <v/>
      </c>
      <c r="D786" s="15">
        <f>LN(B786/B785)</f>
        <v/>
      </c>
      <c r="E786" s="16">
        <f>STDEV(D766:D786)*SQRT(252)</f>
        <v/>
      </c>
      <c r="F786" s="16">
        <f>STDEV(D724:D786)*SQRT(252)</f>
        <v/>
      </c>
      <c r="G786" s="16">
        <f>IF(OR(C786="",F786=""),"",C786-F786)</f>
        <v/>
      </c>
      <c r="H786" s="17">
        <f>IF(OR(C786="",F786="",F786=0),"",C786/F786)</f>
        <v/>
      </c>
      <c r="I786" s="18">
        <f>IF('01_RAW_FwdRV'!B786="","",'01_RAW_FwdRV'!B786)</f>
        <v/>
      </c>
      <c r="J786" s="18">
        <f>IF(ROW()&lt;=3286,STDEV(D787:D807)*SQRT(252),"")</f>
        <v/>
      </c>
      <c r="K786" s="18">
        <f>IF(ROW()&lt;=3244,LN(B849/B786),"")</f>
        <v/>
      </c>
      <c r="L786" s="19" t="n">
        <v>0.2636942675159236</v>
      </c>
      <c r="M786" s="19" t="n">
        <v>0.2624203821656051</v>
      </c>
      <c r="N786" s="17" t="n">
        <v>0.08424584491629852</v>
      </c>
      <c r="O786" s="20">
        <f>IF(F786="","",IF(F786&lt;'04_VOLATILITY_REGIMES'!$C$5,"Low",IF(F786&lt;'04_VOLATILITY_REGIMES'!$C$6,"Normal",IF(F786&lt;'04_VOLATILITY_REGIMES'!$C$7,"High","Extreme"))))</f>
        <v/>
      </c>
      <c r="P786" s="20">
        <f>O787</f>
        <v/>
      </c>
      <c r="Q786" s="21">
        <f>YEAR(A786)</f>
        <v/>
      </c>
    </row>
    <row r="787">
      <c r="A787" s="14" t="n">
        <v>42471</v>
      </c>
      <c r="B787" s="15">
        <f>'01_RAW_Spot'!B787</f>
        <v/>
      </c>
      <c r="C787" s="16">
        <f>'01_RAW_IV'!B787</f>
        <v/>
      </c>
      <c r="D787" s="15">
        <f>LN(B787/B786)</f>
        <v/>
      </c>
      <c r="E787" s="16">
        <f>STDEV(D767:D787)*SQRT(252)</f>
        <v/>
      </c>
      <c r="F787" s="16">
        <f>STDEV(D725:D787)*SQRT(252)</f>
        <v/>
      </c>
      <c r="G787" s="16">
        <f>IF(OR(C787="",F787=""),"",C787-F787)</f>
        <v/>
      </c>
      <c r="H787" s="17">
        <f>IF(OR(C787="",F787="",F787=0),"",C787/F787)</f>
        <v/>
      </c>
      <c r="I787" s="18">
        <f>IF('01_RAW_FwdRV'!B787="","",'01_RAW_FwdRV'!B787)</f>
        <v/>
      </c>
      <c r="J787" s="18">
        <f>IF(ROW()&lt;=3286,STDEV(D788:D808)*SQRT(252),"")</f>
        <v/>
      </c>
      <c r="K787" s="18">
        <f>IF(ROW()&lt;=3244,LN(B850/B787),"")</f>
        <v/>
      </c>
      <c r="L787" s="19" t="n">
        <v>0.2430025445292621</v>
      </c>
      <c r="M787" s="19" t="n">
        <v>0.1895674300254453</v>
      </c>
      <c r="N787" s="17" t="n">
        <v>0.1347752431307591</v>
      </c>
      <c r="O787" s="20">
        <f>IF(F787="","",IF(F787&lt;'04_VOLATILITY_REGIMES'!$C$5,"Low",IF(F787&lt;'04_VOLATILITY_REGIMES'!$C$6,"Normal",IF(F787&lt;'04_VOLATILITY_REGIMES'!$C$7,"High","Extreme"))))</f>
        <v/>
      </c>
      <c r="P787" s="20">
        <f>O788</f>
        <v/>
      </c>
      <c r="Q787" s="21">
        <f>YEAR(A787)</f>
        <v/>
      </c>
    </row>
    <row r="788">
      <c r="A788" s="14" t="n">
        <v>42472</v>
      </c>
      <c r="B788" s="15">
        <f>'01_RAW_Spot'!B788</f>
        <v/>
      </c>
      <c r="C788" s="16">
        <f>'01_RAW_IV'!B788</f>
        <v/>
      </c>
      <c r="D788" s="15">
        <f>LN(B788/B787)</f>
        <v/>
      </c>
      <c r="E788" s="16">
        <f>STDEV(D768:D788)*SQRT(252)</f>
        <v/>
      </c>
      <c r="F788" s="16">
        <f>STDEV(D726:D788)*SQRT(252)</f>
        <v/>
      </c>
      <c r="G788" s="16">
        <f>IF(OR(C788="",F788=""),"",C788-F788)</f>
        <v/>
      </c>
      <c r="H788" s="17">
        <f>IF(OR(C788="",F788="",F788=0),"",C788/F788)</f>
        <v/>
      </c>
      <c r="I788" s="18">
        <f>IF('01_RAW_FwdRV'!B788="","",'01_RAW_FwdRV'!B788)</f>
        <v/>
      </c>
      <c r="J788" s="18">
        <f>IF(ROW()&lt;=3286,STDEV(D789:D809)*SQRT(252),"")</f>
        <v/>
      </c>
      <c r="K788" s="18">
        <f>IF(ROW()&lt;=3244,LN(B851/B788),"")</f>
        <v/>
      </c>
      <c r="L788" s="19" t="n">
        <v>0.2337992376111817</v>
      </c>
      <c r="M788" s="19" t="n">
        <v>0.1893265565438373</v>
      </c>
      <c r="N788" s="17" t="n">
        <v>0.1203438409224352</v>
      </c>
      <c r="O788" s="20">
        <f>IF(F788="","",IF(F788&lt;'04_VOLATILITY_REGIMES'!$C$5,"Low",IF(F788&lt;'04_VOLATILITY_REGIMES'!$C$6,"Normal",IF(F788&lt;'04_VOLATILITY_REGIMES'!$C$7,"High","Extreme"))))</f>
        <v/>
      </c>
      <c r="P788" s="20">
        <f>O789</f>
        <v/>
      </c>
      <c r="Q788" s="21">
        <f>YEAR(A788)</f>
        <v/>
      </c>
    </row>
    <row r="789">
      <c r="A789" s="14" t="n">
        <v>42473</v>
      </c>
      <c r="B789" s="15">
        <f>'01_RAW_Spot'!B789</f>
        <v/>
      </c>
      <c r="C789" s="16">
        <f>'01_RAW_IV'!B789</f>
        <v/>
      </c>
      <c r="D789" s="15">
        <f>LN(B789/B788)</f>
        <v/>
      </c>
      <c r="E789" s="16">
        <f>STDEV(D769:D789)*SQRT(252)</f>
        <v/>
      </c>
      <c r="F789" s="16">
        <f>STDEV(D727:D789)*SQRT(252)</f>
        <v/>
      </c>
      <c r="G789" s="16">
        <f>IF(OR(C789="",F789=""),"",C789-F789)</f>
        <v/>
      </c>
      <c r="H789" s="17">
        <f>IF(OR(C789="",F789="",F789=0),"",C789/F789)</f>
        <v/>
      </c>
      <c r="I789" s="18">
        <f>IF('01_RAW_FwdRV'!B789="","",'01_RAW_FwdRV'!B789)</f>
        <v/>
      </c>
      <c r="J789" s="18">
        <f>IF(ROW()&lt;=3286,STDEV(D790:D810)*SQRT(252),"")</f>
        <v/>
      </c>
      <c r="K789" s="18">
        <f>IF(ROW()&lt;=3244,LN(B852/B789),"")</f>
        <v/>
      </c>
      <c r="L789" s="19" t="n">
        <v>0.2246192893401015</v>
      </c>
      <c r="M789" s="19" t="n">
        <v>0.1878172588832487</v>
      </c>
      <c r="N789" s="17" t="n">
        <v>0.113856825565361</v>
      </c>
      <c r="O789" s="20">
        <f>IF(F789="","",IF(F789&lt;'04_VOLATILITY_REGIMES'!$C$5,"Low",IF(F789&lt;'04_VOLATILITY_REGIMES'!$C$6,"Normal",IF(F789&lt;'04_VOLATILITY_REGIMES'!$C$7,"High","Extreme"))))</f>
        <v/>
      </c>
      <c r="P789" s="20">
        <f>O790</f>
        <v/>
      </c>
      <c r="Q789" s="21">
        <f>YEAR(A789)</f>
        <v/>
      </c>
    </row>
    <row r="790">
      <c r="A790" s="14" t="n">
        <v>42478</v>
      </c>
      <c r="B790" s="15">
        <f>'01_RAW_Spot'!B790</f>
        <v/>
      </c>
      <c r="C790" s="16">
        <f>'01_RAW_IV'!B790</f>
        <v/>
      </c>
      <c r="D790" s="15">
        <f>LN(B790/B789)</f>
        <v/>
      </c>
      <c r="E790" s="16">
        <f>STDEV(D770:D790)*SQRT(252)</f>
        <v/>
      </c>
      <c r="F790" s="16">
        <f>STDEV(D728:D790)*SQRT(252)</f>
        <v/>
      </c>
      <c r="G790" s="16">
        <f>IF(OR(C790="",F790=""),"",C790-F790)</f>
        <v/>
      </c>
      <c r="H790" s="17">
        <f>IF(OR(C790="",F790="",F790=0),"",C790/F790)</f>
        <v/>
      </c>
      <c r="I790" s="18">
        <f>IF('01_RAW_FwdRV'!B790="","",'01_RAW_FwdRV'!B790)</f>
        <v/>
      </c>
      <c r="J790" s="18">
        <f>IF(ROW()&lt;=3286,STDEV(D791:D811)*SQRT(252),"")</f>
        <v/>
      </c>
      <c r="K790" s="18">
        <f>IF(ROW()&lt;=3244,LN(B853/B790),"")</f>
        <v/>
      </c>
      <c r="L790" s="19" t="n">
        <v>0.2040557667934094</v>
      </c>
      <c r="M790" s="19" t="n">
        <v>0.1875792141951838</v>
      </c>
      <c r="N790" s="17" t="n">
        <v>0.1018663006428548</v>
      </c>
      <c r="O790" s="20">
        <f>IF(F790="","",IF(F790&lt;'04_VOLATILITY_REGIMES'!$C$5,"Low",IF(F790&lt;'04_VOLATILITY_REGIMES'!$C$6,"Normal",IF(F790&lt;'04_VOLATILITY_REGIMES'!$C$7,"High","Extreme"))))</f>
        <v/>
      </c>
      <c r="P790" s="20">
        <f>O791</f>
        <v/>
      </c>
      <c r="Q790" s="21">
        <f>YEAR(A790)</f>
        <v/>
      </c>
    </row>
    <row r="791">
      <c r="A791" s="14" t="n">
        <v>42480</v>
      </c>
      <c r="B791" s="15">
        <f>'01_RAW_Spot'!B791</f>
        <v/>
      </c>
      <c r="C791" s="16">
        <f>'01_RAW_IV'!B791</f>
        <v/>
      </c>
      <c r="D791" s="15">
        <f>LN(B791/B790)</f>
        <v/>
      </c>
      <c r="E791" s="16">
        <f>STDEV(D771:D791)*SQRT(252)</f>
        <v/>
      </c>
      <c r="F791" s="16">
        <f>STDEV(D729:D791)*SQRT(252)</f>
        <v/>
      </c>
      <c r="G791" s="16">
        <f>IF(OR(C791="",F791=""),"",C791-F791)</f>
        <v/>
      </c>
      <c r="H791" s="17">
        <f>IF(OR(C791="",F791="",F791=0),"",C791/F791)</f>
        <v/>
      </c>
      <c r="I791" s="18">
        <f>IF('01_RAW_FwdRV'!B791="","",'01_RAW_FwdRV'!B791)</f>
        <v/>
      </c>
      <c r="J791" s="18">
        <f>IF(ROW()&lt;=3286,STDEV(D792:D812)*SQRT(252),"")</f>
        <v/>
      </c>
      <c r="K791" s="18">
        <f>IF(ROW()&lt;=3244,LN(B854/B791),"")</f>
        <v/>
      </c>
      <c r="L791" s="19" t="n">
        <v>0.1860759493670886</v>
      </c>
      <c r="M791" s="19" t="n">
        <v>0.1987341772151899</v>
      </c>
      <c r="N791" s="17" t="n">
        <v>0.08273567318458054</v>
      </c>
      <c r="O791" s="20">
        <f>IF(F791="","",IF(F791&lt;'04_VOLATILITY_REGIMES'!$C$5,"Low",IF(F791&lt;'04_VOLATILITY_REGIMES'!$C$6,"Normal",IF(F791&lt;'04_VOLATILITY_REGIMES'!$C$7,"High","Extreme"))))</f>
        <v/>
      </c>
      <c r="P791" s="20">
        <f>O792</f>
        <v/>
      </c>
      <c r="Q791" s="21">
        <f>YEAR(A791)</f>
        <v/>
      </c>
    </row>
    <row r="792">
      <c r="A792" s="14" t="n">
        <v>42481</v>
      </c>
      <c r="B792" s="15">
        <f>'01_RAW_Spot'!B792</f>
        <v/>
      </c>
      <c r="C792" s="16">
        <f>'01_RAW_IV'!B792</f>
        <v/>
      </c>
      <c r="D792" s="15">
        <f>LN(B792/B791)</f>
        <v/>
      </c>
      <c r="E792" s="16">
        <f>STDEV(D772:D792)*SQRT(252)</f>
        <v/>
      </c>
      <c r="F792" s="16">
        <f>STDEV(D730:D792)*SQRT(252)</f>
        <v/>
      </c>
      <c r="G792" s="16">
        <f>IF(OR(C792="",F792=""),"",C792-F792)</f>
        <v/>
      </c>
      <c r="H792" s="17">
        <f>IF(OR(C792="",F792="",F792=0),"",C792/F792)</f>
        <v/>
      </c>
      <c r="I792" s="18">
        <f>IF('01_RAW_FwdRV'!B792="","",'01_RAW_FwdRV'!B792)</f>
        <v/>
      </c>
      <c r="J792" s="18">
        <f>IF(ROW()&lt;=3286,STDEV(D793:D813)*SQRT(252),"")</f>
        <v/>
      </c>
      <c r="K792" s="18">
        <f>IF(ROW()&lt;=3244,LN(B855/B792),"")</f>
        <v/>
      </c>
      <c r="L792" s="19" t="n">
        <v>0.2060682680151707</v>
      </c>
      <c r="M792" s="19" t="n">
        <v>0.1972187104930468</v>
      </c>
      <c r="N792" s="17" t="n">
        <v>0.09396314647588321</v>
      </c>
      <c r="O792" s="20">
        <f>IF(F792="","",IF(F792&lt;'04_VOLATILITY_REGIMES'!$C$5,"Low",IF(F792&lt;'04_VOLATILITY_REGIMES'!$C$6,"Normal",IF(F792&lt;'04_VOLATILITY_REGIMES'!$C$7,"High","Extreme"))))</f>
        <v/>
      </c>
      <c r="P792" s="20">
        <f>O793</f>
        <v/>
      </c>
      <c r="Q792" s="21">
        <f>YEAR(A792)</f>
        <v/>
      </c>
    </row>
    <row r="793">
      <c r="A793" s="14" t="n">
        <v>42482</v>
      </c>
      <c r="B793" s="15">
        <f>'01_RAW_Spot'!B793</f>
        <v/>
      </c>
      <c r="C793" s="16">
        <f>'01_RAW_IV'!B793</f>
        <v/>
      </c>
      <c r="D793" s="15">
        <f>LN(B793/B792)</f>
        <v/>
      </c>
      <c r="E793" s="16">
        <f>STDEV(D773:D793)*SQRT(252)</f>
        <v/>
      </c>
      <c r="F793" s="16">
        <f>STDEV(D731:D793)*SQRT(252)</f>
        <v/>
      </c>
      <c r="G793" s="16">
        <f>IF(OR(C793="",F793=""),"",C793-F793)</f>
        <v/>
      </c>
      <c r="H793" s="17">
        <f>IF(OR(C793="",F793="",F793=0),"",C793/F793)</f>
        <v/>
      </c>
      <c r="I793" s="18">
        <f>IF('01_RAW_FwdRV'!B793="","",'01_RAW_FwdRV'!B793)</f>
        <v/>
      </c>
      <c r="J793" s="18">
        <f>IF(ROW()&lt;=3286,STDEV(D794:D814)*SQRT(252),"")</f>
        <v/>
      </c>
      <c r="K793" s="18">
        <f>IF(ROW()&lt;=3244,LN(B856/B793),"")</f>
        <v/>
      </c>
      <c r="L793" s="19" t="n">
        <v>0.2474747474747475</v>
      </c>
      <c r="M793" s="19" t="n">
        <v>0.2045454545454546</v>
      </c>
      <c r="N793" s="17" t="n">
        <v>0.1248360113811204</v>
      </c>
      <c r="O793" s="20">
        <f>IF(F793="","",IF(F793&lt;'04_VOLATILITY_REGIMES'!$C$5,"Low",IF(F793&lt;'04_VOLATILITY_REGIMES'!$C$6,"Normal",IF(F793&lt;'04_VOLATILITY_REGIMES'!$C$7,"High","Extreme"))))</f>
        <v/>
      </c>
      <c r="P793" s="20">
        <f>O794</f>
        <v/>
      </c>
      <c r="Q793" s="21">
        <f>YEAR(A793)</f>
        <v/>
      </c>
    </row>
    <row r="794">
      <c r="A794" s="14" t="n">
        <v>42485</v>
      </c>
      <c r="B794" s="15">
        <f>'01_RAW_Spot'!B794</f>
        <v/>
      </c>
      <c r="C794" s="16">
        <f>'01_RAW_IV'!B794</f>
        <v/>
      </c>
      <c r="D794" s="15">
        <f>LN(B794/B793)</f>
        <v/>
      </c>
      <c r="E794" s="16">
        <f>STDEV(D774:D794)*SQRT(252)</f>
        <v/>
      </c>
      <c r="F794" s="16">
        <f>STDEV(D732:D794)*SQRT(252)</f>
        <v/>
      </c>
      <c r="G794" s="16">
        <f>IF(OR(C794="",F794=""),"",C794-F794)</f>
        <v/>
      </c>
      <c r="H794" s="17">
        <f>IF(OR(C794="",F794="",F794=0),"",C794/F794)</f>
        <v/>
      </c>
      <c r="I794" s="18">
        <f>IF('01_RAW_FwdRV'!B794="","",'01_RAW_FwdRV'!B794)</f>
        <v/>
      </c>
      <c r="J794" s="18">
        <f>IF(ROW()&lt;=3286,STDEV(D795:D815)*SQRT(252),"")</f>
        <v/>
      </c>
      <c r="K794" s="18">
        <f>IF(ROW()&lt;=3244,LN(B857/B794),"")</f>
        <v/>
      </c>
      <c r="L794" s="19" t="n">
        <v>0.2131147540983606</v>
      </c>
      <c r="M794" s="19" t="n">
        <v>0.2055485498108449</v>
      </c>
      <c r="N794" s="17" t="n">
        <v>0.0925422622431878</v>
      </c>
      <c r="O794" s="20">
        <f>IF(F794="","",IF(F794&lt;'04_VOLATILITY_REGIMES'!$C$5,"Low",IF(F794&lt;'04_VOLATILITY_REGIMES'!$C$6,"Normal",IF(F794&lt;'04_VOLATILITY_REGIMES'!$C$7,"High","Extreme"))))</f>
        <v/>
      </c>
      <c r="P794" s="20">
        <f>O795</f>
        <v/>
      </c>
      <c r="Q794" s="21">
        <f>YEAR(A794)</f>
        <v/>
      </c>
    </row>
    <row r="795">
      <c r="A795" s="14" t="n">
        <v>42486</v>
      </c>
      <c r="B795" s="15">
        <f>'01_RAW_Spot'!B795</f>
        <v/>
      </c>
      <c r="C795" s="16">
        <f>'01_RAW_IV'!B795</f>
        <v/>
      </c>
      <c r="D795" s="15">
        <f>LN(B795/B794)</f>
        <v/>
      </c>
      <c r="E795" s="16">
        <f>STDEV(D775:D795)*SQRT(252)</f>
        <v/>
      </c>
      <c r="F795" s="16">
        <f>STDEV(D733:D795)*SQRT(252)</f>
        <v/>
      </c>
      <c r="G795" s="16">
        <f>IF(OR(C795="",F795=""),"",C795-F795)</f>
        <v/>
      </c>
      <c r="H795" s="17">
        <f>IF(OR(C795="",F795="",F795=0),"",C795/F795)</f>
        <v/>
      </c>
      <c r="I795" s="18">
        <f>IF('01_RAW_FwdRV'!B795="","",'01_RAW_FwdRV'!B795)</f>
        <v/>
      </c>
      <c r="J795" s="18">
        <f>IF(ROW()&lt;=3286,STDEV(D796:D816)*SQRT(252),"")</f>
        <v/>
      </c>
      <c r="K795" s="18">
        <f>IF(ROW()&lt;=3244,LN(B858/B795),"")</f>
        <v/>
      </c>
      <c r="L795" s="19" t="n">
        <v>0.2317380352644836</v>
      </c>
      <c r="M795" s="19" t="n">
        <v>0.128463476070529</v>
      </c>
      <c r="N795" s="17" t="n">
        <v>0.1619745192929427</v>
      </c>
      <c r="O795" s="20">
        <f>IF(F795="","",IF(F795&lt;'04_VOLATILITY_REGIMES'!$C$5,"Low",IF(F795&lt;'04_VOLATILITY_REGIMES'!$C$6,"Normal",IF(F795&lt;'04_VOLATILITY_REGIMES'!$C$7,"High","Extreme"))))</f>
        <v/>
      </c>
      <c r="P795" s="20">
        <f>O796</f>
        <v/>
      </c>
      <c r="Q795" s="21">
        <f>YEAR(A795)</f>
        <v/>
      </c>
    </row>
    <row r="796">
      <c r="A796" s="14" t="n">
        <v>42487</v>
      </c>
      <c r="B796" s="15">
        <f>'01_RAW_Spot'!B796</f>
        <v/>
      </c>
      <c r="C796" s="16">
        <f>'01_RAW_IV'!B796</f>
        <v/>
      </c>
      <c r="D796" s="15">
        <f>LN(B796/B795)</f>
        <v/>
      </c>
      <c r="E796" s="16">
        <f>STDEV(D776:D796)*SQRT(252)</f>
        <v/>
      </c>
      <c r="F796" s="16">
        <f>STDEV(D734:D796)*SQRT(252)</f>
        <v/>
      </c>
      <c r="G796" s="16">
        <f>IF(OR(C796="",F796=""),"",C796-F796)</f>
        <v/>
      </c>
      <c r="H796" s="17">
        <f>IF(OR(C796="",F796="",F796=0),"",C796/F796)</f>
        <v/>
      </c>
      <c r="I796" s="18">
        <f>IF('01_RAW_FwdRV'!B796="","",'01_RAW_FwdRV'!B796)</f>
        <v/>
      </c>
      <c r="J796" s="18">
        <f>IF(ROW()&lt;=3286,STDEV(D797:D817)*SQRT(252),"")</f>
        <v/>
      </c>
      <c r="K796" s="18">
        <f>IF(ROW()&lt;=3244,LN(B859/B796),"")</f>
        <v/>
      </c>
      <c r="L796" s="19" t="n">
        <v>0.2515723270440252</v>
      </c>
      <c r="M796" s="19" t="n">
        <v>0.1069182389937107</v>
      </c>
      <c r="N796" s="17" t="n">
        <v>0.2161966705339568</v>
      </c>
      <c r="O796" s="20">
        <f>IF(F796="","",IF(F796&lt;'04_VOLATILITY_REGIMES'!$C$5,"Low",IF(F796&lt;'04_VOLATILITY_REGIMES'!$C$6,"Normal",IF(F796&lt;'04_VOLATILITY_REGIMES'!$C$7,"High","Extreme"))))</f>
        <v/>
      </c>
      <c r="P796" s="20">
        <f>O797</f>
        <v/>
      </c>
      <c r="Q796" s="21">
        <f>YEAR(A796)</f>
        <v/>
      </c>
    </row>
    <row r="797">
      <c r="A797" s="14" t="n">
        <v>42488</v>
      </c>
      <c r="B797" s="15">
        <f>'01_RAW_Spot'!B797</f>
        <v/>
      </c>
      <c r="C797" s="16">
        <f>'01_RAW_IV'!B797</f>
        <v/>
      </c>
      <c r="D797" s="15">
        <f>LN(B797/B796)</f>
        <v/>
      </c>
      <c r="E797" s="16">
        <f>STDEV(D777:D797)*SQRT(252)</f>
        <v/>
      </c>
      <c r="F797" s="16">
        <f>STDEV(D735:D797)*SQRT(252)</f>
        <v/>
      </c>
      <c r="G797" s="16">
        <f>IF(OR(C797="",F797=""),"",C797-F797)</f>
        <v/>
      </c>
      <c r="H797" s="17">
        <f>IF(OR(C797="",F797="",F797=0),"",C797/F797)</f>
        <v/>
      </c>
      <c r="I797" s="18">
        <f>IF('01_RAW_FwdRV'!B797="","",'01_RAW_FwdRV'!B797)</f>
        <v/>
      </c>
      <c r="J797" s="18">
        <f>IF(ROW()&lt;=3286,STDEV(D798:D818)*SQRT(252),"")</f>
        <v/>
      </c>
      <c r="K797" s="18">
        <f>IF(ROW()&lt;=3244,LN(B860/B797),"")</f>
        <v/>
      </c>
      <c r="L797" s="19" t="n">
        <v>0.2022613065326633</v>
      </c>
      <c r="M797" s="19" t="n">
        <v>0.10678391959799</v>
      </c>
      <c r="N797" s="17" t="n">
        <v>0.1791779908602095</v>
      </c>
      <c r="O797" s="20">
        <f>IF(F797="","",IF(F797&lt;'04_VOLATILITY_REGIMES'!$C$5,"Low",IF(F797&lt;'04_VOLATILITY_REGIMES'!$C$6,"Normal",IF(F797&lt;'04_VOLATILITY_REGIMES'!$C$7,"High","Extreme"))))</f>
        <v/>
      </c>
      <c r="P797" s="20">
        <f>O798</f>
        <v/>
      </c>
      <c r="Q797" s="21">
        <f>YEAR(A797)</f>
        <v/>
      </c>
    </row>
    <row r="798">
      <c r="A798" s="14" t="n">
        <v>42489</v>
      </c>
      <c r="B798" s="15">
        <f>'01_RAW_Spot'!B798</f>
        <v/>
      </c>
      <c r="C798" s="16">
        <f>'01_RAW_IV'!B798</f>
        <v/>
      </c>
      <c r="D798" s="15">
        <f>LN(B798/B797)</f>
        <v/>
      </c>
      <c r="E798" s="16">
        <f>STDEV(D778:D798)*SQRT(252)</f>
        <v/>
      </c>
      <c r="F798" s="16">
        <f>STDEV(D736:D798)*SQRT(252)</f>
        <v/>
      </c>
      <c r="G798" s="16">
        <f>IF(OR(C798="",F798=""),"",C798-F798)</f>
        <v/>
      </c>
      <c r="H798" s="17">
        <f>IF(OR(C798="",F798="",F798=0),"",C798/F798)</f>
        <v/>
      </c>
      <c r="I798" s="18">
        <f>IF('01_RAW_FwdRV'!B798="","",'01_RAW_FwdRV'!B798)</f>
        <v/>
      </c>
      <c r="J798" s="18">
        <f>IF(ROW()&lt;=3286,STDEV(D799:D819)*SQRT(252),"")</f>
        <v/>
      </c>
      <c r="K798" s="18">
        <f>IF(ROW()&lt;=3244,LN(B861/B798),"")</f>
        <v/>
      </c>
      <c r="L798" s="19" t="n">
        <v>0.2296110414052698</v>
      </c>
      <c r="M798" s="19" t="n">
        <v>0.1129234629861983</v>
      </c>
      <c r="N798" s="17" t="n">
        <v>0.1838624684968602</v>
      </c>
      <c r="O798" s="20">
        <f>IF(F798="","",IF(F798&lt;'04_VOLATILITY_REGIMES'!$C$5,"Low",IF(F798&lt;'04_VOLATILITY_REGIMES'!$C$6,"Normal",IF(F798&lt;'04_VOLATILITY_REGIMES'!$C$7,"High","Extreme"))))</f>
        <v/>
      </c>
      <c r="P798" s="20">
        <f>O799</f>
        <v/>
      </c>
      <c r="Q798" s="21">
        <f>YEAR(A798)</f>
        <v/>
      </c>
    </row>
    <row r="799">
      <c r="A799" s="14" t="n">
        <v>42492</v>
      </c>
      <c r="B799" s="15">
        <f>'01_RAW_Spot'!B799</f>
        <v/>
      </c>
      <c r="C799" s="16">
        <f>'01_RAW_IV'!B799</f>
        <v/>
      </c>
      <c r="D799" s="15">
        <f>LN(B799/B798)</f>
        <v/>
      </c>
      <c r="E799" s="16">
        <f>STDEV(D779:D799)*SQRT(252)</f>
        <v/>
      </c>
      <c r="F799" s="16">
        <f>STDEV(D737:D799)*SQRT(252)</f>
        <v/>
      </c>
      <c r="G799" s="16">
        <f>IF(OR(C799="",F799=""),"",C799-F799)</f>
        <v/>
      </c>
      <c r="H799" s="17">
        <f>IF(OR(C799="",F799="",F799=0),"",C799/F799)</f>
        <v/>
      </c>
      <c r="I799" s="18">
        <f>IF('01_RAW_FwdRV'!B799="","",'01_RAW_FwdRV'!B799)</f>
        <v/>
      </c>
      <c r="J799" s="18">
        <f>IF(ROW()&lt;=3286,STDEV(D800:D820)*SQRT(252),"")</f>
        <v/>
      </c>
      <c r="K799" s="18">
        <f>IF(ROW()&lt;=3244,LN(B862/B799),"")</f>
        <v/>
      </c>
      <c r="L799" s="19" t="n">
        <v>0.2067669172932331</v>
      </c>
      <c r="M799" s="19" t="n">
        <v>0.09273182957393483</v>
      </c>
      <c r="N799" s="17" t="n">
        <v>0.2001053892709994</v>
      </c>
      <c r="O799" s="20">
        <f>IF(F799="","",IF(F799&lt;'04_VOLATILITY_REGIMES'!$C$5,"Low",IF(F799&lt;'04_VOLATILITY_REGIMES'!$C$6,"Normal",IF(F799&lt;'04_VOLATILITY_REGIMES'!$C$7,"High","Extreme"))))</f>
        <v/>
      </c>
      <c r="P799" s="20">
        <f>O800</f>
        <v/>
      </c>
      <c r="Q799" s="21">
        <f>YEAR(A799)</f>
        <v/>
      </c>
    </row>
    <row r="800">
      <c r="A800" s="14" t="n">
        <v>42493</v>
      </c>
      <c r="B800" s="15">
        <f>'01_RAW_Spot'!B800</f>
        <v/>
      </c>
      <c r="C800" s="16">
        <f>'01_RAW_IV'!B800</f>
        <v/>
      </c>
      <c r="D800" s="15">
        <f>LN(B800/B799)</f>
        <v/>
      </c>
      <c r="E800" s="16">
        <f>STDEV(D780:D800)*SQRT(252)</f>
        <v/>
      </c>
      <c r="F800" s="16">
        <f>STDEV(D738:D800)*SQRT(252)</f>
        <v/>
      </c>
      <c r="G800" s="16">
        <f>IF(OR(C800="",F800=""),"",C800-F800)</f>
        <v/>
      </c>
      <c r="H800" s="17">
        <f>IF(OR(C800="",F800="",F800=0),"",C800/F800)</f>
        <v/>
      </c>
      <c r="I800" s="18">
        <f>IF('01_RAW_FwdRV'!B800="","",'01_RAW_FwdRV'!B800)</f>
        <v/>
      </c>
      <c r="J800" s="18">
        <f>IF(ROW()&lt;=3286,STDEV(D801:D821)*SQRT(252),"")</f>
        <v/>
      </c>
      <c r="K800" s="18">
        <f>IF(ROW()&lt;=3244,LN(B863/B800),"")</f>
        <v/>
      </c>
      <c r="L800" s="19" t="n">
        <v>0.1914893617021277</v>
      </c>
      <c r="M800" s="19" t="n">
        <v>0.09011264080100125</v>
      </c>
      <c r="N800" s="17" t="n">
        <v>0.1968253402735098</v>
      </c>
      <c r="O800" s="20">
        <f>IF(F800="","",IF(F800&lt;'04_VOLATILITY_REGIMES'!$C$5,"Low",IF(F800&lt;'04_VOLATILITY_REGIMES'!$C$6,"Normal",IF(F800&lt;'04_VOLATILITY_REGIMES'!$C$7,"High","Extreme"))))</f>
        <v/>
      </c>
      <c r="P800" s="20">
        <f>O801</f>
        <v/>
      </c>
      <c r="Q800" s="21">
        <f>YEAR(A800)</f>
        <v/>
      </c>
    </row>
    <row r="801">
      <c r="A801" s="14" t="n">
        <v>42494</v>
      </c>
      <c r="B801" s="15">
        <f>'01_RAW_Spot'!B801</f>
        <v/>
      </c>
      <c r="C801" s="16">
        <f>'01_RAW_IV'!B801</f>
        <v/>
      </c>
      <c r="D801" s="15">
        <f>LN(B801/B800)</f>
        <v/>
      </c>
      <c r="E801" s="16">
        <f>STDEV(D781:D801)*SQRT(252)</f>
        <v/>
      </c>
      <c r="F801" s="16">
        <f>STDEV(D739:D801)*SQRT(252)</f>
        <v/>
      </c>
      <c r="G801" s="16">
        <f>IF(OR(C801="",F801=""),"",C801-F801)</f>
        <v/>
      </c>
      <c r="H801" s="17">
        <f>IF(OR(C801="",F801="",F801=0),"",C801/F801)</f>
        <v/>
      </c>
      <c r="I801" s="18">
        <f>IF('01_RAW_FwdRV'!B801="","",'01_RAW_FwdRV'!B801)</f>
        <v/>
      </c>
      <c r="J801" s="18">
        <f>IF(ROW()&lt;=3286,STDEV(D802:D822)*SQRT(252),"")</f>
        <v/>
      </c>
      <c r="K801" s="18">
        <f>IF(ROW()&lt;=3244,LN(B864/B801),"")</f>
        <v/>
      </c>
      <c r="L801" s="19" t="n">
        <v>0.24125</v>
      </c>
      <c r="M801" s="19" t="n">
        <v>0.06875000000000001</v>
      </c>
      <c r="N801" s="17" t="n">
        <v>0.2583142843358737</v>
      </c>
      <c r="O801" s="20">
        <f>IF(F801="","",IF(F801&lt;'04_VOLATILITY_REGIMES'!$C$5,"Low",IF(F801&lt;'04_VOLATILITY_REGIMES'!$C$6,"Normal",IF(F801&lt;'04_VOLATILITY_REGIMES'!$C$7,"High","Extreme"))))</f>
        <v/>
      </c>
      <c r="P801" s="20">
        <f>O802</f>
        <v/>
      </c>
      <c r="Q801" s="21">
        <f>YEAR(A801)</f>
        <v/>
      </c>
    </row>
    <row r="802">
      <c r="A802" s="14" t="n">
        <v>42495</v>
      </c>
      <c r="B802" s="15">
        <f>'01_RAW_Spot'!B802</f>
        <v/>
      </c>
      <c r="C802" s="16">
        <f>'01_RAW_IV'!B802</f>
        <v/>
      </c>
      <c r="D802" s="15">
        <f>LN(B802/B801)</f>
        <v/>
      </c>
      <c r="E802" s="16">
        <f>STDEV(D782:D802)*SQRT(252)</f>
        <v/>
      </c>
      <c r="F802" s="16">
        <f>STDEV(D740:D802)*SQRT(252)</f>
        <v/>
      </c>
      <c r="G802" s="16">
        <f>IF(OR(C802="",F802=""),"",C802-F802)</f>
        <v/>
      </c>
      <c r="H802" s="17">
        <f>IF(OR(C802="",F802="",F802=0),"",C802/F802)</f>
        <v/>
      </c>
      <c r="I802" s="18">
        <f>IF('01_RAW_FwdRV'!B802="","",'01_RAW_FwdRV'!B802)</f>
        <v/>
      </c>
      <c r="J802" s="18">
        <f>IF(ROW()&lt;=3286,STDEV(D803:D823)*SQRT(252),"")</f>
        <v/>
      </c>
      <c r="K802" s="18">
        <f>IF(ROW()&lt;=3244,LN(B865/B802),"")</f>
        <v/>
      </c>
      <c r="L802" s="19" t="n">
        <v>0.2222222222222222</v>
      </c>
      <c r="M802" s="19" t="n">
        <v>0.0599250936329588</v>
      </c>
      <c r="N802" s="17" t="n">
        <v>0.2657383673769317</v>
      </c>
      <c r="O802" s="20">
        <f>IF(F802="","",IF(F802&lt;'04_VOLATILITY_REGIMES'!$C$5,"Low",IF(F802&lt;'04_VOLATILITY_REGIMES'!$C$6,"Normal",IF(F802&lt;'04_VOLATILITY_REGIMES'!$C$7,"High","Extreme"))))</f>
        <v/>
      </c>
      <c r="P802" s="20">
        <f>O803</f>
        <v/>
      </c>
      <c r="Q802" s="21">
        <f>YEAR(A802)</f>
        <v/>
      </c>
    </row>
    <row r="803">
      <c r="A803" s="14" t="n">
        <v>42496</v>
      </c>
      <c r="B803" s="15">
        <f>'01_RAW_Spot'!B803</f>
        <v/>
      </c>
      <c r="C803" s="16">
        <f>'01_RAW_IV'!B803</f>
        <v/>
      </c>
      <c r="D803" s="15">
        <f>LN(B803/B802)</f>
        <v/>
      </c>
      <c r="E803" s="16">
        <f>STDEV(D783:D803)*SQRT(252)</f>
        <v/>
      </c>
      <c r="F803" s="16">
        <f>STDEV(D741:D803)*SQRT(252)</f>
        <v/>
      </c>
      <c r="G803" s="16">
        <f>IF(OR(C803="",F803=""),"",C803-F803)</f>
        <v/>
      </c>
      <c r="H803" s="17">
        <f>IF(OR(C803="",F803="",F803=0),"",C803/F803)</f>
        <v/>
      </c>
      <c r="I803" s="18">
        <f>IF('01_RAW_FwdRV'!B803="","",'01_RAW_FwdRV'!B803)</f>
        <v/>
      </c>
      <c r="J803" s="18">
        <f>IF(ROW()&lt;=3286,STDEV(D804:D824)*SQRT(252),"")</f>
        <v/>
      </c>
      <c r="K803" s="18">
        <f>IF(ROW()&lt;=3244,LN(B866/B803),"")</f>
        <v/>
      </c>
      <c r="L803" s="19" t="n">
        <v>0.2206982543640898</v>
      </c>
      <c r="M803" s="19" t="n">
        <v>0.05361596009975062</v>
      </c>
      <c r="N803" s="17" t="n">
        <v>0.2830572293419329</v>
      </c>
      <c r="O803" s="20">
        <f>IF(F803="","",IF(F803&lt;'04_VOLATILITY_REGIMES'!$C$5,"Low",IF(F803&lt;'04_VOLATILITY_REGIMES'!$C$6,"Normal",IF(F803&lt;'04_VOLATILITY_REGIMES'!$C$7,"High","Extreme"))))</f>
        <v/>
      </c>
      <c r="P803" s="20">
        <f>O804</f>
        <v/>
      </c>
      <c r="Q803" s="21">
        <f>YEAR(A803)</f>
        <v/>
      </c>
    </row>
    <row r="804">
      <c r="A804" s="14" t="n">
        <v>42499</v>
      </c>
      <c r="B804" s="15">
        <f>'01_RAW_Spot'!B804</f>
        <v/>
      </c>
      <c r="C804" s="16">
        <f>'01_RAW_IV'!B804</f>
        <v/>
      </c>
      <c r="D804" s="15">
        <f>LN(B804/B803)</f>
        <v/>
      </c>
      <c r="E804" s="16">
        <f>STDEV(D784:D804)*SQRT(252)</f>
        <v/>
      </c>
      <c r="F804" s="16">
        <f>STDEV(D742:D804)*SQRT(252)</f>
        <v/>
      </c>
      <c r="G804" s="16">
        <f>IF(OR(C804="",F804=""),"",C804-F804)</f>
        <v/>
      </c>
      <c r="H804" s="17">
        <f>IF(OR(C804="",F804="",F804=0),"",C804/F804)</f>
        <v/>
      </c>
      <c r="I804" s="18">
        <f>IF('01_RAW_FwdRV'!B804="","",'01_RAW_FwdRV'!B804)</f>
        <v/>
      </c>
      <c r="J804" s="18">
        <f>IF(ROW()&lt;=3286,STDEV(D805:D825)*SQRT(252),"")</f>
        <v/>
      </c>
      <c r="K804" s="18">
        <f>IF(ROW()&lt;=3244,LN(B867/B804),"")</f>
        <v/>
      </c>
      <c r="L804" s="19" t="n">
        <v>0.211706102117061</v>
      </c>
      <c r="M804" s="19" t="n">
        <v>0.0448318804483188</v>
      </c>
      <c r="N804" s="17" t="n">
        <v>0.2907644855281152</v>
      </c>
      <c r="O804" s="20">
        <f>IF(F804="","",IF(F804&lt;'04_VOLATILITY_REGIMES'!$C$5,"Low",IF(F804&lt;'04_VOLATILITY_REGIMES'!$C$6,"Normal",IF(F804&lt;'04_VOLATILITY_REGIMES'!$C$7,"High","Extreme"))))</f>
        <v/>
      </c>
      <c r="P804" s="20">
        <f>O805</f>
        <v/>
      </c>
      <c r="Q804" s="21">
        <f>YEAR(A804)</f>
        <v/>
      </c>
    </row>
    <row r="805">
      <c r="A805" s="14" t="n">
        <v>42500</v>
      </c>
      <c r="B805" s="15">
        <f>'01_RAW_Spot'!B805</f>
        <v/>
      </c>
      <c r="C805" s="16">
        <f>'01_RAW_IV'!B805</f>
        <v/>
      </c>
      <c r="D805" s="15">
        <f>LN(B805/B804)</f>
        <v/>
      </c>
      <c r="E805" s="16">
        <f>STDEV(D785:D805)*SQRT(252)</f>
        <v/>
      </c>
      <c r="F805" s="16">
        <f>STDEV(D743:D805)*SQRT(252)</f>
        <v/>
      </c>
      <c r="G805" s="16">
        <f>IF(OR(C805="",F805=""),"",C805-F805)</f>
        <v/>
      </c>
      <c r="H805" s="17">
        <f>IF(OR(C805="",F805="",F805=0),"",C805/F805)</f>
        <v/>
      </c>
      <c r="I805" s="18">
        <f>IF('01_RAW_FwdRV'!B805="","",'01_RAW_FwdRV'!B805)</f>
        <v/>
      </c>
      <c r="J805" s="18">
        <f>IF(ROW()&lt;=3286,STDEV(D806:D826)*SQRT(252),"")</f>
        <v/>
      </c>
      <c r="K805" s="18">
        <f>IF(ROW()&lt;=3244,LN(B868/B805),"")</f>
        <v/>
      </c>
      <c r="L805" s="19" t="n">
        <v>0.2338308457711443</v>
      </c>
      <c r="M805" s="19" t="n">
        <v>0.01741293532338309</v>
      </c>
      <c r="N805" s="17" t="n">
        <v>0.3524242943652586</v>
      </c>
      <c r="O805" s="20">
        <f>IF(F805="","",IF(F805&lt;'04_VOLATILITY_REGIMES'!$C$5,"Low",IF(F805&lt;'04_VOLATILITY_REGIMES'!$C$6,"Normal",IF(F805&lt;'04_VOLATILITY_REGIMES'!$C$7,"High","Extreme"))))</f>
        <v/>
      </c>
      <c r="P805" s="20">
        <f>O806</f>
        <v/>
      </c>
      <c r="Q805" s="21">
        <f>YEAR(A805)</f>
        <v/>
      </c>
    </row>
    <row r="806">
      <c r="A806" s="14" t="n">
        <v>42501</v>
      </c>
      <c r="B806" s="15">
        <f>'01_RAW_Spot'!B806</f>
        <v/>
      </c>
      <c r="C806" s="16">
        <f>'01_RAW_IV'!B806</f>
        <v/>
      </c>
      <c r="D806" s="15">
        <f>LN(B806/B805)</f>
        <v/>
      </c>
      <c r="E806" s="16">
        <f>STDEV(D786:D806)*SQRT(252)</f>
        <v/>
      </c>
      <c r="F806" s="16">
        <f>STDEV(D744:D806)*SQRT(252)</f>
        <v/>
      </c>
      <c r="G806" s="16">
        <f>IF(OR(C806="",F806=""),"",C806-F806)</f>
        <v/>
      </c>
      <c r="H806" s="17">
        <f>IF(OR(C806="",F806="",F806=0),"",C806/F806)</f>
        <v/>
      </c>
      <c r="I806" s="18">
        <f>IF('01_RAW_FwdRV'!B806="","",'01_RAW_FwdRV'!B806)</f>
        <v/>
      </c>
      <c r="J806" s="18">
        <f>IF(ROW()&lt;=3286,STDEV(D807:D827)*SQRT(252),"")</f>
        <v/>
      </c>
      <c r="K806" s="18">
        <f>IF(ROW()&lt;=3244,LN(B869/B806),"")</f>
        <v/>
      </c>
      <c r="L806" s="19" t="n">
        <v>0.2496894409937888</v>
      </c>
      <c r="M806" s="19" t="n">
        <v>0.01863354037267081</v>
      </c>
      <c r="N806" s="17" t="n">
        <v>0.3604681841826097</v>
      </c>
      <c r="O806" s="20">
        <f>IF(F806="","",IF(F806&lt;'04_VOLATILITY_REGIMES'!$C$5,"Low",IF(F806&lt;'04_VOLATILITY_REGIMES'!$C$6,"Normal",IF(F806&lt;'04_VOLATILITY_REGIMES'!$C$7,"High","Extreme"))))</f>
        <v/>
      </c>
      <c r="P806" s="20">
        <f>O807</f>
        <v/>
      </c>
      <c r="Q806" s="21">
        <f>YEAR(A806)</f>
        <v/>
      </c>
    </row>
    <row r="807">
      <c r="A807" s="14" t="n">
        <v>42502</v>
      </c>
      <c r="B807" s="15">
        <f>'01_RAW_Spot'!B807</f>
        <v/>
      </c>
      <c r="C807" s="16">
        <f>'01_RAW_IV'!B807</f>
        <v/>
      </c>
      <c r="D807" s="15">
        <f>LN(B807/B806)</f>
        <v/>
      </c>
      <c r="E807" s="16">
        <f>STDEV(D787:D807)*SQRT(252)</f>
        <v/>
      </c>
      <c r="F807" s="16">
        <f>STDEV(D745:D807)*SQRT(252)</f>
        <v/>
      </c>
      <c r="G807" s="16">
        <f>IF(OR(C807="",F807=""),"",C807-F807)</f>
        <v/>
      </c>
      <c r="H807" s="17">
        <f>IF(OR(C807="",F807="",F807=0),"",C807/F807)</f>
        <v/>
      </c>
      <c r="I807" s="18">
        <f>IF('01_RAW_FwdRV'!B807="","",'01_RAW_FwdRV'!B807)</f>
        <v/>
      </c>
      <c r="J807" s="18">
        <f>IF(ROW()&lt;=3286,STDEV(D808:D828)*SQRT(252),"")</f>
        <v/>
      </c>
      <c r="K807" s="18">
        <f>IF(ROW()&lt;=3244,LN(B870/B807),"")</f>
        <v/>
      </c>
      <c r="L807" s="19" t="n">
        <v>0.2481389578163772</v>
      </c>
      <c r="M807" s="19" t="n">
        <v>0.0173697270471464</v>
      </c>
      <c r="N807" s="17" t="n">
        <v>0.3661286449595214</v>
      </c>
      <c r="O807" s="20">
        <f>IF(F807="","",IF(F807&lt;'04_VOLATILITY_REGIMES'!$C$5,"Low",IF(F807&lt;'04_VOLATILITY_REGIMES'!$C$6,"Normal",IF(F807&lt;'04_VOLATILITY_REGIMES'!$C$7,"High","Extreme"))))</f>
        <v/>
      </c>
      <c r="P807" s="20">
        <f>O808</f>
        <v/>
      </c>
      <c r="Q807" s="21">
        <f>YEAR(A807)</f>
        <v/>
      </c>
    </row>
    <row r="808">
      <c r="A808" s="14" t="n">
        <v>42503</v>
      </c>
      <c r="B808" s="15">
        <f>'01_RAW_Spot'!B808</f>
        <v/>
      </c>
      <c r="C808" s="16">
        <f>'01_RAW_IV'!B808</f>
        <v/>
      </c>
      <c r="D808" s="15">
        <f>LN(B808/B807)</f>
        <v/>
      </c>
      <c r="E808" s="16">
        <f>STDEV(D788:D808)*SQRT(252)</f>
        <v/>
      </c>
      <c r="F808" s="16">
        <f>STDEV(D746:D808)*SQRT(252)</f>
        <v/>
      </c>
      <c r="G808" s="16">
        <f>IF(OR(C808="",F808=""),"",C808-F808)</f>
        <v/>
      </c>
      <c r="H808" s="17">
        <f>IF(OR(C808="",F808="",F808=0),"",C808/F808)</f>
        <v/>
      </c>
      <c r="I808" s="18">
        <f>IF('01_RAW_FwdRV'!B808="","",'01_RAW_FwdRV'!B808)</f>
        <v/>
      </c>
      <c r="J808" s="18">
        <f>IF(ROW()&lt;=3286,STDEV(D809:D829)*SQRT(252),"")</f>
        <v/>
      </c>
      <c r="K808" s="18">
        <f>IF(ROW()&lt;=3244,LN(B871/B808),"")</f>
        <v/>
      </c>
      <c r="L808" s="19" t="n">
        <v>0.251548946716233</v>
      </c>
      <c r="M808" s="19" t="n">
        <v>0.01982651796778191</v>
      </c>
      <c r="N808" s="17" t="n">
        <v>0.3605886403408815</v>
      </c>
      <c r="O808" s="20">
        <f>IF(F808="","",IF(F808&lt;'04_VOLATILITY_REGIMES'!$C$5,"Low",IF(F808&lt;'04_VOLATILITY_REGIMES'!$C$6,"Normal",IF(F808&lt;'04_VOLATILITY_REGIMES'!$C$7,"High","Extreme"))))</f>
        <v/>
      </c>
      <c r="P808" s="20">
        <f>O809</f>
        <v/>
      </c>
      <c r="Q808" s="21">
        <f>YEAR(A808)</f>
        <v/>
      </c>
    </row>
    <row r="809">
      <c r="A809" s="14" t="n">
        <v>42506</v>
      </c>
      <c r="B809" s="15">
        <f>'01_RAW_Spot'!B809</f>
        <v/>
      </c>
      <c r="C809" s="16">
        <f>'01_RAW_IV'!B809</f>
        <v/>
      </c>
      <c r="D809" s="15">
        <f>LN(B809/B808)</f>
        <v/>
      </c>
      <c r="E809" s="16">
        <f>STDEV(D789:D809)*SQRT(252)</f>
        <v/>
      </c>
      <c r="F809" s="16">
        <f>STDEV(D747:D809)*SQRT(252)</f>
        <v/>
      </c>
      <c r="G809" s="16">
        <f>IF(OR(C809="",F809=""),"",C809-F809)</f>
        <v/>
      </c>
      <c r="H809" s="17">
        <f>IF(OR(C809="",F809="",F809=0),"",C809/F809)</f>
        <v/>
      </c>
      <c r="I809" s="18">
        <f>IF('01_RAW_FwdRV'!B809="","",'01_RAW_FwdRV'!B809)</f>
        <v/>
      </c>
      <c r="J809" s="18">
        <f>IF(ROW()&lt;=3286,STDEV(D810:D830)*SQRT(252),"")</f>
        <v/>
      </c>
      <c r="K809" s="18">
        <f>IF(ROW()&lt;=3244,LN(B872/B809),"")</f>
        <v/>
      </c>
      <c r="L809" s="19" t="n">
        <v>0.2561881188118812</v>
      </c>
      <c r="M809" s="19" t="n">
        <v>0.01237623762376238</v>
      </c>
      <c r="N809" s="17" t="n">
        <v>0.4499384894011529</v>
      </c>
      <c r="O809" s="20">
        <f>IF(F809="","",IF(F809&lt;'04_VOLATILITY_REGIMES'!$C$5,"Low",IF(F809&lt;'04_VOLATILITY_REGIMES'!$C$6,"Normal",IF(F809&lt;'04_VOLATILITY_REGIMES'!$C$7,"High","Extreme"))))</f>
        <v/>
      </c>
      <c r="P809" s="20">
        <f>O810</f>
        <v/>
      </c>
      <c r="Q809" s="21">
        <f>YEAR(A809)</f>
        <v/>
      </c>
    </row>
    <row r="810">
      <c r="A810" s="14" t="n">
        <v>42507</v>
      </c>
      <c r="B810" s="15">
        <f>'01_RAW_Spot'!B810</f>
        <v/>
      </c>
      <c r="C810" s="16">
        <f>'01_RAW_IV'!B810</f>
        <v/>
      </c>
      <c r="D810" s="15">
        <f>LN(B810/B809)</f>
        <v/>
      </c>
      <c r="E810" s="16">
        <f>STDEV(D790:D810)*SQRT(252)</f>
        <v/>
      </c>
      <c r="F810" s="16">
        <f>STDEV(D748:D810)*SQRT(252)</f>
        <v/>
      </c>
      <c r="G810" s="16">
        <f>IF(OR(C810="",F810=""),"",C810-F810)</f>
        <v/>
      </c>
      <c r="H810" s="17">
        <f>IF(OR(C810="",F810="",F810=0),"",C810/F810)</f>
        <v/>
      </c>
      <c r="I810" s="18">
        <f>IF('01_RAW_FwdRV'!B810="","",'01_RAW_FwdRV'!B810)</f>
        <v/>
      </c>
      <c r="J810" s="18">
        <f>IF(ROW()&lt;=3286,STDEV(D811:D831)*SQRT(252),"")</f>
        <v/>
      </c>
      <c r="K810" s="18">
        <f>IF(ROW()&lt;=3244,LN(B873/B810),"")</f>
        <v/>
      </c>
      <c r="L810" s="19" t="n">
        <v>0.2484548825710754</v>
      </c>
      <c r="M810" s="19" t="n">
        <v>0.01236093943139679</v>
      </c>
      <c r="N810" s="17" t="n">
        <v>0.4450488578999765</v>
      </c>
      <c r="O810" s="20">
        <f>IF(F810="","",IF(F810&lt;'04_VOLATILITY_REGIMES'!$C$5,"Low",IF(F810&lt;'04_VOLATILITY_REGIMES'!$C$6,"Normal",IF(F810&lt;'04_VOLATILITY_REGIMES'!$C$7,"High","Extreme"))))</f>
        <v/>
      </c>
      <c r="P810" s="20">
        <f>O811</f>
        <v/>
      </c>
      <c r="Q810" s="21">
        <f>YEAR(A810)</f>
        <v/>
      </c>
    </row>
    <row r="811">
      <c r="A811" s="14" t="n">
        <v>42508</v>
      </c>
      <c r="B811" s="15">
        <f>'01_RAW_Spot'!B811</f>
        <v/>
      </c>
      <c r="C811" s="16">
        <f>'01_RAW_IV'!B811</f>
        <v/>
      </c>
      <c r="D811" s="15">
        <f>LN(B811/B810)</f>
        <v/>
      </c>
      <c r="E811" s="16">
        <f>STDEV(D791:D811)*SQRT(252)</f>
        <v/>
      </c>
      <c r="F811" s="16">
        <f>STDEV(D749:D811)*SQRT(252)</f>
        <v/>
      </c>
      <c r="G811" s="16">
        <f>IF(OR(C811="",F811=""),"",C811-F811)</f>
        <v/>
      </c>
      <c r="H811" s="17">
        <f>IF(OR(C811="",F811="",F811=0),"",C811/F811)</f>
        <v/>
      </c>
      <c r="I811" s="18">
        <f>IF('01_RAW_FwdRV'!B811="","",'01_RAW_FwdRV'!B811)</f>
        <v/>
      </c>
      <c r="J811" s="18">
        <f>IF(ROW()&lt;=3286,STDEV(D812:D832)*SQRT(252),"")</f>
        <v/>
      </c>
      <c r="K811" s="18">
        <f>IF(ROW()&lt;=3244,LN(B874/B811),"")</f>
        <v/>
      </c>
      <c r="L811" s="19" t="n">
        <v>0.245679012345679</v>
      </c>
      <c r="M811" s="19" t="n">
        <v>0.009876543209876543</v>
      </c>
      <c r="N811" s="17" t="n">
        <v>0.4709145708685915</v>
      </c>
      <c r="O811" s="20">
        <f>IF(F811="","",IF(F811&lt;'04_VOLATILITY_REGIMES'!$C$5,"Low",IF(F811&lt;'04_VOLATILITY_REGIMES'!$C$6,"Normal",IF(F811&lt;'04_VOLATILITY_REGIMES'!$C$7,"High","Extreme"))))</f>
        <v/>
      </c>
      <c r="P811" s="20">
        <f>O812</f>
        <v/>
      </c>
      <c r="Q811" s="21">
        <f>YEAR(A811)</f>
        <v/>
      </c>
    </row>
    <row r="812">
      <c r="A812" s="14" t="n">
        <v>42509</v>
      </c>
      <c r="B812" s="15">
        <f>'01_RAW_Spot'!B812</f>
        <v/>
      </c>
      <c r="C812" s="16">
        <f>'01_RAW_IV'!B812</f>
        <v/>
      </c>
      <c r="D812" s="15">
        <f>LN(B812/B811)</f>
        <v/>
      </c>
      <c r="E812" s="16">
        <f>STDEV(D792:D812)*SQRT(252)</f>
        <v/>
      </c>
      <c r="F812" s="16">
        <f>STDEV(D750:D812)*SQRT(252)</f>
        <v/>
      </c>
      <c r="G812" s="16">
        <f>IF(OR(C812="",F812=""),"",C812-F812)</f>
        <v/>
      </c>
      <c r="H812" s="17">
        <f>IF(OR(C812="",F812="",F812=0),"",C812/F812)</f>
        <v/>
      </c>
      <c r="I812" s="18">
        <f>IF('01_RAW_FwdRV'!B812="","",'01_RAW_FwdRV'!B812)</f>
        <v/>
      </c>
      <c r="J812" s="18">
        <f>IF(ROW()&lt;=3286,STDEV(D813:D833)*SQRT(252),"")</f>
        <v/>
      </c>
      <c r="K812" s="18">
        <f>IF(ROW()&lt;=3244,LN(B875/B812),"")</f>
        <v/>
      </c>
      <c r="L812" s="19" t="n">
        <v>0.2971639950678175</v>
      </c>
      <c r="M812" s="19" t="n">
        <v>0.01972872996300863</v>
      </c>
      <c r="N812" s="17" t="n">
        <v>0.45969114806263</v>
      </c>
      <c r="O812" s="20">
        <f>IF(F812="","",IF(F812&lt;'04_VOLATILITY_REGIMES'!$C$5,"Low",IF(F812&lt;'04_VOLATILITY_REGIMES'!$C$6,"Normal",IF(F812&lt;'04_VOLATILITY_REGIMES'!$C$7,"High","Extreme"))))</f>
        <v/>
      </c>
      <c r="P812" s="20">
        <f>O813</f>
        <v/>
      </c>
      <c r="Q812" s="21">
        <f>YEAR(A812)</f>
        <v/>
      </c>
    </row>
    <row r="813">
      <c r="A813" s="14" t="n">
        <v>42510</v>
      </c>
      <c r="B813" s="15">
        <f>'01_RAW_Spot'!B813</f>
        <v/>
      </c>
      <c r="C813" s="16">
        <f>'01_RAW_IV'!B813</f>
        <v/>
      </c>
      <c r="D813" s="15">
        <f>LN(B813/B812)</f>
        <v/>
      </c>
      <c r="E813" s="16">
        <f>STDEV(D793:D813)*SQRT(252)</f>
        <v/>
      </c>
      <c r="F813" s="16">
        <f>STDEV(D751:D813)*SQRT(252)</f>
        <v/>
      </c>
      <c r="G813" s="16">
        <f>IF(OR(C813="",F813=""),"",C813-F813)</f>
        <v/>
      </c>
      <c r="H813" s="17">
        <f>IF(OR(C813="",F813="",F813=0),"",C813/F813)</f>
        <v/>
      </c>
      <c r="I813" s="18">
        <f>IF('01_RAW_FwdRV'!B813="","",'01_RAW_FwdRV'!B813)</f>
        <v/>
      </c>
      <c r="J813" s="18">
        <f>IF(ROW()&lt;=3286,STDEV(D814:D834)*SQRT(252),"")</f>
        <v/>
      </c>
      <c r="K813" s="18">
        <f>IF(ROW()&lt;=3244,LN(B876/B813),"")</f>
        <v/>
      </c>
      <c r="L813" s="19" t="n">
        <v>0.2980295566502463</v>
      </c>
      <c r="M813" s="19" t="n">
        <v>0.020935960591133</v>
      </c>
      <c r="N813" s="17" t="n">
        <v>0.4616959119612423</v>
      </c>
      <c r="O813" s="20">
        <f>IF(F813="","",IF(F813&lt;'04_VOLATILITY_REGIMES'!$C$5,"Low",IF(F813&lt;'04_VOLATILITY_REGIMES'!$C$6,"Normal",IF(F813&lt;'04_VOLATILITY_REGIMES'!$C$7,"High","Extreme"))))</f>
        <v/>
      </c>
      <c r="P813" s="20">
        <f>O814</f>
        <v/>
      </c>
      <c r="Q813" s="21">
        <f>YEAR(A813)</f>
        <v/>
      </c>
    </row>
    <row r="814">
      <c r="A814" s="14" t="n">
        <v>42513</v>
      </c>
      <c r="B814" s="15">
        <f>'01_RAW_Spot'!B814</f>
        <v/>
      </c>
      <c r="C814" s="16">
        <f>'01_RAW_IV'!B814</f>
        <v/>
      </c>
      <c r="D814" s="15">
        <f>LN(B814/B813)</f>
        <v/>
      </c>
      <c r="E814" s="16">
        <f>STDEV(D794:D814)*SQRT(252)</f>
        <v/>
      </c>
      <c r="F814" s="16">
        <f>STDEV(D752:D814)*SQRT(252)</f>
        <v/>
      </c>
      <c r="G814" s="16">
        <f>IF(OR(C814="",F814=""),"",C814-F814)</f>
        <v/>
      </c>
      <c r="H814" s="17">
        <f>IF(OR(C814="",F814="",F814=0),"",C814/F814)</f>
        <v/>
      </c>
      <c r="I814" s="18">
        <f>IF('01_RAW_FwdRV'!B814="","",'01_RAW_FwdRV'!B814)</f>
        <v/>
      </c>
      <c r="J814" s="18">
        <f>IF(ROW()&lt;=3286,STDEV(D815:D835)*SQRT(252),"")</f>
        <v/>
      </c>
      <c r="K814" s="18">
        <f>IF(ROW()&lt;=3244,LN(B877/B814),"")</f>
        <v/>
      </c>
      <c r="L814" s="19" t="n">
        <v>0.2706027060270603</v>
      </c>
      <c r="M814" s="19" t="n">
        <v>0.008610086100861008</v>
      </c>
      <c r="N814" s="17" t="n">
        <v>0.5060830305821447</v>
      </c>
      <c r="O814" s="20">
        <f>IF(F814="","",IF(F814&lt;'04_VOLATILITY_REGIMES'!$C$5,"Low",IF(F814&lt;'04_VOLATILITY_REGIMES'!$C$6,"Normal",IF(F814&lt;'04_VOLATILITY_REGIMES'!$C$7,"High","Extreme"))))</f>
        <v/>
      </c>
      <c r="P814" s="20">
        <f>O815</f>
        <v/>
      </c>
      <c r="Q814" s="21">
        <f>YEAR(A814)</f>
        <v/>
      </c>
    </row>
    <row r="815">
      <c r="A815" s="14" t="n">
        <v>42514</v>
      </c>
      <c r="B815" s="15">
        <f>'01_RAW_Spot'!B815</f>
        <v/>
      </c>
      <c r="C815" s="16">
        <f>'01_RAW_IV'!B815</f>
        <v/>
      </c>
      <c r="D815" s="15">
        <f>LN(B815/B814)</f>
        <v/>
      </c>
      <c r="E815" s="16">
        <f>STDEV(D795:D815)*SQRT(252)</f>
        <v/>
      </c>
      <c r="F815" s="16">
        <f>STDEV(D753:D815)*SQRT(252)</f>
        <v/>
      </c>
      <c r="G815" s="16">
        <f>IF(OR(C815="",F815=""),"",C815-F815)</f>
        <v/>
      </c>
      <c r="H815" s="17">
        <f>IF(OR(C815="",F815="",F815=0),"",C815/F815)</f>
        <v/>
      </c>
      <c r="I815" s="18">
        <f>IF('01_RAW_FwdRV'!B815="","",'01_RAW_FwdRV'!B815)</f>
        <v/>
      </c>
      <c r="J815" s="18">
        <f>IF(ROW()&lt;=3286,STDEV(D816:D836)*SQRT(252),"")</f>
        <v/>
      </c>
      <c r="K815" s="18">
        <f>IF(ROW()&lt;=3244,LN(B878/B815),"")</f>
        <v/>
      </c>
      <c r="L815" s="19" t="n">
        <v>0.2985257985257985</v>
      </c>
      <c r="M815" s="19" t="n">
        <v>0.01228501228501228</v>
      </c>
      <c r="N815" s="17" t="n">
        <v>0.5067791337218345</v>
      </c>
      <c r="O815" s="20">
        <f>IF(F815="","",IF(F815&lt;'04_VOLATILITY_REGIMES'!$C$5,"Low",IF(F815&lt;'04_VOLATILITY_REGIMES'!$C$6,"Normal",IF(F815&lt;'04_VOLATILITY_REGIMES'!$C$7,"High","Extreme"))))</f>
        <v/>
      </c>
      <c r="P815" s="20">
        <f>O816</f>
        <v/>
      </c>
      <c r="Q815" s="21">
        <f>YEAR(A815)</f>
        <v/>
      </c>
    </row>
    <row r="816">
      <c r="A816" s="14" t="n">
        <v>42515</v>
      </c>
      <c r="B816" s="15">
        <f>'01_RAW_Spot'!B816</f>
        <v/>
      </c>
      <c r="C816" s="16">
        <f>'01_RAW_IV'!B816</f>
        <v/>
      </c>
      <c r="D816" s="15">
        <f>LN(B816/B815)</f>
        <v/>
      </c>
      <c r="E816" s="16">
        <f>STDEV(D796:D816)*SQRT(252)</f>
        <v/>
      </c>
      <c r="F816" s="16">
        <f>STDEV(D754:D816)*SQRT(252)</f>
        <v/>
      </c>
      <c r="G816" s="16">
        <f>IF(OR(C816="",F816=""),"",C816-F816)</f>
        <v/>
      </c>
      <c r="H816" s="17">
        <f>IF(OR(C816="",F816="",F816=0),"",C816/F816)</f>
        <v/>
      </c>
      <c r="I816" s="18">
        <f>IF('01_RAW_FwdRV'!B816="","",'01_RAW_FwdRV'!B816)</f>
        <v/>
      </c>
      <c r="J816" s="18">
        <f>IF(ROW()&lt;=3286,STDEV(D817:D837)*SQRT(252),"")</f>
        <v/>
      </c>
      <c r="K816" s="18">
        <f>IF(ROW()&lt;=3244,LN(B879/B816),"")</f>
        <v/>
      </c>
      <c r="L816" s="19" t="n">
        <v>0.2957055214723927</v>
      </c>
      <c r="M816" s="19" t="n">
        <v>0.0245398773006135</v>
      </c>
      <c r="N816" s="17" t="n">
        <v>0.4482506652568783</v>
      </c>
      <c r="O816" s="20">
        <f>IF(F816="","",IF(F816&lt;'04_VOLATILITY_REGIMES'!$C$5,"Low",IF(F816&lt;'04_VOLATILITY_REGIMES'!$C$6,"Normal",IF(F816&lt;'04_VOLATILITY_REGIMES'!$C$7,"High","Extreme"))))</f>
        <v/>
      </c>
      <c r="P816" s="20">
        <f>O817</f>
        <v/>
      </c>
      <c r="Q816" s="21">
        <f>YEAR(A816)</f>
        <v/>
      </c>
    </row>
    <row r="817">
      <c r="A817" s="14" t="n">
        <v>42516</v>
      </c>
      <c r="B817" s="15">
        <f>'01_RAW_Spot'!B817</f>
        <v/>
      </c>
      <c r="C817" s="16">
        <f>'01_RAW_IV'!B817</f>
        <v/>
      </c>
      <c r="D817" s="15">
        <f>LN(B817/B816)</f>
        <v/>
      </c>
      <c r="E817" s="16">
        <f>STDEV(D797:D817)*SQRT(252)</f>
        <v/>
      </c>
      <c r="F817" s="16">
        <f>STDEV(D755:D817)*SQRT(252)</f>
        <v/>
      </c>
      <c r="G817" s="16">
        <f>IF(OR(C817="",F817=""),"",C817-F817)</f>
        <v/>
      </c>
      <c r="H817" s="17">
        <f>IF(OR(C817="",F817="",F817=0),"",C817/F817)</f>
        <v/>
      </c>
      <c r="I817" s="18">
        <f>IF('01_RAW_FwdRV'!B817="","",'01_RAW_FwdRV'!B817)</f>
        <v/>
      </c>
      <c r="J817" s="18">
        <f>IF(ROW()&lt;=3286,STDEV(D818:D838)*SQRT(252),"")</f>
        <v/>
      </c>
      <c r="K817" s="18">
        <f>IF(ROW()&lt;=3244,LN(B880/B817),"")</f>
        <v/>
      </c>
      <c r="L817" s="19" t="n">
        <v>0.2647058823529412</v>
      </c>
      <c r="M817" s="19" t="n">
        <v>0.01838235294117647</v>
      </c>
      <c r="N817" s="17" t="n">
        <v>0.4560494988230625</v>
      </c>
      <c r="O817" s="20">
        <f>IF(F817="","",IF(F817&lt;'04_VOLATILITY_REGIMES'!$C$5,"Low",IF(F817&lt;'04_VOLATILITY_REGIMES'!$C$6,"Normal",IF(F817&lt;'04_VOLATILITY_REGIMES'!$C$7,"High","Extreme"))))</f>
        <v/>
      </c>
      <c r="P817" s="20">
        <f>O818</f>
        <v/>
      </c>
      <c r="Q817" s="21">
        <f>YEAR(A817)</f>
        <v/>
      </c>
    </row>
    <row r="818">
      <c r="A818" s="14" t="n">
        <v>42517</v>
      </c>
      <c r="B818" s="15">
        <f>'01_RAW_Spot'!B818</f>
        <v/>
      </c>
      <c r="C818" s="16">
        <f>'01_RAW_IV'!B818</f>
        <v/>
      </c>
      <c r="D818" s="15">
        <f>LN(B818/B817)</f>
        <v/>
      </c>
      <c r="E818" s="16">
        <f>STDEV(D798:D818)*SQRT(252)</f>
        <v/>
      </c>
      <c r="F818" s="16">
        <f>STDEV(D756:D818)*SQRT(252)</f>
        <v/>
      </c>
      <c r="G818" s="16">
        <f>IF(OR(C818="",F818=""),"",C818-F818)</f>
        <v/>
      </c>
      <c r="H818" s="17">
        <f>IF(OR(C818="",F818="",F818=0),"",C818/F818)</f>
        <v/>
      </c>
      <c r="I818" s="18">
        <f>IF('01_RAW_FwdRV'!B818="","",'01_RAW_FwdRV'!B818)</f>
        <v/>
      </c>
      <c r="J818" s="18">
        <f>IF(ROW()&lt;=3286,STDEV(D819:D839)*SQRT(252),"")</f>
        <v/>
      </c>
      <c r="K818" s="18">
        <f>IF(ROW()&lt;=3244,LN(B881/B818),"")</f>
        <v/>
      </c>
      <c r="L818" s="19" t="n">
        <v>0.2129742962056304</v>
      </c>
      <c r="M818" s="19" t="n">
        <v>0.0208078335373317</v>
      </c>
      <c r="N818" s="17" t="n">
        <v>0.422075855102892</v>
      </c>
      <c r="O818" s="20">
        <f>IF(F818="","",IF(F818&lt;'04_VOLATILITY_REGIMES'!$C$5,"Low",IF(F818&lt;'04_VOLATILITY_REGIMES'!$C$6,"Normal",IF(F818&lt;'04_VOLATILITY_REGIMES'!$C$7,"High","Extreme"))))</f>
        <v/>
      </c>
      <c r="P818" s="20">
        <f>O819</f>
        <v/>
      </c>
      <c r="Q818" s="21">
        <f>YEAR(A818)</f>
        <v/>
      </c>
    </row>
    <row r="819">
      <c r="A819" s="14" t="n">
        <v>42520</v>
      </c>
      <c r="B819" s="15">
        <f>'01_RAW_Spot'!B819</f>
        <v/>
      </c>
      <c r="C819" s="16">
        <f>'01_RAW_IV'!B819</f>
        <v/>
      </c>
      <c r="D819" s="15">
        <f>LN(B819/B818)</f>
        <v/>
      </c>
      <c r="E819" s="16">
        <f>STDEV(D799:D819)*SQRT(252)</f>
        <v/>
      </c>
      <c r="F819" s="16">
        <f>STDEV(D757:D819)*SQRT(252)</f>
        <v/>
      </c>
      <c r="G819" s="16">
        <f>IF(OR(C819="",F819=""),"",C819-F819)</f>
        <v/>
      </c>
      <c r="H819" s="17">
        <f>IF(OR(C819="",F819="",F819=0),"",C819/F819)</f>
        <v/>
      </c>
      <c r="I819" s="18">
        <f>IF('01_RAW_FwdRV'!B819="","",'01_RAW_FwdRV'!B819)</f>
        <v/>
      </c>
      <c r="J819" s="18">
        <f>IF(ROW()&lt;=3286,STDEV(D820:D840)*SQRT(252),"")</f>
        <v/>
      </c>
      <c r="K819" s="18">
        <f>IF(ROW()&lt;=3244,LN(B882/B819),"")</f>
        <v/>
      </c>
      <c r="L819" s="19" t="n">
        <v>0.2616136919315403</v>
      </c>
      <c r="M819" s="19" t="n">
        <v>0.02200488997555012</v>
      </c>
      <c r="N819" s="17" t="n">
        <v>0.4376299828066024</v>
      </c>
      <c r="O819" s="20">
        <f>IF(F819="","",IF(F819&lt;'04_VOLATILITY_REGIMES'!$C$5,"Low",IF(F819&lt;'04_VOLATILITY_REGIMES'!$C$6,"Normal",IF(F819&lt;'04_VOLATILITY_REGIMES'!$C$7,"High","Extreme"))))</f>
        <v/>
      </c>
      <c r="P819" s="20">
        <f>O820</f>
        <v/>
      </c>
      <c r="Q819" s="21">
        <f>YEAR(A819)</f>
        <v/>
      </c>
    </row>
    <row r="820">
      <c r="A820" s="14" t="n">
        <v>42521</v>
      </c>
      <c r="B820" s="15">
        <f>'01_RAW_Spot'!B820</f>
        <v/>
      </c>
      <c r="C820" s="16">
        <f>'01_RAW_IV'!B820</f>
        <v/>
      </c>
      <c r="D820" s="15">
        <f>LN(B820/B819)</f>
        <v/>
      </c>
      <c r="E820" s="16">
        <f>STDEV(D800:D820)*SQRT(252)</f>
        <v/>
      </c>
      <c r="F820" s="16">
        <f>STDEV(D758:D820)*SQRT(252)</f>
        <v/>
      </c>
      <c r="G820" s="16">
        <f>IF(OR(C820="",F820=""),"",C820-F820)</f>
        <v/>
      </c>
      <c r="H820" s="17">
        <f>IF(OR(C820="",F820="",F820=0),"",C820/F820)</f>
        <v/>
      </c>
      <c r="I820" s="18">
        <f>IF('01_RAW_FwdRV'!B820="","",'01_RAW_FwdRV'!B820)</f>
        <v/>
      </c>
      <c r="J820" s="18">
        <f>IF(ROW()&lt;=3286,STDEV(D821:D841)*SQRT(252),"")</f>
        <v/>
      </c>
      <c r="K820" s="18">
        <f>IF(ROW()&lt;=3244,LN(B883/B820),"")</f>
        <v/>
      </c>
      <c r="L820" s="19" t="n">
        <v>0.2576312576312576</v>
      </c>
      <c r="M820" s="19" t="n">
        <v>0.02197802197802198</v>
      </c>
      <c r="N820" s="17" t="n">
        <v>0.437845811574942</v>
      </c>
      <c r="O820" s="20">
        <f>IF(F820="","",IF(F820&lt;'04_VOLATILITY_REGIMES'!$C$5,"Low",IF(F820&lt;'04_VOLATILITY_REGIMES'!$C$6,"Normal",IF(F820&lt;'04_VOLATILITY_REGIMES'!$C$7,"High","Extreme"))))</f>
        <v/>
      </c>
      <c r="P820" s="20">
        <f>O821</f>
        <v/>
      </c>
      <c r="Q820" s="21">
        <f>YEAR(A820)</f>
        <v/>
      </c>
    </row>
    <row r="821">
      <c r="A821" s="14" t="n">
        <v>42522</v>
      </c>
      <c r="B821" s="15">
        <f>'01_RAW_Spot'!B821</f>
        <v/>
      </c>
      <c r="C821" s="16">
        <f>'01_RAW_IV'!B821</f>
        <v/>
      </c>
      <c r="D821" s="15">
        <f>LN(B821/B820)</f>
        <v/>
      </c>
      <c r="E821" s="16">
        <f>STDEV(D801:D821)*SQRT(252)</f>
        <v/>
      </c>
      <c r="F821" s="16">
        <f>STDEV(D759:D821)*SQRT(252)</f>
        <v/>
      </c>
      <c r="G821" s="16">
        <f>IF(OR(C821="",F821=""),"",C821-F821)</f>
        <v/>
      </c>
      <c r="H821" s="17">
        <f>IF(OR(C821="",F821="",F821=0),"",C821/F821)</f>
        <v/>
      </c>
      <c r="I821" s="18">
        <f>IF('01_RAW_FwdRV'!B821="","",'01_RAW_FwdRV'!B821)</f>
        <v/>
      </c>
      <c r="J821" s="18">
        <f>IF(ROW()&lt;=3286,STDEV(D822:D842)*SQRT(252),"")</f>
        <v/>
      </c>
      <c r="K821" s="18">
        <f>IF(ROW()&lt;=3244,LN(B884/B821),"")</f>
        <v/>
      </c>
      <c r="L821" s="19" t="n">
        <v>0.2829268292682927</v>
      </c>
      <c r="M821" s="19" t="n">
        <v>0.02682926829268293</v>
      </c>
      <c r="N821" s="17" t="n">
        <v>0.441866887025369</v>
      </c>
      <c r="O821" s="20">
        <f>IF(F821="","",IF(F821&lt;'04_VOLATILITY_REGIMES'!$C$5,"Low",IF(F821&lt;'04_VOLATILITY_REGIMES'!$C$6,"Normal",IF(F821&lt;'04_VOLATILITY_REGIMES'!$C$7,"High","Extreme"))))</f>
        <v/>
      </c>
      <c r="P821" s="20">
        <f>O822</f>
        <v/>
      </c>
      <c r="Q821" s="21">
        <f>YEAR(A821)</f>
        <v/>
      </c>
    </row>
    <row r="822">
      <c r="A822" s="14" t="n">
        <v>42523</v>
      </c>
      <c r="B822" s="15">
        <f>'01_RAW_Spot'!B822</f>
        <v/>
      </c>
      <c r="C822" s="16">
        <f>'01_RAW_IV'!B822</f>
        <v/>
      </c>
      <c r="D822" s="15">
        <f>LN(B822/B821)</f>
        <v/>
      </c>
      <c r="E822" s="16">
        <f>STDEV(D802:D822)*SQRT(252)</f>
        <v/>
      </c>
      <c r="F822" s="16">
        <f>STDEV(D760:D822)*SQRT(252)</f>
        <v/>
      </c>
      <c r="G822" s="16">
        <f>IF(OR(C822="",F822=""),"",C822-F822)</f>
        <v/>
      </c>
      <c r="H822" s="17">
        <f>IF(OR(C822="",F822="",F822=0),"",C822/F822)</f>
        <v/>
      </c>
      <c r="I822" s="18">
        <f>IF('01_RAW_FwdRV'!B822="","",'01_RAW_FwdRV'!B822)</f>
        <v/>
      </c>
      <c r="J822" s="18">
        <f>IF(ROW()&lt;=3286,STDEV(D823:D843)*SQRT(252),"")</f>
        <v/>
      </c>
      <c r="K822" s="18">
        <f>IF(ROW()&lt;=3244,LN(B885/B822),"")</f>
        <v/>
      </c>
      <c r="L822" s="19" t="n">
        <v>0.2582216808769793</v>
      </c>
      <c r="M822" s="19" t="n">
        <v>0.03045066991473813</v>
      </c>
      <c r="N822" s="17" t="n">
        <v>0.4127613283387698</v>
      </c>
      <c r="O822" s="20">
        <f>IF(F822="","",IF(F822&lt;'04_VOLATILITY_REGIMES'!$C$5,"Low",IF(F822&lt;'04_VOLATILITY_REGIMES'!$C$6,"Normal",IF(F822&lt;'04_VOLATILITY_REGIMES'!$C$7,"High","Extreme"))))</f>
        <v/>
      </c>
      <c r="P822" s="20">
        <f>O823</f>
        <v/>
      </c>
      <c r="Q822" s="21">
        <f>YEAR(A822)</f>
        <v/>
      </c>
    </row>
    <row r="823">
      <c r="A823" s="14" t="n">
        <v>42524</v>
      </c>
      <c r="B823" s="15">
        <f>'01_RAW_Spot'!B823</f>
        <v/>
      </c>
      <c r="C823" s="16">
        <f>'01_RAW_IV'!B823</f>
        <v/>
      </c>
      <c r="D823" s="15">
        <f>LN(B823/B822)</f>
        <v/>
      </c>
      <c r="E823" s="16">
        <f>STDEV(D803:D823)*SQRT(252)</f>
        <v/>
      </c>
      <c r="F823" s="16">
        <f>STDEV(D761:D823)*SQRT(252)</f>
        <v/>
      </c>
      <c r="G823" s="16">
        <f>IF(OR(C823="",F823=""),"",C823-F823)</f>
        <v/>
      </c>
      <c r="H823" s="17">
        <f>IF(OR(C823="",F823="",F823=0),"",C823/F823)</f>
        <v/>
      </c>
      <c r="I823" s="18">
        <f>IF('01_RAW_FwdRV'!B823="","",'01_RAW_FwdRV'!B823)</f>
        <v/>
      </c>
      <c r="J823" s="18">
        <f>IF(ROW()&lt;=3286,STDEV(D824:D844)*SQRT(252),"")</f>
        <v/>
      </c>
      <c r="K823" s="18">
        <f>IF(ROW()&lt;=3244,LN(B886/B823),"")</f>
        <v/>
      </c>
      <c r="L823" s="19" t="n">
        <v>0.2615571776155718</v>
      </c>
      <c r="M823" s="19" t="n">
        <v>0.0267639902676399</v>
      </c>
      <c r="N823" s="17" t="n">
        <v>0.4248135400898988</v>
      </c>
      <c r="O823" s="20">
        <f>IF(F823="","",IF(F823&lt;'04_VOLATILITY_REGIMES'!$C$5,"Low",IF(F823&lt;'04_VOLATILITY_REGIMES'!$C$6,"Normal",IF(F823&lt;'04_VOLATILITY_REGIMES'!$C$7,"High","Extreme"))))</f>
        <v/>
      </c>
      <c r="P823" s="20">
        <f>O824</f>
        <v/>
      </c>
      <c r="Q823" s="21">
        <f>YEAR(A823)</f>
        <v/>
      </c>
    </row>
    <row r="824">
      <c r="A824" s="14" t="n">
        <v>42527</v>
      </c>
      <c r="B824" s="15">
        <f>'01_RAW_Spot'!B824</f>
        <v/>
      </c>
      <c r="C824" s="16">
        <f>'01_RAW_IV'!B824</f>
        <v/>
      </c>
      <c r="D824" s="15">
        <f>LN(B824/B823)</f>
        <v/>
      </c>
      <c r="E824" s="16">
        <f>STDEV(D804:D824)*SQRT(252)</f>
        <v/>
      </c>
      <c r="F824" s="16">
        <f>STDEV(D762:D824)*SQRT(252)</f>
        <v/>
      </c>
      <c r="G824" s="16">
        <f>IF(OR(C824="",F824=""),"",C824-F824)</f>
        <v/>
      </c>
      <c r="H824" s="17">
        <f>IF(OR(C824="",F824="",F824=0),"",C824/F824)</f>
        <v/>
      </c>
      <c r="I824" s="18">
        <f>IF('01_RAW_FwdRV'!B824="","",'01_RAW_FwdRV'!B824)</f>
        <v/>
      </c>
      <c r="J824" s="18">
        <f>IF(ROW()&lt;=3286,STDEV(D825:D845)*SQRT(252),"")</f>
        <v/>
      </c>
      <c r="K824" s="18">
        <f>IF(ROW()&lt;=3244,LN(B887/B824),"")</f>
        <v/>
      </c>
      <c r="L824" s="19" t="n">
        <v>0.1907654921020656</v>
      </c>
      <c r="M824" s="19" t="n">
        <v>0.03523693803159174</v>
      </c>
      <c r="N824" s="17" t="n">
        <v>0.3664468161840179</v>
      </c>
      <c r="O824" s="20">
        <f>IF(F824="","",IF(F824&lt;'04_VOLATILITY_REGIMES'!$C$5,"Low",IF(F824&lt;'04_VOLATILITY_REGIMES'!$C$6,"Normal",IF(F824&lt;'04_VOLATILITY_REGIMES'!$C$7,"High","Extreme"))))</f>
        <v/>
      </c>
      <c r="P824" s="20">
        <f>O825</f>
        <v/>
      </c>
      <c r="Q824" s="21">
        <f>YEAR(A824)</f>
        <v/>
      </c>
    </row>
    <row r="825">
      <c r="A825" s="14" t="n">
        <v>42528</v>
      </c>
      <c r="B825" s="15">
        <f>'01_RAW_Spot'!B825</f>
        <v/>
      </c>
      <c r="C825" s="16">
        <f>'01_RAW_IV'!B825</f>
        <v/>
      </c>
      <c r="D825" s="15">
        <f>LN(B825/B824)</f>
        <v/>
      </c>
      <c r="E825" s="16">
        <f>STDEV(D805:D825)*SQRT(252)</f>
        <v/>
      </c>
      <c r="F825" s="16">
        <f>STDEV(D763:D825)*SQRT(252)</f>
        <v/>
      </c>
      <c r="G825" s="16">
        <f>IF(OR(C825="",F825=""),"",C825-F825)</f>
        <v/>
      </c>
      <c r="H825" s="17">
        <f>IF(OR(C825="",F825="",F825=0),"",C825/F825)</f>
        <v/>
      </c>
      <c r="I825" s="18">
        <f>IF('01_RAW_FwdRV'!B825="","",'01_RAW_FwdRV'!B825)</f>
        <v/>
      </c>
      <c r="J825" s="18">
        <f>IF(ROW()&lt;=3286,STDEV(D826:D846)*SQRT(252),"")</f>
        <v/>
      </c>
      <c r="K825" s="18">
        <f>IF(ROW()&lt;=3244,LN(B888/B825),"")</f>
        <v/>
      </c>
      <c r="L825" s="19" t="n">
        <v>0.1395631067961165</v>
      </c>
      <c r="M825" s="19" t="n">
        <v>0.03519417475728155</v>
      </c>
      <c r="N825" s="17" t="n">
        <v>0.3134227760768059</v>
      </c>
      <c r="O825" s="20">
        <f>IF(F825="","",IF(F825&lt;'04_VOLATILITY_REGIMES'!$C$5,"Low",IF(F825&lt;'04_VOLATILITY_REGIMES'!$C$6,"Normal",IF(F825&lt;'04_VOLATILITY_REGIMES'!$C$7,"High","Extreme"))))</f>
        <v/>
      </c>
      <c r="P825" s="20">
        <f>O826</f>
        <v/>
      </c>
      <c r="Q825" s="21">
        <f>YEAR(A825)</f>
        <v/>
      </c>
    </row>
    <row r="826">
      <c r="A826" s="14" t="n">
        <v>42529</v>
      </c>
      <c r="B826" s="15">
        <f>'01_RAW_Spot'!B826</f>
        <v/>
      </c>
      <c r="C826" s="16">
        <f>'01_RAW_IV'!B826</f>
        <v/>
      </c>
      <c r="D826" s="15">
        <f>LN(B826/B825)</f>
        <v/>
      </c>
      <c r="E826" s="16">
        <f>STDEV(D806:D826)*SQRT(252)</f>
        <v/>
      </c>
      <c r="F826" s="16">
        <f>STDEV(D764:D826)*SQRT(252)</f>
        <v/>
      </c>
      <c r="G826" s="16">
        <f>IF(OR(C826="",F826=""),"",C826-F826)</f>
        <v/>
      </c>
      <c r="H826" s="17">
        <f>IF(OR(C826="",F826="",F826=0),"",C826/F826)</f>
        <v/>
      </c>
      <c r="I826" s="18">
        <f>IF('01_RAW_FwdRV'!B826="","",'01_RAW_FwdRV'!B826)</f>
        <v/>
      </c>
      <c r="J826" s="18">
        <f>IF(ROW()&lt;=3286,STDEV(D827:D847)*SQRT(252),"")</f>
        <v/>
      </c>
      <c r="K826" s="18">
        <f>IF(ROW()&lt;=3244,LN(B889/B826),"")</f>
        <v/>
      </c>
      <c r="L826" s="19" t="n">
        <v>0.1139393939393939</v>
      </c>
      <c r="M826" s="19" t="n">
        <v>0.008484848484848486</v>
      </c>
      <c r="N826" s="17" t="n">
        <v>0.3827088749213677</v>
      </c>
      <c r="O826" s="20">
        <f>IF(F826="","",IF(F826&lt;'04_VOLATILITY_REGIMES'!$C$5,"Low",IF(F826&lt;'04_VOLATILITY_REGIMES'!$C$6,"Normal",IF(F826&lt;'04_VOLATILITY_REGIMES'!$C$7,"High","Extreme"))))</f>
        <v/>
      </c>
      <c r="P826" s="20">
        <f>O827</f>
        <v/>
      </c>
      <c r="Q826" s="21">
        <f>YEAR(A826)</f>
        <v/>
      </c>
    </row>
    <row r="827">
      <c r="A827" s="14" t="n">
        <v>42530</v>
      </c>
      <c r="B827" s="15">
        <f>'01_RAW_Spot'!B827</f>
        <v/>
      </c>
      <c r="C827" s="16">
        <f>'01_RAW_IV'!B827</f>
        <v/>
      </c>
      <c r="D827" s="15">
        <f>LN(B827/B826)</f>
        <v/>
      </c>
      <c r="E827" s="16">
        <f>STDEV(D807:D827)*SQRT(252)</f>
        <v/>
      </c>
      <c r="F827" s="16">
        <f>STDEV(D765:D827)*SQRT(252)</f>
        <v/>
      </c>
      <c r="G827" s="16">
        <f>IF(OR(C827="",F827=""),"",C827-F827)</f>
        <v/>
      </c>
      <c r="H827" s="17">
        <f>IF(OR(C827="",F827="",F827=0),"",C827/F827)</f>
        <v/>
      </c>
      <c r="I827" s="18">
        <f>IF('01_RAW_FwdRV'!B827="","",'01_RAW_FwdRV'!B827)</f>
        <v/>
      </c>
      <c r="J827" s="18">
        <f>IF(ROW()&lt;=3286,STDEV(D828:D848)*SQRT(252),"")</f>
        <v/>
      </c>
      <c r="K827" s="18">
        <f>IF(ROW()&lt;=3244,LN(B890/B827),"")</f>
        <v/>
      </c>
      <c r="L827" s="19" t="n">
        <v>0.08837772397094432</v>
      </c>
      <c r="M827" s="19" t="n">
        <v>0.007263922518159807</v>
      </c>
      <c r="N827" s="17" t="n">
        <v>0.3818379116683978</v>
      </c>
      <c r="O827" s="20">
        <f>IF(F827="","",IF(F827&lt;'04_VOLATILITY_REGIMES'!$C$5,"Low",IF(F827&lt;'04_VOLATILITY_REGIMES'!$C$6,"Normal",IF(F827&lt;'04_VOLATILITY_REGIMES'!$C$7,"High","Extreme"))))</f>
        <v/>
      </c>
      <c r="P827" s="20">
        <f>O828</f>
        <v/>
      </c>
      <c r="Q827" s="21">
        <f>YEAR(A827)</f>
        <v/>
      </c>
    </row>
    <row r="828">
      <c r="A828" s="14" t="n">
        <v>42531</v>
      </c>
      <c r="B828" s="15">
        <f>'01_RAW_Spot'!B828</f>
        <v/>
      </c>
      <c r="C828" s="16">
        <f>'01_RAW_IV'!B828</f>
        <v/>
      </c>
      <c r="D828" s="15">
        <f>LN(B828/B827)</f>
        <v/>
      </c>
      <c r="E828" s="16">
        <f>STDEV(D808:D828)*SQRT(252)</f>
        <v/>
      </c>
      <c r="F828" s="16">
        <f>STDEV(D766:D828)*SQRT(252)</f>
        <v/>
      </c>
      <c r="G828" s="16">
        <f>IF(OR(C828="",F828=""),"",C828-F828)</f>
        <v/>
      </c>
      <c r="H828" s="17">
        <f>IF(OR(C828="",F828="",F828=0),"",C828/F828)</f>
        <v/>
      </c>
      <c r="I828" s="18">
        <f>IF('01_RAW_FwdRV'!B828="","",'01_RAW_FwdRV'!B828)</f>
        <v/>
      </c>
      <c r="J828" s="18">
        <f>IF(ROW()&lt;=3286,STDEV(D829:D849)*SQRT(252),"")</f>
        <v/>
      </c>
      <c r="K828" s="18">
        <f>IF(ROW()&lt;=3244,LN(B891/B828),"")</f>
        <v/>
      </c>
      <c r="L828" s="19" t="n">
        <v>0.08827085852478839</v>
      </c>
      <c r="M828" s="19" t="n">
        <v>0.004836759371221282</v>
      </c>
      <c r="N828" s="17" t="n">
        <v>0.3950524328661251</v>
      </c>
      <c r="O828" s="20">
        <f>IF(F828="","",IF(F828&lt;'04_VOLATILITY_REGIMES'!$C$5,"Low",IF(F828&lt;'04_VOLATILITY_REGIMES'!$C$6,"Normal",IF(F828&lt;'04_VOLATILITY_REGIMES'!$C$7,"High","Extreme"))))</f>
        <v/>
      </c>
      <c r="P828" s="20">
        <f>O829</f>
        <v/>
      </c>
      <c r="Q828" s="21">
        <f>YEAR(A828)</f>
        <v/>
      </c>
    </row>
    <row r="829">
      <c r="A829" s="14" t="n">
        <v>42534</v>
      </c>
      <c r="B829" s="15">
        <f>'01_RAW_Spot'!B829</f>
        <v/>
      </c>
      <c r="C829" s="16">
        <f>'01_RAW_IV'!B829</f>
        <v/>
      </c>
      <c r="D829" s="15">
        <f>LN(B829/B828)</f>
        <v/>
      </c>
      <c r="E829" s="16">
        <f>STDEV(D809:D829)*SQRT(252)</f>
        <v/>
      </c>
      <c r="F829" s="16">
        <f>STDEV(D767:D829)*SQRT(252)</f>
        <v/>
      </c>
      <c r="G829" s="16">
        <f>IF(OR(C829="",F829=""),"",C829-F829)</f>
        <v/>
      </c>
      <c r="H829" s="17">
        <f>IF(OR(C829="",F829="",F829=0),"",C829/F829)</f>
        <v/>
      </c>
      <c r="I829" s="18">
        <f>IF('01_RAW_FwdRV'!B829="","",'01_RAW_FwdRV'!B829)</f>
        <v/>
      </c>
      <c r="J829" s="18">
        <f>IF(ROW()&lt;=3286,STDEV(D830:D850)*SQRT(252),"")</f>
        <v/>
      </c>
      <c r="K829" s="18">
        <f>IF(ROW()&lt;=3244,LN(B892/B829),"")</f>
        <v/>
      </c>
      <c r="L829" s="19" t="n">
        <v>0.09782608695652174</v>
      </c>
      <c r="M829" s="19" t="n">
        <v>0.00966183574879227</v>
      </c>
      <c r="N829" s="17" t="n">
        <v>0.3736125523394208</v>
      </c>
      <c r="O829" s="20">
        <f>IF(F829="","",IF(F829&lt;'04_VOLATILITY_REGIMES'!$C$5,"Low",IF(F829&lt;'04_VOLATILITY_REGIMES'!$C$6,"Normal",IF(F829&lt;'04_VOLATILITY_REGIMES'!$C$7,"High","Extreme"))))</f>
        <v/>
      </c>
      <c r="P829" s="20">
        <f>O830</f>
        <v/>
      </c>
      <c r="Q829" s="21">
        <f>YEAR(A829)</f>
        <v/>
      </c>
    </row>
    <row r="830">
      <c r="A830" s="14" t="n">
        <v>42535</v>
      </c>
      <c r="B830" s="15">
        <f>'01_RAW_Spot'!B830</f>
        <v/>
      </c>
      <c r="C830" s="16">
        <f>'01_RAW_IV'!B830</f>
        <v/>
      </c>
      <c r="D830" s="15">
        <f>LN(B830/B829)</f>
        <v/>
      </c>
      <c r="E830" s="16">
        <f>STDEV(D810:D830)*SQRT(252)</f>
        <v/>
      </c>
      <c r="F830" s="16">
        <f>STDEV(D768:D830)*SQRT(252)</f>
        <v/>
      </c>
      <c r="G830" s="16">
        <f>IF(OR(C830="",F830=""),"",C830-F830)</f>
        <v/>
      </c>
      <c r="H830" s="17">
        <f>IF(OR(C830="",F830="",F830=0),"",C830/F830)</f>
        <v/>
      </c>
      <c r="I830" s="18">
        <f>IF('01_RAW_FwdRV'!B830="","",'01_RAW_FwdRV'!B830)</f>
        <v/>
      </c>
      <c r="J830" s="18">
        <f>IF(ROW()&lt;=3286,STDEV(D831:D851)*SQRT(252),"")</f>
        <v/>
      </c>
      <c r="K830" s="18">
        <f>IF(ROW()&lt;=3244,LN(B893/B830),"")</f>
        <v/>
      </c>
      <c r="L830" s="19" t="n">
        <v>0.1507840772014475</v>
      </c>
      <c r="M830" s="19" t="n">
        <v>0.009650180940892641</v>
      </c>
      <c r="N830" s="17" t="n">
        <v>0.4550865249733957</v>
      </c>
      <c r="O830" s="20">
        <f>IF(F830="","",IF(F830&lt;'04_VOLATILITY_REGIMES'!$C$5,"Low",IF(F830&lt;'04_VOLATILITY_REGIMES'!$C$6,"Normal",IF(F830&lt;'04_VOLATILITY_REGIMES'!$C$7,"High","Extreme"))))</f>
        <v/>
      </c>
      <c r="P830" s="20">
        <f>O831</f>
        <v/>
      </c>
      <c r="Q830" s="21">
        <f>YEAR(A830)</f>
        <v/>
      </c>
    </row>
    <row r="831">
      <c r="A831" s="14" t="n">
        <v>42536</v>
      </c>
      <c r="B831" s="15">
        <f>'01_RAW_Spot'!B831</f>
        <v/>
      </c>
      <c r="C831" s="16">
        <f>'01_RAW_IV'!B831</f>
        <v/>
      </c>
      <c r="D831" s="15">
        <f>LN(B831/B830)</f>
        <v/>
      </c>
      <c r="E831" s="16">
        <f>STDEV(D811:D831)*SQRT(252)</f>
        <v/>
      </c>
      <c r="F831" s="16">
        <f>STDEV(D769:D831)*SQRT(252)</f>
        <v/>
      </c>
      <c r="G831" s="16">
        <f>IF(OR(C831="",F831=""),"",C831-F831)</f>
        <v/>
      </c>
      <c r="H831" s="17">
        <f>IF(OR(C831="",F831="",F831=0),"",C831/F831)</f>
        <v/>
      </c>
      <c r="I831" s="18">
        <f>IF('01_RAW_FwdRV'!B831="","",'01_RAW_FwdRV'!B831)</f>
        <v/>
      </c>
      <c r="J831" s="18">
        <f>IF(ROW()&lt;=3286,STDEV(D832:D852)*SQRT(252),"")</f>
        <v/>
      </c>
      <c r="K831" s="18">
        <f>IF(ROW()&lt;=3244,LN(B894/B831),"")</f>
        <v/>
      </c>
      <c r="L831" s="19" t="n">
        <v>0.1698795180722892</v>
      </c>
      <c r="M831" s="19" t="n">
        <v>0.009638554216867471</v>
      </c>
      <c r="N831" s="17" t="n">
        <v>0.4713161285679278</v>
      </c>
      <c r="O831" s="20">
        <f>IF(F831="","",IF(F831&lt;'04_VOLATILITY_REGIMES'!$C$5,"Low",IF(F831&lt;'04_VOLATILITY_REGIMES'!$C$6,"Normal",IF(F831&lt;'04_VOLATILITY_REGIMES'!$C$7,"High","Extreme"))))</f>
        <v/>
      </c>
      <c r="P831" s="20">
        <f>O832</f>
        <v/>
      </c>
      <c r="Q831" s="21">
        <f>YEAR(A831)</f>
        <v/>
      </c>
    </row>
    <row r="832">
      <c r="A832" s="14" t="n">
        <v>42537</v>
      </c>
      <c r="B832" s="15">
        <f>'01_RAW_Spot'!B832</f>
        <v/>
      </c>
      <c r="C832" s="16">
        <f>'01_RAW_IV'!B832</f>
        <v/>
      </c>
      <c r="D832" s="15">
        <f>LN(B832/B831)</f>
        <v/>
      </c>
      <c r="E832" s="16">
        <f>STDEV(D812:D832)*SQRT(252)</f>
        <v/>
      </c>
      <c r="F832" s="16">
        <f>STDEV(D770:D832)*SQRT(252)</f>
        <v/>
      </c>
      <c r="G832" s="16">
        <f>IF(OR(C832="",F832=""),"",C832-F832)</f>
        <v/>
      </c>
      <c r="H832" s="17">
        <f>IF(OR(C832="",F832="",F832=0),"",C832/F832)</f>
        <v/>
      </c>
      <c r="I832" s="18">
        <f>IF('01_RAW_FwdRV'!B832="","",'01_RAW_FwdRV'!B832)</f>
        <v/>
      </c>
      <c r="J832" s="18">
        <f>IF(ROW()&lt;=3286,STDEV(D833:D853)*SQRT(252),"")</f>
        <v/>
      </c>
      <c r="K832" s="18">
        <f>IF(ROW()&lt;=3244,LN(B895/B832),"")</f>
        <v/>
      </c>
      <c r="L832" s="19" t="n">
        <v>0.1732851985559567</v>
      </c>
      <c r="M832" s="19" t="n">
        <v>0.00842358604091456</v>
      </c>
      <c r="N832" s="17" t="n">
        <v>0.4775077667421017</v>
      </c>
      <c r="O832" s="20">
        <f>IF(F832="","",IF(F832&lt;'04_VOLATILITY_REGIMES'!$C$5,"Low",IF(F832&lt;'04_VOLATILITY_REGIMES'!$C$6,"Normal",IF(F832&lt;'04_VOLATILITY_REGIMES'!$C$7,"High","Extreme"))))</f>
        <v/>
      </c>
      <c r="P832" s="20">
        <f>O833</f>
        <v/>
      </c>
      <c r="Q832" s="21">
        <f>YEAR(A832)</f>
        <v/>
      </c>
    </row>
    <row r="833">
      <c r="A833" s="14" t="n">
        <v>42538</v>
      </c>
      <c r="B833" s="15">
        <f>'01_RAW_Spot'!B833</f>
        <v/>
      </c>
      <c r="C833" s="16">
        <f>'01_RAW_IV'!B833</f>
        <v/>
      </c>
      <c r="D833" s="15">
        <f>LN(B833/B832)</f>
        <v/>
      </c>
      <c r="E833" s="16">
        <f>STDEV(D813:D833)*SQRT(252)</f>
        <v/>
      </c>
      <c r="F833" s="16">
        <f>STDEV(D771:D833)*SQRT(252)</f>
        <v/>
      </c>
      <c r="G833" s="16">
        <f>IF(OR(C833="",F833=""),"",C833-F833)</f>
        <v/>
      </c>
      <c r="H833" s="17">
        <f>IF(OR(C833="",F833="",F833=0),"",C833/F833)</f>
        <v/>
      </c>
      <c r="I833" s="18">
        <f>IF('01_RAW_FwdRV'!B833="","",'01_RAW_FwdRV'!B833)</f>
        <v/>
      </c>
      <c r="J833" s="18">
        <f>IF(ROW()&lt;=3286,STDEV(D834:D854)*SQRT(252),"")</f>
        <v/>
      </c>
      <c r="K833" s="18">
        <f>IF(ROW()&lt;=3244,LN(B896/B833),"")</f>
        <v/>
      </c>
      <c r="L833" s="19" t="n">
        <v>0.2836538461538461</v>
      </c>
      <c r="M833" s="19" t="n">
        <v>0.01322115384615385</v>
      </c>
      <c r="N833" s="17" t="n">
        <v>0.5315949699073995</v>
      </c>
      <c r="O833" s="20">
        <f>IF(F833="","",IF(F833&lt;'04_VOLATILITY_REGIMES'!$C$5,"Low",IF(F833&lt;'04_VOLATILITY_REGIMES'!$C$6,"Normal",IF(F833&lt;'04_VOLATILITY_REGIMES'!$C$7,"High","Extreme"))))</f>
        <v/>
      </c>
      <c r="P833" s="20">
        <f>O834</f>
        <v/>
      </c>
      <c r="Q833" s="21">
        <f>YEAR(A833)</f>
        <v/>
      </c>
    </row>
    <row r="834">
      <c r="A834" s="14" t="n">
        <v>42541</v>
      </c>
      <c r="B834" s="15">
        <f>'01_RAW_Spot'!B834</f>
        <v/>
      </c>
      <c r="C834" s="16">
        <f>'01_RAW_IV'!B834</f>
        <v/>
      </c>
      <c r="D834" s="15">
        <f>LN(B834/B833)</f>
        <v/>
      </c>
      <c r="E834" s="16">
        <f>STDEV(D814:D834)*SQRT(252)</f>
        <v/>
      </c>
      <c r="F834" s="16">
        <f>STDEV(D772:D834)*SQRT(252)</f>
        <v/>
      </c>
      <c r="G834" s="16">
        <f>IF(OR(C834="",F834=""),"",C834-F834)</f>
        <v/>
      </c>
      <c r="H834" s="17">
        <f>IF(OR(C834="",F834="",F834=0),"",C834/F834)</f>
        <v/>
      </c>
      <c r="I834" s="18">
        <f>IF('01_RAW_FwdRV'!B834="","",'01_RAW_FwdRV'!B834)</f>
        <v/>
      </c>
      <c r="J834" s="18">
        <f>IF(ROW()&lt;=3286,STDEV(D835:D855)*SQRT(252),"")</f>
        <v/>
      </c>
      <c r="K834" s="18">
        <f>IF(ROW()&lt;=3244,LN(B897/B834),"")</f>
        <v/>
      </c>
      <c r="L834" s="19" t="n">
        <v>0.2989195678271309</v>
      </c>
      <c r="M834" s="19" t="n">
        <v>0.01800720288115246</v>
      </c>
      <c r="N834" s="17" t="n">
        <v>0.5211661879373121</v>
      </c>
      <c r="O834" s="20">
        <f>IF(F834="","",IF(F834&lt;'04_VOLATILITY_REGIMES'!$C$5,"Low",IF(F834&lt;'04_VOLATILITY_REGIMES'!$C$6,"Normal",IF(F834&lt;'04_VOLATILITY_REGIMES'!$C$7,"High","Extreme"))))</f>
        <v/>
      </c>
      <c r="P834" s="20">
        <f>O835</f>
        <v/>
      </c>
      <c r="Q834" s="21">
        <f>YEAR(A834)</f>
        <v/>
      </c>
    </row>
    <row r="835">
      <c r="A835" s="14" t="n">
        <v>42542</v>
      </c>
      <c r="B835" s="15">
        <f>'01_RAW_Spot'!B835</f>
        <v/>
      </c>
      <c r="C835" s="16">
        <f>'01_RAW_IV'!B835</f>
        <v/>
      </c>
      <c r="D835" s="15">
        <f>LN(B835/B834)</f>
        <v/>
      </c>
      <c r="E835" s="16">
        <f>STDEV(D815:D835)*SQRT(252)</f>
        <v/>
      </c>
      <c r="F835" s="16">
        <f>STDEV(D773:D835)*SQRT(252)</f>
        <v/>
      </c>
      <c r="G835" s="16">
        <f>IF(OR(C835="",F835=""),"",C835-F835)</f>
        <v/>
      </c>
      <c r="H835" s="17">
        <f>IF(OR(C835="",F835="",F835=0),"",C835/F835)</f>
        <v/>
      </c>
      <c r="I835" s="18">
        <f>IF('01_RAW_FwdRV'!B835="","",'01_RAW_FwdRV'!B835)</f>
        <v/>
      </c>
      <c r="J835" s="18">
        <f>IF(ROW()&lt;=3286,STDEV(D836:D856)*SQRT(252),"")</f>
        <v/>
      </c>
      <c r="K835" s="18">
        <f>IF(ROW()&lt;=3244,LN(B898/B835),"")</f>
        <v/>
      </c>
      <c r="L835" s="19" t="n">
        <v>0.302158273381295</v>
      </c>
      <c r="M835" s="19" t="n">
        <v>0.01438848920863309</v>
      </c>
      <c r="N835" s="17" t="n">
        <v>0.5422276449165407</v>
      </c>
      <c r="O835" s="20">
        <f>IF(F835="","",IF(F835&lt;'04_VOLATILITY_REGIMES'!$C$5,"Low",IF(F835&lt;'04_VOLATILITY_REGIMES'!$C$6,"Normal",IF(F835&lt;'04_VOLATILITY_REGIMES'!$C$7,"High","Extreme"))))</f>
        <v/>
      </c>
      <c r="P835" s="20">
        <f>O836</f>
        <v/>
      </c>
      <c r="Q835" s="21">
        <f>YEAR(A835)</f>
        <v/>
      </c>
    </row>
    <row r="836">
      <c r="A836" s="14" t="n">
        <v>42543</v>
      </c>
      <c r="B836" s="15">
        <f>'01_RAW_Spot'!B836</f>
        <v/>
      </c>
      <c r="C836" s="16">
        <f>'01_RAW_IV'!B836</f>
        <v/>
      </c>
      <c r="D836" s="15">
        <f>LN(B836/B835)</f>
        <v/>
      </c>
      <c r="E836" s="16">
        <f>STDEV(D816:D836)*SQRT(252)</f>
        <v/>
      </c>
      <c r="F836" s="16">
        <f>STDEV(D774:D836)*SQRT(252)</f>
        <v/>
      </c>
      <c r="G836" s="16">
        <f>IF(OR(C836="",F836=""),"",C836-F836)</f>
        <v/>
      </c>
      <c r="H836" s="17">
        <f>IF(OR(C836="",F836="",F836=0),"",C836/F836)</f>
        <v/>
      </c>
      <c r="I836" s="18">
        <f>IF('01_RAW_FwdRV'!B836="","",'01_RAW_FwdRV'!B836)</f>
        <v/>
      </c>
      <c r="J836" s="18">
        <f>IF(ROW()&lt;=3286,STDEV(D837:D857)*SQRT(252),"")</f>
        <v/>
      </c>
      <c r="K836" s="18">
        <f>IF(ROW()&lt;=3244,LN(B899/B836),"")</f>
        <v/>
      </c>
      <c r="L836" s="19" t="n">
        <v>0.2610778443113773</v>
      </c>
      <c r="M836" s="19" t="n">
        <v>0.01317365269461078</v>
      </c>
      <c r="N836" s="17" t="n">
        <v>0.5215557598882506</v>
      </c>
      <c r="O836" s="20">
        <f>IF(F836="","",IF(F836&lt;'04_VOLATILITY_REGIMES'!$C$5,"Low",IF(F836&lt;'04_VOLATILITY_REGIMES'!$C$6,"Normal",IF(F836&lt;'04_VOLATILITY_REGIMES'!$C$7,"High","Extreme"))))</f>
        <v/>
      </c>
      <c r="P836" s="20">
        <f>O837</f>
        <v/>
      </c>
      <c r="Q836" s="21">
        <f>YEAR(A836)</f>
        <v/>
      </c>
    </row>
    <row r="837">
      <c r="A837" s="14" t="n">
        <v>42544</v>
      </c>
      <c r="B837" s="15">
        <f>'01_RAW_Spot'!B837</f>
        <v/>
      </c>
      <c r="C837" s="16">
        <f>'01_RAW_IV'!B837</f>
        <v/>
      </c>
      <c r="D837" s="15">
        <f>LN(B837/B836)</f>
        <v/>
      </c>
      <c r="E837" s="16">
        <f>STDEV(D817:D837)*SQRT(252)</f>
        <v/>
      </c>
      <c r="F837" s="16">
        <f>STDEV(D775:D837)*SQRT(252)</f>
        <v/>
      </c>
      <c r="G837" s="16">
        <f>IF(OR(C837="",F837=""),"",C837-F837)</f>
        <v/>
      </c>
      <c r="H837" s="17">
        <f>IF(OR(C837="",F837="",F837=0),"",C837/F837)</f>
        <v/>
      </c>
      <c r="I837" s="18">
        <f>IF('01_RAW_FwdRV'!B837="","",'01_RAW_FwdRV'!B837)</f>
        <v/>
      </c>
      <c r="J837" s="18">
        <f>IF(ROW()&lt;=3286,STDEV(D838:D858)*SQRT(252),"")</f>
        <v/>
      </c>
      <c r="K837" s="18">
        <f>IF(ROW()&lt;=3244,LN(B900/B837),"")</f>
        <v/>
      </c>
      <c r="L837" s="19" t="n">
        <v>0.2511961722488038</v>
      </c>
      <c r="M837" s="19" t="n">
        <v>0.002392344497607655</v>
      </c>
      <c r="N837" s="17" t="n">
        <v>0.5951514613545607</v>
      </c>
      <c r="O837" s="20">
        <f>IF(F837="","",IF(F837&lt;'04_VOLATILITY_REGIMES'!$C$5,"Low",IF(F837&lt;'04_VOLATILITY_REGIMES'!$C$6,"Normal",IF(F837&lt;'04_VOLATILITY_REGIMES'!$C$7,"High","Extreme"))))</f>
        <v/>
      </c>
      <c r="P837" s="20">
        <f>O838</f>
        <v/>
      </c>
      <c r="Q837" s="21">
        <f>YEAR(A837)</f>
        <v/>
      </c>
    </row>
    <row r="838">
      <c r="A838" s="14" t="n">
        <v>42545</v>
      </c>
      <c r="B838" s="15">
        <f>'01_RAW_Spot'!B838</f>
        <v/>
      </c>
      <c r="C838" s="16">
        <f>'01_RAW_IV'!B838</f>
        <v/>
      </c>
      <c r="D838" s="15">
        <f>LN(B838/B837)</f>
        <v/>
      </c>
      <c r="E838" s="16">
        <f>STDEV(D818:D838)*SQRT(252)</f>
        <v/>
      </c>
      <c r="F838" s="16">
        <f>STDEV(D776:D838)*SQRT(252)</f>
        <v/>
      </c>
      <c r="G838" s="16">
        <f>IF(OR(C838="",F838=""),"",C838-F838)</f>
        <v/>
      </c>
      <c r="H838" s="17">
        <f>IF(OR(C838="",F838="",F838=0),"",C838/F838)</f>
        <v/>
      </c>
      <c r="I838" s="18">
        <f>IF('01_RAW_FwdRV'!B838="","",'01_RAW_FwdRV'!B838)</f>
        <v/>
      </c>
      <c r="J838" s="18">
        <f>IF(ROW()&lt;=3286,STDEV(D839:D859)*SQRT(252),"")</f>
        <v/>
      </c>
      <c r="K838" s="18">
        <f>IF(ROW()&lt;=3244,LN(B901/B838),"")</f>
        <v/>
      </c>
      <c r="L838" s="19" t="n">
        <v>0.4324970131421744</v>
      </c>
      <c r="M838" s="19" t="n">
        <v>0.03584229390681003</v>
      </c>
      <c r="N838" s="17" t="n">
        <v>0.6620697307673261</v>
      </c>
      <c r="O838" s="20">
        <f>IF(F838="","",IF(F838&lt;'04_VOLATILITY_REGIMES'!$C$5,"Low",IF(F838&lt;'04_VOLATILITY_REGIMES'!$C$6,"Normal",IF(F838&lt;'04_VOLATILITY_REGIMES'!$C$7,"High","Extreme"))))</f>
        <v/>
      </c>
      <c r="P838" s="20">
        <f>O839</f>
        <v/>
      </c>
      <c r="Q838" s="21">
        <f>YEAR(A838)</f>
        <v/>
      </c>
    </row>
    <row r="839">
      <c r="A839" s="14" t="n">
        <v>42548</v>
      </c>
      <c r="B839" s="15">
        <f>'01_RAW_Spot'!B839</f>
        <v/>
      </c>
      <c r="C839" s="16">
        <f>'01_RAW_IV'!B839</f>
        <v/>
      </c>
      <c r="D839" s="15">
        <f>LN(B839/B838)</f>
        <v/>
      </c>
      <c r="E839" s="16">
        <f>STDEV(D819:D839)*SQRT(252)</f>
        <v/>
      </c>
      <c r="F839" s="16">
        <f>STDEV(D777:D839)*SQRT(252)</f>
        <v/>
      </c>
      <c r="G839" s="16">
        <f>IF(OR(C839="",F839=""),"",C839-F839)</f>
        <v/>
      </c>
      <c r="H839" s="17">
        <f>IF(OR(C839="",F839="",F839=0),"",C839/F839)</f>
        <v/>
      </c>
      <c r="I839" s="18">
        <f>IF('01_RAW_FwdRV'!B839="","",'01_RAW_FwdRV'!B839)</f>
        <v/>
      </c>
      <c r="J839" s="18">
        <f>IF(ROW()&lt;=3286,STDEV(D840:D860)*SQRT(252),"")</f>
        <v/>
      </c>
      <c r="K839" s="18">
        <f>IF(ROW()&lt;=3244,LN(B902/B839),"")</f>
        <v/>
      </c>
      <c r="L839" s="19" t="n">
        <v>0.3221957040572792</v>
      </c>
      <c r="M839" s="19" t="n">
        <v>0.03699284009546539</v>
      </c>
      <c r="N839" s="17" t="n">
        <v>0.4808466196789266</v>
      </c>
      <c r="O839" s="20">
        <f>IF(F839="","",IF(F839&lt;'04_VOLATILITY_REGIMES'!$C$5,"Low",IF(F839&lt;'04_VOLATILITY_REGIMES'!$C$6,"Normal",IF(F839&lt;'04_VOLATILITY_REGIMES'!$C$7,"High","Extreme"))))</f>
        <v/>
      </c>
      <c r="P839" s="20">
        <f>O840</f>
        <v/>
      </c>
      <c r="Q839" s="21">
        <f>YEAR(A839)</f>
        <v/>
      </c>
    </row>
    <row r="840">
      <c r="A840" s="14" t="n">
        <v>42549</v>
      </c>
      <c r="B840" s="15">
        <f>'01_RAW_Spot'!B840</f>
        <v/>
      </c>
      <c r="C840" s="16">
        <f>'01_RAW_IV'!B840</f>
        <v/>
      </c>
      <c r="D840" s="15">
        <f>LN(B840/B839)</f>
        <v/>
      </c>
      <c r="E840" s="16">
        <f>STDEV(D820:D840)*SQRT(252)</f>
        <v/>
      </c>
      <c r="F840" s="16">
        <f>STDEV(D778:D840)*SQRT(252)</f>
        <v/>
      </c>
      <c r="G840" s="16">
        <f>IF(OR(C840="",F840=""),"",C840-F840)</f>
        <v/>
      </c>
      <c r="H840" s="17">
        <f>IF(OR(C840="",F840="",F840=0),"",C840/F840)</f>
        <v/>
      </c>
      <c r="I840" s="18">
        <f>IF('01_RAW_FwdRV'!B840="","",'01_RAW_FwdRV'!B840)</f>
        <v/>
      </c>
      <c r="J840" s="18">
        <f>IF(ROW()&lt;=3286,STDEV(D841:D861)*SQRT(252),"")</f>
        <v/>
      </c>
      <c r="K840" s="18">
        <f>IF(ROW()&lt;=3244,LN(B903/B840),"")</f>
        <v/>
      </c>
      <c r="L840" s="19" t="n">
        <v>0.2479141835518474</v>
      </c>
      <c r="M840" s="19" t="n">
        <v>0.0297973778307509</v>
      </c>
      <c r="N840" s="17" t="n">
        <v>0.4324574329377357</v>
      </c>
      <c r="O840" s="20">
        <f>IF(F840="","",IF(F840&lt;'04_VOLATILITY_REGIMES'!$C$5,"Low",IF(F840&lt;'04_VOLATILITY_REGIMES'!$C$6,"Normal",IF(F840&lt;'04_VOLATILITY_REGIMES'!$C$7,"High","Extreme"))))</f>
        <v/>
      </c>
      <c r="P840" s="20">
        <f>O841</f>
        <v/>
      </c>
      <c r="Q840" s="21">
        <f>YEAR(A840)</f>
        <v/>
      </c>
    </row>
    <row r="841">
      <c r="A841" s="14" t="n">
        <v>42550</v>
      </c>
      <c r="B841" s="15">
        <f>'01_RAW_Spot'!B841</f>
        <v/>
      </c>
      <c r="C841" s="16">
        <f>'01_RAW_IV'!B841</f>
        <v/>
      </c>
      <c r="D841" s="15">
        <f>LN(B841/B840)</f>
        <v/>
      </c>
      <c r="E841" s="16">
        <f>STDEV(D821:D841)*SQRT(252)</f>
        <v/>
      </c>
      <c r="F841" s="16">
        <f>STDEV(D779:D841)*SQRT(252)</f>
        <v/>
      </c>
      <c r="G841" s="16">
        <f>IF(OR(C841="",F841=""),"",C841-F841)</f>
        <v/>
      </c>
      <c r="H841" s="17">
        <f>IF(OR(C841="",F841="",F841=0),"",C841/F841)</f>
        <v/>
      </c>
      <c r="I841" s="18">
        <f>IF('01_RAW_FwdRV'!B841="","",'01_RAW_FwdRV'!B841)</f>
        <v/>
      </c>
      <c r="J841" s="18">
        <f>IF(ROW()&lt;=3286,STDEV(D842:D862)*SQRT(252),"")</f>
        <v/>
      </c>
      <c r="K841" s="18">
        <f>IF(ROW()&lt;=3244,LN(B904/B841),"")</f>
        <v/>
      </c>
      <c r="L841" s="19" t="n">
        <v>0.1452380952380952</v>
      </c>
      <c r="M841" s="19" t="n">
        <v>0.04523809523809524</v>
      </c>
      <c r="N841" s="17" t="n">
        <v>0.3327203994643704</v>
      </c>
      <c r="O841" s="20">
        <f>IF(F841="","",IF(F841&lt;'04_VOLATILITY_REGIMES'!$C$5,"Low",IF(F841&lt;'04_VOLATILITY_REGIMES'!$C$6,"Normal",IF(F841&lt;'04_VOLATILITY_REGIMES'!$C$7,"High","Extreme"))))</f>
        <v/>
      </c>
      <c r="P841" s="20">
        <f>O842</f>
        <v/>
      </c>
      <c r="Q841" s="21">
        <f>YEAR(A841)</f>
        <v/>
      </c>
    </row>
    <row r="842">
      <c r="A842" s="14" t="n">
        <v>42551</v>
      </c>
      <c r="B842" s="15">
        <f>'01_RAW_Spot'!B842</f>
        <v/>
      </c>
      <c r="C842" s="16">
        <f>'01_RAW_IV'!B842</f>
        <v/>
      </c>
      <c r="D842" s="15">
        <f>LN(B842/B841)</f>
        <v/>
      </c>
      <c r="E842" s="16">
        <f>STDEV(D822:D842)*SQRT(252)</f>
        <v/>
      </c>
      <c r="F842" s="16">
        <f>STDEV(D780:D842)*SQRT(252)</f>
        <v/>
      </c>
      <c r="G842" s="16">
        <f>IF(OR(C842="",F842=""),"",C842-F842)</f>
        <v/>
      </c>
      <c r="H842" s="17">
        <f>IF(OR(C842="",F842="",F842=0),"",C842/F842)</f>
        <v/>
      </c>
      <c r="I842" s="18">
        <f>IF('01_RAW_FwdRV'!B842="","",'01_RAW_FwdRV'!B842)</f>
        <v/>
      </c>
      <c r="J842" s="18">
        <f>IF(ROW()&lt;=3286,STDEV(D843:D863)*SQRT(252),"")</f>
        <v/>
      </c>
      <c r="K842" s="18">
        <f>IF(ROW()&lt;=3244,LN(B905/B842),"")</f>
        <v/>
      </c>
      <c r="L842" s="19" t="n">
        <v>0.1474435196195006</v>
      </c>
      <c r="M842" s="19" t="n">
        <v>0.04994054696789536</v>
      </c>
      <c r="N842" s="17" t="n">
        <v>0.3281842519424716</v>
      </c>
      <c r="O842" s="20">
        <f>IF(F842="","",IF(F842&lt;'04_VOLATILITY_REGIMES'!$C$5,"Low",IF(F842&lt;'04_VOLATILITY_REGIMES'!$C$6,"Normal",IF(F842&lt;'04_VOLATILITY_REGIMES'!$C$7,"High","Extreme"))))</f>
        <v/>
      </c>
      <c r="P842" s="20">
        <f>O843</f>
        <v/>
      </c>
      <c r="Q842" s="21">
        <f>YEAR(A842)</f>
        <v/>
      </c>
    </row>
    <row r="843">
      <c r="A843" s="14" t="n">
        <v>42552</v>
      </c>
      <c r="B843" s="15">
        <f>'01_RAW_Spot'!B843</f>
        <v/>
      </c>
      <c r="C843" s="16">
        <f>'01_RAW_IV'!B843</f>
        <v/>
      </c>
      <c r="D843" s="15">
        <f>LN(B843/B842)</f>
        <v/>
      </c>
      <c r="E843" s="16">
        <f>STDEV(D823:D843)*SQRT(252)</f>
        <v/>
      </c>
      <c r="F843" s="16">
        <f>STDEV(D781:D843)*SQRT(252)</f>
        <v/>
      </c>
      <c r="G843" s="16">
        <f>IF(OR(C843="",F843=""),"",C843-F843)</f>
        <v/>
      </c>
      <c r="H843" s="17">
        <f>IF(OR(C843="",F843="",F843=0),"",C843/F843)</f>
        <v/>
      </c>
      <c r="I843" s="18">
        <f>IF('01_RAW_FwdRV'!B843="","",'01_RAW_FwdRV'!B843)</f>
        <v/>
      </c>
      <c r="J843" s="18">
        <f>IF(ROW()&lt;=3286,STDEV(D844:D864)*SQRT(252),"")</f>
        <v/>
      </c>
      <c r="K843" s="18">
        <f>IF(ROW()&lt;=3244,LN(B906/B843),"")</f>
        <v/>
      </c>
      <c r="L843" s="19" t="n">
        <v>0.1389548693586698</v>
      </c>
      <c r="M843" s="19" t="n">
        <v>0.05700712589073634</v>
      </c>
      <c r="N843" s="17" t="n">
        <v>0.2992254896061911</v>
      </c>
      <c r="O843" s="20">
        <f>IF(F843="","",IF(F843&lt;'04_VOLATILITY_REGIMES'!$C$5,"Low",IF(F843&lt;'04_VOLATILITY_REGIMES'!$C$6,"Normal",IF(F843&lt;'04_VOLATILITY_REGIMES'!$C$7,"High","Extreme"))))</f>
        <v/>
      </c>
      <c r="P843" s="20">
        <f>O844</f>
        <v/>
      </c>
      <c r="Q843" s="21">
        <f>YEAR(A843)</f>
        <v/>
      </c>
    </row>
    <row r="844">
      <c r="A844" s="14" t="n">
        <v>42555</v>
      </c>
      <c r="B844" s="15">
        <f>'01_RAW_Spot'!B844</f>
        <v/>
      </c>
      <c r="C844" s="16">
        <f>'01_RAW_IV'!B844</f>
        <v/>
      </c>
      <c r="D844" s="15">
        <f>LN(B844/B843)</f>
        <v/>
      </c>
      <c r="E844" s="16">
        <f>STDEV(D824:D844)*SQRT(252)</f>
        <v/>
      </c>
      <c r="F844" s="16">
        <f>STDEV(D782:D844)*SQRT(252)</f>
        <v/>
      </c>
      <c r="G844" s="16">
        <f>IF(OR(C844="",F844=""),"",C844-F844)</f>
        <v/>
      </c>
      <c r="H844" s="17">
        <f>IF(OR(C844="",F844="",F844=0),"",C844/F844)</f>
        <v/>
      </c>
      <c r="I844" s="18">
        <f>IF('01_RAW_FwdRV'!B844="","",'01_RAW_FwdRV'!B844)</f>
        <v/>
      </c>
      <c r="J844" s="18">
        <f>IF(ROW()&lt;=3286,STDEV(D845:D865)*SQRT(252),"")</f>
        <v/>
      </c>
      <c r="K844" s="18">
        <f>IF(ROW()&lt;=3244,LN(B907/B844),"")</f>
        <v/>
      </c>
      <c r="L844" s="19" t="n">
        <v>0.1008303677342823</v>
      </c>
      <c r="M844" s="19" t="n">
        <v>0.05338078291814947</v>
      </c>
      <c r="N844" s="17" t="n">
        <v>0.2688738248200039</v>
      </c>
      <c r="O844" s="20">
        <f>IF(F844="","",IF(F844&lt;'04_VOLATILITY_REGIMES'!$C$5,"Low",IF(F844&lt;'04_VOLATILITY_REGIMES'!$C$6,"Normal",IF(F844&lt;'04_VOLATILITY_REGIMES'!$C$7,"High","Extreme"))))</f>
        <v/>
      </c>
      <c r="P844" s="20">
        <f>O845</f>
        <v/>
      </c>
      <c r="Q844" s="21">
        <f>YEAR(A844)</f>
        <v/>
      </c>
    </row>
    <row r="845">
      <c r="A845" s="14" t="n">
        <v>42556</v>
      </c>
      <c r="B845" s="15">
        <f>'01_RAW_Spot'!B845</f>
        <v/>
      </c>
      <c r="C845" s="16">
        <f>'01_RAW_IV'!B845</f>
        <v/>
      </c>
      <c r="D845" s="15">
        <f>LN(B845/B844)</f>
        <v/>
      </c>
      <c r="E845" s="16">
        <f>STDEV(D825:D845)*SQRT(252)</f>
        <v/>
      </c>
      <c r="F845" s="16">
        <f>STDEV(D783:D845)*SQRT(252)</f>
        <v/>
      </c>
      <c r="G845" s="16">
        <f>IF(OR(C845="",F845=""),"",C845-F845)</f>
        <v/>
      </c>
      <c r="H845" s="17">
        <f>IF(OR(C845="",F845="",F845=0),"",C845/F845)</f>
        <v/>
      </c>
      <c r="I845" s="18">
        <f>IF('01_RAW_FwdRV'!B845="","",'01_RAW_FwdRV'!B845)</f>
        <v/>
      </c>
      <c r="J845" s="18">
        <f>IF(ROW()&lt;=3286,STDEV(D846:D866)*SQRT(252),"")</f>
        <v/>
      </c>
      <c r="K845" s="18">
        <f>IF(ROW()&lt;=3244,LN(B908/B845),"")</f>
        <v/>
      </c>
      <c r="L845" s="19" t="n">
        <v>0.09004739336492891</v>
      </c>
      <c r="M845" s="19" t="n">
        <v>0.05568720379146919</v>
      </c>
      <c r="N845" s="17" t="n">
        <v>0.2480023669429799</v>
      </c>
      <c r="O845" s="20">
        <f>IF(F845="","",IF(F845&lt;'04_VOLATILITY_REGIMES'!$C$5,"Low",IF(F845&lt;'04_VOLATILITY_REGIMES'!$C$6,"Normal",IF(F845&lt;'04_VOLATILITY_REGIMES'!$C$7,"High","Extreme"))))</f>
        <v/>
      </c>
      <c r="P845" s="20">
        <f>O846</f>
        <v/>
      </c>
      <c r="Q845" s="21">
        <f>YEAR(A845)</f>
        <v/>
      </c>
    </row>
    <row r="846">
      <c r="A846" s="14" t="n">
        <v>42558</v>
      </c>
      <c r="B846" s="15">
        <f>'01_RAW_Spot'!B846</f>
        <v/>
      </c>
      <c r="C846" s="16">
        <f>'01_RAW_IV'!B846</f>
        <v/>
      </c>
      <c r="D846" s="15">
        <f>LN(B846/B845)</f>
        <v/>
      </c>
      <c r="E846" s="16">
        <f>STDEV(D826:D846)*SQRT(252)</f>
        <v/>
      </c>
      <c r="F846" s="16">
        <f>STDEV(D784:D846)*SQRT(252)</f>
        <v/>
      </c>
      <c r="G846" s="16">
        <f>IF(OR(C846="",F846=""),"",C846-F846)</f>
        <v/>
      </c>
      <c r="H846" s="17">
        <f>IF(OR(C846="",F846="",F846=0),"",C846/F846)</f>
        <v/>
      </c>
      <c r="I846" s="18">
        <f>IF('01_RAW_FwdRV'!B846="","",'01_RAW_FwdRV'!B846)</f>
        <v/>
      </c>
      <c r="J846" s="18">
        <f>IF(ROW()&lt;=3286,STDEV(D847:D867)*SQRT(252),"")</f>
        <v/>
      </c>
      <c r="K846" s="18">
        <f>IF(ROW()&lt;=3244,LN(B909/B846),"")</f>
        <v/>
      </c>
      <c r="L846" s="19" t="n">
        <v>0.05207100591715976</v>
      </c>
      <c r="M846" s="19" t="n">
        <v>0.05680473372781065</v>
      </c>
      <c r="N846" s="17" t="n">
        <v>0.2041422175556273</v>
      </c>
      <c r="O846" s="20">
        <f>IF(F846="","",IF(F846&lt;'04_VOLATILITY_REGIMES'!$C$5,"Low",IF(F846&lt;'04_VOLATILITY_REGIMES'!$C$6,"Normal",IF(F846&lt;'04_VOLATILITY_REGIMES'!$C$7,"High","Extreme"))))</f>
        <v/>
      </c>
      <c r="P846" s="20">
        <f>O847</f>
        <v/>
      </c>
      <c r="Q846" s="21">
        <f>YEAR(A846)</f>
        <v/>
      </c>
    </row>
    <row r="847">
      <c r="A847" s="14" t="n">
        <v>42559</v>
      </c>
      <c r="B847" s="15">
        <f>'01_RAW_Spot'!B847</f>
        <v/>
      </c>
      <c r="C847" s="16">
        <f>'01_RAW_IV'!B847</f>
        <v/>
      </c>
      <c r="D847" s="15">
        <f>LN(B847/B846)</f>
        <v/>
      </c>
      <c r="E847" s="16">
        <f>STDEV(D827:D847)*SQRT(252)</f>
        <v/>
      </c>
      <c r="F847" s="16">
        <f>STDEV(D785:D847)*SQRT(252)</f>
        <v/>
      </c>
      <c r="G847" s="16">
        <f>IF(OR(C847="",F847=""),"",C847-F847)</f>
        <v/>
      </c>
      <c r="H847" s="17">
        <f>IF(OR(C847="",F847="",F847=0),"",C847/F847)</f>
        <v/>
      </c>
      <c r="I847" s="18">
        <f>IF('01_RAW_FwdRV'!B847="","",'01_RAW_FwdRV'!B847)</f>
        <v/>
      </c>
      <c r="J847" s="18">
        <f>IF(ROW()&lt;=3286,STDEV(D848:D868)*SQRT(252),"")</f>
        <v/>
      </c>
      <c r="K847" s="18">
        <f>IF(ROW()&lt;=3244,LN(B910/B847),"")</f>
        <v/>
      </c>
      <c r="L847" s="19" t="n">
        <v>0.04964539007092199</v>
      </c>
      <c r="M847" s="19" t="n">
        <v>0.04373522458628842</v>
      </c>
      <c r="N847" s="17" t="n">
        <v>0.2245683870147364</v>
      </c>
      <c r="O847" s="20">
        <f>IF(F847="","",IF(F847&lt;'04_VOLATILITY_REGIMES'!$C$5,"Low",IF(F847&lt;'04_VOLATILITY_REGIMES'!$C$6,"Normal",IF(F847&lt;'04_VOLATILITY_REGIMES'!$C$7,"High","Extreme"))))</f>
        <v/>
      </c>
      <c r="P847" s="20">
        <f>O848</f>
        <v/>
      </c>
      <c r="Q847" s="21">
        <f>YEAR(A847)</f>
        <v/>
      </c>
    </row>
    <row r="848">
      <c r="A848" s="14" t="n">
        <v>42562</v>
      </c>
      <c r="B848" s="15">
        <f>'01_RAW_Spot'!B848</f>
        <v/>
      </c>
      <c r="C848" s="16">
        <f>'01_RAW_IV'!B848</f>
        <v/>
      </c>
      <c r="D848" s="15">
        <f>LN(B848/B847)</f>
        <v/>
      </c>
      <c r="E848" s="16">
        <f>STDEV(D828:D848)*SQRT(252)</f>
        <v/>
      </c>
      <c r="F848" s="16">
        <f>STDEV(D786:D848)*SQRT(252)</f>
        <v/>
      </c>
      <c r="G848" s="16">
        <f>IF(OR(C848="",F848=""),"",C848-F848)</f>
        <v/>
      </c>
      <c r="H848" s="17">
        <f>IF(OR(C848="",F848="",F848=0),"",C848/F848)</f>
        <v/>
      </c>
      <c r="I848" s="18">
        <f>IF('01_RAW_FwdRV'!B848="","",'01_RAW_FwdRV'!B848)</f>
        <v/>
      </c>
      <c r="J848" s="18">
        <f>IF(ROW()&lt;=3286,STDEV(D849:D869)*SQRT(252),"")</f>
        <v/>
      </c>
      <c r="K848" s="18">
        <f>IF(ROW()&lt;=3244,LN(B911/B848),"")</f>
        <v/>
      </c>
      <c r="L848" s="19" t="n">
        <v>0.04014167650531287</v>
      </c>
      <c r="M848" s="19" t="n">
        <v>0.04958677685950413</v>
      </c>
      <c r="N848" s="17" t="n">
        <v>0.2028698442605111</v>
      </c>
      <c r="O848" s="20">
        <f>IF(F848="","",IF(F848&lt;'04_VOLATILITY_REGIMES'!$C$5,"Low",IF(F848&lt;'04_VOLATILITY_REGIMES'!$C$6,"Normal",IF(F848&lt;'04_VOLATILITY_REGIMES'!$C$7,"High","Extreme"))))</f>
        <v/>
      </c>
      <c r="P848" s="20">
        <f>O849</f>
        <v/>
      </c>
      <c r="Q848" s="21">
        <f>YEAR(A848)</f>
        <v/>
      </c>
    </row>
    <row r="849">
      <c r="A849" s="14" t="n">
        <v>42563</v>
      </c>
      <c r="B849" s="15">
        <f>'01_RAW_Spot'!B849</f>
        <v/>
      </c>
      <c r="C849" s="16">
        <f>'01_RAW_IV'!B849</f>
        <v/>
      </c>
      <c r="D849" s="15">
        <f>LN(B849/B848)</f>
        <v/>
      </c>
      <c r="E849" s="16">
        <f>STDEV(D829:D849)*SQRT(252)</f>
        <v/>
      </c>
      <c r="F849" s="16">
        <f>STDEV(D787:D849)*SQRT(252)</f>
        <v/>
      </c>
      <c r="G849" s="16">
        <f>IF(OR(C849="",F849=""),"",C849-F849)</f>
        <v/>
      </c>
      <c r="H849" s="17">
        <f>IF(OR(C849="",F849="",F849=0),"",C849/F849)</f>
        <v/>
      </c>
      <c r="I849" s="18">
        <f>IF('01_RAW_FwdRV'!B849="","",'01_RAW_FwdRV'!B849)</f>
        <v/>
      </c>
      <c r="J849" s="18">
        <f>IF(ROW()&lt;=3286,STDEV(D850:D870)*SQRT(252),"")</f>
        <v/>
      </c>
      <c r="K849" s="18">
        <f>IF(ROW()&lt;=3244,LN(B912/B849),"")</f>
        <v/>
      </c>
      <c r="L849" s="19" t="n">
        <v>0.05660377358490566</v>
      </c>
      <c r="M849" s="19" t="n">
        <v>0.04127358490566038</v>
      </c>
      <c r="N849" s="17" t="n">
        <v>0.231885000845869</v>
      </c>
      <c r="O849" s="20">
        <f>IF(F849="","",IF(F849&lt;'04_VOLATILITY_REGIMES'!$C$5,"Low",IF(F849&lt;'04_VOLATILITY_REGIMES'!$C$6,"Normal",IF(F849&lt;'04_VOLATILITY_REGIMES'!$C$7,"High","Extreme"))))</f>
        <v/>
      </c>
      <c r="P849" s="20">
        <f>O850</f>
        <v/>
      </c>
      <c r="Q849" s="21">
        <f>YEAR(A849)</f>
        <v/>
      </c>
    </row>
    <row r="850">
      <c r="A850" s="14" t="n">
        <v>42564</v>
      </c>
      <c r="B850" s="15">
        <f>'01_RAW_Spot'!B850</f>
        <v/>
      </c>
      <c r="C850" s="16">
        <f>'01_RAW_IV'!B850</f>
        <v/>
      </c>
      <c r="D850" s="15">
        <f>LN(B850/B849)</f>
        <v/>
      </c>
      <c r="E850" s="16">
        <f>STDEV(D830:D850)*SQRT(252)</f>
        <v/>
      </c>
      <c r="F850" s="16">
        <f>STDEV(D788:D850)*SQRT(252)</f>
        <v/>
      </c>
      <c r="G850" s="16">
        <f>IF(OR(C850="",F850=""),"",C850-F850)</f>
        <v/>
      </c>
      <c r="H850" s="17">
        <f>IF(OR(C850="",F850="",F850=0),"",C850/F850)</f>
        <v/>
      </c>
      <c r="I850" s="18">
        <f>IF('01_RAW_FwdRV'!B850="","",'01_RAW_FwdRV'!B850)</f>
        <v/>
      </c>
      <c r="J850" s="18">
        <f>IF(ROW()&lt;=3286,STDEV(D851:D871)*SQRT(252),"")</f>
        <v/>
      </c>
      <c r="K850" s="18">
        <f>IF(ROW()&lt;=3244,LN(B913/B850),"")</f>
        <v/>
      </c>
      <c r="L850" s="19" t="n">
        <v>0.04946996466431095</v>
      </c>
      <c r="M850" s="19" t="n">
        <v>0.04593639575971731</v>
      </c>
      <c r="N850" s="17" t="n">
        <v>0.222382297879675</v>
      </c>
      <c r="O850" s="20">
        <f>IF(F850="","",IF(F850&lt;'04_VOLATILITY_REGIMES'!$C$5,"Low",IF(F850&lt;'04_VOLATILITY_REGIMES'!$C$6,"Normal",IF(F850&lt;'04_VOLATILITY_REGIMES'!$C$7,"High","Extreme"))))</f>
        <v/>
      </c>
      <c r="P850" s="20">
        <f>O851</f>
        <v/>
      </c>
      <c r="Q850" s="21">
        <f>YEAR(A850)</f>
        <v/>
      </c>
    </row>
    <row r="851">
      <c r="A851" s="14" t="n">
        <v>42565</v>
      </c>
      <c r="B851" s="15">
        <f>'01_RAW_Spot'!B851</f>
        <v/>
      </c>
      <c r="C851" s="16">
        <f>'01_RAW_IV'!B851</f>
        <v/>
      </c>
      <c r="D851" s="15">
        <f>LN(B851/B850)</f>
        <v/>
      </c>
      <c r="E851" s="16">
        <f>STDEV(D831:D851)*SQRT(252)</f>
        <v/>
      </c>
      <c r="F851" s="16">
        <f>STDEV(D789:D851)*SQRT(252)</f>
        <v/>
      </c>
      <c r="G851" s="16">
        <f>IF(OR(C851="",F851=""),"",C851-F851)</f>
        <v/>
      </c>
      <c r="H851" s="17">
        <f>IF(OR(C851="",F851="",F851=0),"",C851/F851)</f>
        <v/>
      </c>
      <c r="I851" s="18">
        <f>IF('01_RAW_FwdRV'!B851="","",'01_RAW_FwdRV'!B851)</f>
        <v/>
      </c>
      <c r="J851" s="18">
        <f>IF(ROW()&lt;=3286,STDEV(D852:D872)*SQRT(252),"")</f>
        <v/>
      </c>
      <c r="K851" s="18">
        <f>IF(ROW()&lt;=3244,LN(B914/B851),"")</f>
        <v/>
      </c>
      <c r="L851" s="19" t="n">
        <v>0.05647058823529412</v>
      </c>
      <c r="M851" s="19" t="n">
        <v>0.05176470588235294</v>
      </c>
      <c r="N851" s="17" t="n">
        <v>0.2157443517019869</v>
      </c>
      <c r="O851" s="20">
        <f>IF(F851="","",IF(F851&lt;'04_VOLATILITY_REGIMES'!$C$5,"Low",IF(F851&lt;'04_VOLATILITY_REGIMES'!$C$6,"Normal",IF(F851&lt;'04_VOLATILITY_REGIMES'!$C$7,"High","Extreme"))))</f>
        <v/>
      </c>
      <c r="P851" s="20">
        <f>O852</f>
        <v/>
      </c>
      <c r="Q851" s="21">
        <f>YEAR(A851)</f>
        <v/>
      </c>
    </row>
    <row r="852">
      <c r="A852" s="14" t="n">
        <v>42566</v>
      </c>
      <c r="B852" s="15">
        <f>'01_RAW_Spot'!B852</f>
        <v/>
      </c>
      <c r="C852" s="16">
        <f>'01_RAW_IV'!B852</f>
        <v/>
      </c>
      <c r="D852" s="15">
        <f>LN(B852/B851)</f>
        <v/>
      </c>
      <c r="E852" s="16">
        <f>STDEV(D832:D852)*SQRT(252)</f>
        <v/>
      </c>
      <c r="F852" s="16">
        <f>STDEV(D790:D852)*SQRT(252)</f>
        <v/>
      </c>
      <c r="G852" s="16">
        <f>IF(OR(C852="",F852=""),"",C852-F852)</f>
        <v/>
      </c>
      <c r="H852" s="17">
        <f>IF(OR(C852="",F852="",F852=0),"",C852/F852)</f>
        <v/>
      </c>
      <c r="I852" s="18">
        <f>IF('01_RAW_FwdRV'!B852="","",'01_RAW_FwdRV'!B852)</f>
        <v/>
      </c>
      <c r="J852" s="18">
        <f>IF(ROW()&lt;=3286,STDEV(D853:D873)*SQRT(252),"")</f>
        <v/>
      </c>
      <c r="K852" s="18">
        <f>IF(ROW()&lt;=3244,LN(B915/B852),"")</f>
        <v/>
      </c>
      <c r="L852" s="19" t="n">
        <v>0.05052878965922444</v>
      </c>
      <c r="M852" s="19" t="n">
        <v>0.04582843713278496</v>
      </c>
      <c r="N852" s="17" t="n">
        <v>0.2229103677506057</v>
      </c>
      <c r="O852" s="20">
        <f>IF(F852="","",IF(F852&lt;'04_VOLATILITY_REGIMES'!$C$5,"Low",IF(F852&lt;'04_VOLATILITY_REGIMES'!$C$6,"Normal",IF(F852&lt;'04_VOLATILITY_REGIMES'!$C$7,"High","Extreme"))))</f>
        <v/>
      </c>
      <c r="P852" s="20">
        <f>O853</f>
        <v/>
      </c>
      <c r="Q852" s="21">
        <f>YEAR(A852)</f>
        <v/>
      </c>
    </row>
    <row r="853">
      <c r="A853" s="14" t="n">
        <v>42569</v>
      </c>
      <c r="B853" s="15">
        <f>'01_RAW_Spot'!B853</f>
        <v/>
      </c>
      <c r="C853" s="16">
        <f>'01_RAW_IV'!B853</f>
        <v/>
      </c>
      <c r="D853" s="15">
        <f>LN(B853/B852)</f>
        <v/>
      </c>
      <c r="E853" s="16">
        <f>STDEV(D833:D853)*SQRT(252)</f>
        <v/>
      </c>
      <c r="F853" s="16">
        <f>STDEV(D791:D853)*SQRT(252)</f>
        <v/>
      </c>
      <c r="G853" s="16">
        <f>IF(OR(C853="",F853=""),"",C853-F853)</f>
        <v/>
      </c>
      <c r="H853" s="17">
        <f>IF(OR(C853="",F853="",F853=0),"",C853/F853)</f>
        <v/>
      </c>
      <c r="I853" s="18">
        <f>IF('01_RAW_FwdRV'!B853="","",'01_RAW_FwdRV'!B853)</f>
        <v/>
      </c>
      <c r="J853" s="18">
        <f>IF(ROW()&lt;=3286,STDEV(D854:D874)*SQRT(252),"")</f>
        <v/>
      </c>
      <c r="K853" s="18">
        <f>IF(ROW()&lt;=3244,LN(B916/B853),"")</f>
        <v/>
      </c>
      <c r="L853" s="19" t="n">
        <v>0.03755868544600939</v>
      </c>
      <c r="M853" s="19" t="n">
        <v>0.04929577464788732</v>
      </c>
      <c r="N853" s="17" t="n">
        <v>0.1990963963177772</v>
      </c>
      <c r="O853" s="20">
        <f>IF(F853="","",IF(F853&lt;'04_VOLATILITY_REGIMES'!$C$5,"Low",IF(F853&lt;'04_VOLATILITY_REGIMES'!$C$6,"Normal",IF(F853&lt;'04_VOLATILITY_REGIMES'!$C$7,"High","Extreme"))))</f>
        <v/>
      </c>
      <c r="P853" s="20">
        <f>O854</f>
        <v/>
      </c>
      <c r="Q853" s="21">
        <f>YEAR(A853)</f>
        <v/>
      </c>
    </row>
    <row r="854">
      <c r="A854" s="14" t="n">
        <v>42570</v>
      </c>
      <c r="B854" s="15">
        <f>'01_RAW_Spot'!B854</f>
        <v/>
      </c>
      <c r="C854" s="16">
        <f>'01_RAW_IV'!B854</f>
        <v/>
      </c>
      <c r="D854" s="15">
        <f>LN(B854/B853)</f>
        <v/>
      </c>
      <c r="E854" s="16">
        <f>STDEV(D834:D854)*SQRT(252)</f>
        <v/>
      </c>
      <c r="F854" s="16">
        <f>STDEV(D792:D854)*SQRT(252)</f>
        <v/>
      </c>
      <c r="G854" s="16">
        <f>IF(OR(C854="",F854=""),"",C854-F854)</f>
        <v/>
      </c>
      <c r="H854" s="17">
        <f>IF(OR(C854="",F854="",F854=0),"",C854/F854)</f>
        <v/>
      </c>
      <c r="I854" s="18">
        <f>IF('01_RAW_FwdRV'!B854="","",'01_RAW_FwdRV'!B854)</f>
        <v/>
      </c>
      <c r="J854" s="18">
        <f>IF(ROW()&lt;=3286,STDEV(D855:D875)*SQRT(252),"")</f>
        <v/>
      </c>
      <c r="K854" s="18">
        <f>IF(ROW()&lt;=3244,LN(B917/B854),"")</f>
        <v/>
      </c>
      <c r="L854" s="19" t="n">
        <v>0.05978898007033998</v>
      </c>
      <c r="M854" s="19" t="n">
        <v>0.02579132473622509</v>
      </c>
      <c r="N854" s="17" t="n">
        <v>0.2659496079503548</v>
      </c>
      <c r="O854" s="20">
        <f>IF(F854="","",IF(F854&lt;'04_VOLATILITY_REGIMES'!$C$5,"Low",IF(F854&lt;'04_VOLATILITY_REGIMES'!$C$6,"Normal",IF(F854&lt;'04_VOLATILITY_REGIMES'!$C$7,"High","Extreme"))))</f>
        <v/>
      </c>
      <c r="P854" s="20">
        <f>O855</f>
        <v/>
      </c>
      <c r="Q854" s="21">
        <f>YEAR(A854)</f>
        <v/>
      </c>
    </row>
    <row r="855">
      <c r="A855" s="14" t="n">
        <v>42571</v>
      </c>
      <c r="B855" s="15">
        <f>'01_RAW_Spot'!B855</f>
        <v/>
      </c>
      <c r="C855" s="16">
        <f>'01_RAW_IV'!B855</f>
        <v/>
      </c>
      <c r="D855" s="15">
        <f>LN(B855/B854)</f>
        <v/>
      </c>
      <c r="E855" s="16">
        <f>STDEV(D835:D855)*SQRT(252)</f>
        <v/>
      </c>
      <c r="F855" s="16">
        <f>STDEV(D793:D855)*SQRT(252)</f>
        <v/>
      </c>
      <c r="G855" s="16">
        <f>IF(OR(C855="",F855=""),"",C855-F855)</f>
        <v/>
      </c>
      <c r="H855" s="17">
        <f>IF(OR(C855="",F855="",F855=0),"",C855/F855)</f>
        <v/>
      </c>
      <c r="I855" s="18">
        <f>IF('01_RAW_FwdRV'!B855="","",'01_RAW_FwdRV'!B855)</f>
        <v/>
      </c>
      <c r="J855" s="18">
        <f>IF(ROW()&lt;=3286,STDEV(D856:D876)*SQRT(252),"")</f>
        <v/>
      </c>
      <c r="K855" s="18">
        <f>IF(ROW()&lt;=3244,LN(B918/B855),"")</f>
        <v/>
      </c>
      <c r="L855" s="19" t="n">
        <v>0.02927400468384075</v>
      </c>
      <c r="M855" s="19" t="n">
        <v>0.02576112412177986</v>
      </c>
      <c r="N855" s="17" t="n">
        <v>0.2221740500787693</v>
      </c>
      <c r="O855" s="20">
        <f>IF(F855="","",IF(F855&lt;'04_VOLATILITY_REGIMES'!$C$5,"Low",IF(F855&lt;'04_VOLATILITY_REGIMES'!$C$6,"Normal",IF(F855&lt;'04_VOLATILITY_REGIMES'!$C$7,"High","Extreme"))))</f>
        <v/>
      </c>
      <c r="P855" s="20">
        <f>O856</f>
        <v/>
      </c>
      <c r="Q855" s="21">
        <f>YEAR(A855)</f>
        <v/>
      </c>
    </row>
    <row r="856">
      <c r="A856" s="14" t="n">
        <v>42572</v>
      </c>
      <c r="B856" s="15">
        <f>'01_RAW_Spot'!B856</f>
        <v/>
      </c>
      <c r="C856" s="16">
        <f>'01_RAW_IV'!B856</f>
        <v/>
      </c>
      <c r="D856" s="15">
        <f>LN(B856/B855)</f>
        <v/>
      </c>
      <c r="E856" s="16">
        <f>STDEV(D836:D856)*SQRT(252)</f>
        <v/>
      </c>
      <c r="F856" s="16">
        <f>STDEV(D794:D856)*SQRT(252)</f>
        <v/>
      </c>
      <c r="G856" s="16">
        <f>IF(OR(C856="",F856=""),"",C856-F856)</f>
        <v/>
      </c>
      <c r="H856" s="17">
        <f>IF(OR(C856="",F856="",F856=0),"",C856/F856)</f>
        <v/>
      </c>
      <c r="I856" s="18">
        <f>IF('01_RAW_FwdRV'!B856="","",'01_RAW_FwdRV'!B856)</f>
        <v/>
      </c>
      <c r="J856" s="18">
        <f>IF(ROW()&lt;=3286,STDEV(D857:D877)*SQRT(252),"")</f>
        <v/>
      </c>
      <c r="K856" s="18">
        <f>IF(ROW()&lt;=3244,LN(B919/B856),"")</f>
        <v/>
      </c>
      <c r="L856" s="19" t="n">
        <v>0.02923976608187134</v>
      </c>
      <c r="M856" s="19" t="n">
        <v>0.02573099415204678</v>
      </c>
      <c r="N856" s="17" t="n">
        <v>0.2231391161708249</v>
      </c>
      <c r="O856" s="20">
        <f>IF(F856="","",IF(F856&lt;'04_VOLATILITY_REGIMES'!$C$5,"Low",IF(F856&lt;'04_VOLATILITY_REGIMES'!$C$6,"Normal",IF(F856&lt;'04_VOLATILITY_REGIMES'!$C$7,"High","Extreme"))))</f>
        <v/>
      </c>
      <c r="P856" s="20">
        <f>O857</f>
        <v/>
      </c>
      <c r="Q856" s="21">
        <f>YEAR(A856)</f>
        <v/>
      </c>
    </row>
    <row r="857">
      <c r="A857" s="14" t="n">
        <v>42573</v>
      </c>
      <c r="B857" s="15">
        <f>'01_RAW_Spot'!B857</f>
        <v/>
      </c>
      <c r="C857" s="16">
        <f>'01_RAW_IV'!B857</f>
        <v/>
      </c>
      <c r="D857" s="15">
        <f>LN(B857/B856)</f>
        <v/>
      </c>
      <c r="E857" s="16">
        <f>STDEV(D837:D857)*SQRT(252)</f>
        <v/>
      </c>
      <c r="F857" s="16">
        <f>STDEV(D795:D857)*SQRT(252)</f>
        <v/>
      </c>
      <c r="G857" s="16">
        <f>IF(OR(C857="",F857=""),"",C857-F857)</f>
        <v/>
      </c>
      <c r="H857" s="17">
        <f>IF(OR(C857="",F857="",F857=0),"",C857/F857)</f>
        <v/>
      </c>
      <c r="I857" s="18">
        <f>IF('01_RAW_FwdRV'!B857="","",'01_RAW_FwdRV'!B857)</f>
        <v/>
      </c>
      <c r="J857" s="18">
        <f>IF(ROW()&lt;=3286,STDEV(D858:D878)*SQRT(252),"")</f>
        <v/>
      </c>
      <c r="K857" s="18">
        <f>IF(ROW()&lt;=3244,LN(B920/B857),"")</f>
        <v/>
      </c>
      <c r="L857" s="19" t="n">
        <v>0.02570093457943925</v>
      </c>
      <c r="M857" s="19" t="n">
        <v>0.02336448598130841</v>
      </c>
      <c r="N857" s="17" t="n">
        <v>0.2201565916907448</v>
      </c>
      <c r="O857" s="20">
        <f>IF(F857="","",IF(F857&lt;'04_VOLATILITY_REGIMES'!$C$5,"Low",IF(F857&lt;'04_VOLATILITY_REGIMES'!$C$6,"Normal",IF(F857&lt;'04_VOLATILITY_REGIMES'!$C$7,"High","Extreme"))))</f>
        <v/>
      </c>
      <c r="P857" s="20">
        <f>O858</f>
        <v/>
      </c>
      <c r="Q857" s="21">
        <f>YEAR(A857)</f>
        <v/>
      </c>
    </row>
    <row r="858">
      <c r="A858" s="14" t="n">
        <v>42576</v>
      </c>
      <c r="B858" s="15">
        <f>'01_RAW_Spot'!B858</f>
        <v/>
      </c>
      <c r="C858" s="16">
        <f>'01_RAW_IV'!B858</f>
        <v/>
      </c>
      <c r="D858" s="15">
        <f>LN(B858/B857)</f>
        <v/>
      </c>
      <c r="E858" s="16">
        <f>STDEV(D838:D858)*SQRT(252)</f>
        <v/>
      </c>
      <c r="F858" s="16">
        <f>STDEV(D796:D858)*SQRT(252)</f>
        <v/>
      </c>
      <c r="G858" s="16">
        <f>IF(OR(C858="",F858=""),"",C858-F858)</f>
        <v/>
      </c>
      <c r="H858" s="17">
        <f>IF(OR(C858="",F858="",F858=0),"",C858/F858)</f>
        <v/>
      </c>
      <c r="I858" s="18">
        <f>IF('01_RAW_FwdRV'!B858="","",'01_RAW_FwdRV'!B858)</f>
        <v/>
      </c>
      <c r="J858" s="18">
        <f>IF(ROW()&lt;=3286,STDEV(D859:D879)*SQRT(252),"")</f>
        <v/>
      </c>
      <c r="K858" s="18">
        <f>IF(ROW()&lt;=3244,LN(B921/B858),"")</f>
        <v/>
      </c>
      <c r="L858" s="19" t="n">
        <v>0.0338389731621937</v>
      </c>
      <c r="M858" s="19" t="n">
        <v>0.03267211201866978</v>
      </c>
      <c r="N858" s="17" t="n">
        <v>0.2076720234111858</v>
      </c>
      <c r="O858" s="20">
        <f>IF(F858="","",IF(F858&lt;'04_VOLATILITY_REGIMES'!$C$5,"Low",IF(F858&lt;'04_VOLATILITY_REGIMES'!$C$6,"Normal",IF(F858&lt;'04_VOLATILITY_REGIMES'!$C$7,"High","Extreme"))))</f>
        <v/>
      </c>
      <c r="P858" s="20">
        <f>O859</f>
        <v/>
      </c>
      <c r="Q858" s="21">
        <f>YEAR(A858)</f>
        <v/>
      </c>
    </row>
    <row r="859">
      <c r="A859" s="14" t="n">
        <v>42577</v>
      </c>
      <c r="B859" s="15">
        <f>'01_RAW_Spot'!B859</f>
        <v/>
      </c>
      <c r="C859" s="16">
        <f>'01_RAW_IV'!B859</f>
        <v/>
      </c>
      <c r="D859" s="15">
        <f>LN(B859/B858)</f>
        <v/>
      </c>
      <c r="E859" s="16">
        <f>STDEV(D839:D859)*SQRT(252)</f>
        <v/>
      </c>
      <c r="F859" s="16">
        <f>STDEV(D797:D859)*SQRT(252)</f>
        <v/>
      </c>
      <c r="G859" s="16">
        <f>IF(OR(C859="",F859=""),"",C859-F859)</f>
        <v/>
      </c>
      <c r="H859" s="17">
        <f>IF(OR(C859="",F859="",F859=0),"",C859/F859)</f>
        <v/>
      </c>
      <c r="I859" s="18">
        <f>IF('01_RAW_FwdRV'!B859="","",'01_RAW_FwdRV'!B859)</f>
        <v/>
      </c>
      <c r="J859" s="18">
        <f>IF(ROW()&lt;=3286,STDEV(D860:D880)*SQRT(252),"")</f>
        <v/>
      </c>
      <c r="K859" s="18">
        <f>IF(ROW()&lt;=3244,LN(B922/B859),"")</f>
        <v/>
      </c>
      <c r="L859" s="19" t="n">
        <v>0.0372960372960373</v>
      </c>
      <c r="M859" s="19" t="n">
        <v>0.0337995337995338</v>
      </c>
      <c r="N859" s="17" t="n">
        <v>0.2184301989193067</v>
      </c>
      <c r="O859" s="20">
        <f>IF(F859="","",IF(F859&lt;'04_VOLATILITY_REGIMES'!$C$5,"Low",IF(F859&lt;'04_VOLATILITY_REGIMES'!$C$6,"Normal",IF(F859&lt;'04_VOLATILITY_REGIMES'!$C$7,"High","Extreme"))))</f>
        <v/>
      </c>
      <c r="P859" s="20">
        <f>O860</f>
        <v/>
      </c>
      <c r="Q859" s="21">
        <f>YEAR(A859)</f>
        <v/>
      </c>
    </row>
    <row r="860">
      <c r="A860" s="14" t="n">
        <v>42578</v>
      </c>
      <c r="B860" s="15">
        <f>'01_RAW_Spot'!B860</f>
        <v/>
      </c>
      <c r="C860" s="16">
        <f>'01_RAW_IV'!B860</f>
        <v/>
      </c>
      <c r="D860" s="15">
        <f>LN(B860/B859)</f>
        <v/>
      </c>
      <c r="E860" s="16">
        <f>STDEV(D840:D860)*SQRT(252)</f>
        <v/>
      </c>
      <c r="F860" s="16">
        <f>STDEV(D798:D860)*SQRT(252)</f>
        <v/>
      </c>
      <c r="G860" s="16">
        <f>IF(OR(C860="",F860=""),"",C860-F860)</f>
        <v/>
      </c>
      <c r="H860" s="17">
        <f>IF(OR(C860="",F860="",F860=0),"",C860/F860)</f>
        <v/>
      </c>
      <c r="I860" s="18">
        <f>IF('01_RAW_FwdRV'!B860="","",'01_RAW_FwdRV'!B860)</f>
        <v/>
      </c>
      <c r="J860" s="18">
        <f>IF(ROW()&lt;=3286,STDEV(D861:D881)*SQRT(252),"")</f>
        <v/>
      </c>
      <c r="K860" s="18">
        <f>IF(ROW()&lt;=3244,LN(B923/B860),"")</f>
        <v/>
      </c>
      <c r="L860" s="19" t="n">
        <v>0.03608847497089639</v>
      </c>
      <c r="M860" s="19" t="n">
        <v>0.03725261932479627</v>
      </c>
      <c r="N860" s="17" t="n">
        <v>0.2044479067380427</v>
      </c>
      <c r="O860" s="20">
        <f>IF(F860="","",IF(F860&lt;'04_VOLATILITY_REGIMES'!$C$5,"Low",IF(F860&lt;'04_VOLATILITY_REGIMES'!$C$6,"Normal",IF(F860&lt;'04_VOLATILITY_REGIMES'!$C$7,"High","Extreme"))))</f>
        <v/>
      </c>
      <c r="P860" s="20">
        <f>O861</f>
        <v/>
      </c>
      <c r="Q860" s="21">
        <f>YEAR(A860)</f>
        <v/>
      </c>
    </row>
    <row r="861">
      <c r="A861" s="14" t="n">
        <v>42579</v>
      </c>
      <c r="B861" s="15">
        <f>'01_RAW_Spot'!B861</f>
        <v/>
      </c>
      <c r="C861" s="16">
        <f>'01_RAW_IV'!B861</f>
        <v/>
      </c>
      <c r="D861" s="15">
        <f>LN(B861/B860)</f>
        <v/>
      </c>
      <c r="E861" s="16">
        <f>STDEV(D841:D861)*SQRT(252)</f>
        <v/>
      </c>
      <c r="F861" s="16">
        <f>STDEV(D799:D861)*SQRT(252)</f>
        <v/>
      </c>
      <c r="G861" s="16">
        <f>IF(OR(C861="",F861=""),"",C861-F861)</f>
        <v/>
      </c>
      <c r="H861" s="17">
        <f>IF(OR(C861="",F861="",F861=0),"",C861/F861)</f>
        <v/>
      </c>
      <c r="I861" s="18">
        <f>IF('01_RAW_FwdRV'!B861="","",'01_RAW_FwdRV'!B861)</f>
        <v/>
      </c>
      <c r="J861" s="18">
        <f>IF(ROW()&lt;=3286,STDEV(D862:D882)*SQRT(252),"")</f>
        <v/>
      </c>
      <c r="K861" s="18">
        <f>IF(ROW()&lt;=3244,LN(B924/B861),"")</f>
        <v/>
      </c>
      <c r="L861" s="19" t="n">
        <v>0.02441860465116279</v>
      </c>
      <c r="M861" s="19" t="n">
        <v>0.03139534883720931</v>
      </c>
      <c r="N861" s="17" t="n">
        <v>0.1978123652789092</v>
      </c>
      <c r="O861" s="20">
        <f>IF(F861="","",IF(F861&lt;'04_VOLATILITY_REGIMES'!$C$5,"Low",IF(F861&lt;'04_VOLATILITY_REGIMES'!$C$6,"Normal",IF(F861&lt;'04_VOLATILITY_REGIMES'!$C$7,"High","Extreme"))))</f>
        <v/>
      </c>
      <c r="P861" s="20">
        <f>O862</f>
        <v/>
      </c>
      <c r="Q861" s="21">
        <f>YEAR(A861)</f>
        <v/>
      </c>
    </row>
    <row r="862">
      <c r="A862" s="14" t="n">
        <v>42580</v>
      </c>
      <c r="B862" s="15">
        <f>'01_RAW_Spot'!B862</f>
        <v/>
      </c>
      <c r="C862" s="16">
        <f>'01_RAW_IV'!B862</f>
        <v/>
      </c>
      <c r="D862" s="15">
        <f>LN(B862/B861)</f>
        <v/>
      </c>
      <c r="E862" s="16">
        <f>STDEV(D842:D862)*SQRT(252)</f>
        <v/>
      </c>
      <c r="F862" s="16">
        <f>STDEV(D800:D862)*SQRT(252)</f>
        <v/>
      </c>
      <c r="G862" s="16">
        <f>IF(OR(C862="",F862=""),"",C862-F862)</f>
        <v/>
      </c>
      <c r="H862" s="17">
        <f>IF(OR(C862="",F862="",F862=0),"",C862/F862)</f>
        <v/>
      </c>
      <c r="I862" s="18">
        <f>IF('01_RAW_FwdRV'!B862="","",'01_RAW_FwdRV'!B862)</f>
        <v/>
      </c>
      <c r="J862" s="18">
        <f>IF(ROW()&lt;=3286,STDEV(D863:D883)*SQRT(252),"")</f>
        <v/>
      </c>
      <c r="K862" s="18">
        <f>IF(ROW()&lt;=3244,LN(B925/B862),"")</f>
        <v/>
      </c>
      <c r="L862" s="19" t="n">
        <v>0.01626016260162602</v>
      </c>
      <c r="M862" s="19" t="n">
        <v>0.0313588850174216</v>
      </c>
      <c r="N862" s="17" t="n">
        <v>0.1503083136822274</v>
      </c>
      <c r="O862" s="20">
        <f>IF(F862="","",IF(F862&lt;'04_VOLATILITY_REGIMES'!$C$5,"Low",IF(F862&lt;'04_VOLATILITY_REGIMES'!$C$6,"Normal",IF(F862&lt;'04_VOLATILITY_REGIMES'!$C$7,"High","Extreme"))))</f>
        <v/>
      </c>
      <c r="P862" s="20">
        <f>O863</f>
        <v/>
      </c>
      <c r="Q862" s="21">
        <f>YEAR(A862)</f>
        <v/>
      </c>
    </row>
    <row r="863">
      <c r="A863" s="14" t="n">
        <v>42583</v>
      </c>
      <c r="B863" s="15">
        <f>'01_RAW_Spot'!B863</f>
        <v/>
      </c>
      <c r="C863" s="16">
        <f>'01_RAW_IV'!B863</f>
        <v/>
      </c>
      <c r="D863" s="15">
        <f>LN(B863/B862)</f>
        <v/>
      </c>
      <c r="E863" s="16">
        <f>STDEV(D843:D863)*SQRT(252)</f>
        <v/>
      </c>
      <c r="F863" s="16">
        <f>STDEV(D801:D863)*SQRT(252)</f>
        <v/>
      </c>
      <c r="G863" s="16">
        <f>IF(OR(C863="",F863=""),"",C863-F863)</f>
        <v/>
      </c>
      <c r="H863" s="17">
        <f>IF(OR(C863="",F863="",F863=0),"",C863/F863)</f>
        <v/>
      </c>
      <c r="I863" s="18">
        <f>IF('01_RAW_FwdRV'!B863="","",'01_RAW_FwdRV'!B863)</f>
        <v/>
      </c>
      <c r="J863" s="18">
        <f>IF(ROW()&lt;=3286,STDEV(D864:D884)*SQRT(252),"")</f>
        <v/>
      </c>
      <c r="K863" s="18">
        <f>IF(ROW()&lt;=3244,LN(B926/B863),"")</f>
        <v/>
      </c>
      <c r="L863" s="19" t="n">
        <v>0.01276102088167053</v>
      </c>
      <c r="M863" s="19" t="n">
        <v>0.04988399071925754</v>
      </c>
      <c r="N863" s="17" t="n">
        <v>0.09913515891429106</v>
      </c>
      <c r="O863" s="20">
        <f>IF(F863="","",IF(F863&lt;'04_VOLATILITY_REGIMES'!$C$5,"Low",IF(F863&lt;'04_VOLATILITY_REGIMES'!$C$6,"Normal",IF(F863&lt;'04_VOLATILITY_REGIMES'!$C$7,"High","Extreme"))))</f>
        <v/>
      </c>
      <c r="P863" s="20">
        <f>O864</f>
        <v/>
      </c>
      <c r="Q863" s="21">
        <f>YEAR(A863)</f>
        <v/>
      </c>
    </row>
    <row r="864">
      <c r="A864" s="14" t="n">
        <v>42584</v>
      </c>
      <c r="B864" s="15">
        <f>'01_RAW_Spot'!B864</f>
        <v/>
      </c>
      <c r="C864" s="16">
        <f>'01_RAW_IV'!B864</f>
        <v/>
      </c>
      <c r="D864" s="15">
        <f>LN(B864/B863)</f>
        <v/>
      </c>
      <c r="E864" s="16">
        <f>STDEV(D844:D864)*SQRT(252)</f>
        <v/>
      </c>
      <c r="F864" s="16">
        <f>STDEV(D802:D864)*SQRT(252)</f>
        <v/>
      </c>
      <c r="G864" s="16">
        <f>IF(OR(C864="",F864=""),"",C864-F864)</f>
        <v/>
      </c>
      <c r="H864" s="17">
        <f>IF(OR(C864="",F864="",F864=0),"",C864/F864)</f>
        <v/>
      </c>
      <c r="I864" s="18">
        <f>IF('01_RAW_FwdRV'!B864="","",'01_RAW_FwdRV'!B864)</f>
        <v/>
      </c>
      <c r="J864" s="18">
        <f>IF(ROW()&lt;=3286,STDEV(D865:D885)*SQRT(252),"")</f>
        <v/>
      </c>
      <c r="K864" s="18">
        <f>IF(ROW()&lt;=3244,LN(B927/B864),"")</f>
        <v/>
      </c>
      <c r="L864" s="19" t="n">
        <v>0.0104287369640788</v>
      </c>
      <c r="M864" s="19" t="n">
        <v>0.04519119351100811</v>
      </c>
      <c r="N864" s="17" t="n">
        <v>0.09189515583939288</v>
      </c>
      <c r="O864" s="20">
        <f>IF(F864="","",IF(F864&lt;'04_VOLATILITY_REGIMES'!$C$5,"Low",IF(F864&lt;'04_VOLATILITY_REGIMES'!$C$6,"Normal",IF(F864&lt;'04_VOLATILITY_REGIMES'!$C$7,"High","Extreme"))))</f>
        <v/>
      </c>
      <c r="P864" s="20">
        <f>O865</f>
        <v/>
      </c>
      <c r="Q864" s="21">
        <f>YEAR(A864)</f>
        <v/>
      </c>
    </row>
    <row r="865">
      <c r="A865" s="14" t="n">
        <v>42585</v>
      </c>
      <c r="B865" s="15">
        <f>'01_RAW_Spot'!B865</f>
        <v/>
      </c>
      <c r="C865" s="16">
        <f>'01_RAW_IV'!B865</f>
        <v/>
      </c>
      <c r="D865" s="15">
        <f>LN(B865/B864)</f>
        <v/>
      </c>
      <c r="E865" s="16">
        <f>STDEV(D845:D865)*SQRT(252)</f>
        <v/>
      </c>
      <c r="F865" s="16">
        <f>STDEV(D803:D865)*SQRT(252)</f>
        <v/>
      </c>
      <c r="G865" s="16">
        <f>IF(OR(C865="",F865=""),"",C865-F865)</f>
        <v/>
      </c>
      <c r="H865" s="17">
        <f>IF(OR(C865="",F865="",F865=0),"",C865/F865)</f>
        <v/>
      </c>
      <c r="I865" s="18">
        <f>IF('01_RAW_FwdRV'!B865="","",'01_RAW_FwdRV'!B865)</f>
        <v/>
      </c>
      <c r="J865" s="18">
        <f>IF(ROW()&lt;=3286,STDEV(D866:D886)*SQRT(252),"")</f>
        <v/>
      </c>
      <c r="K865" s="18">
        <f>IF(ROW()&lt;=3244,LN(B928/B865),"")</f>
        <v/>
      </c>
      <c r="L865" s="19" t="n">
        <v>0.0150462962962963</v>
      </c>
      <c r="M865" s="19" t="n">
        <v>0.06481481481481481</v>
      </c>
      <c r="N865" s="17" t="n">
        <v>0.08876026377529155</v>
      </c>
      <c r="O865" s="20">
        <f>IF(F865="","",IF(F865&lt;'04_VOLATILITY_REGIMES'!$C$5,"Low",IF(F865&lt;'04_VOLATILITY_REGIMES'!$C$6,"Normal",IF(F865&lt;'04_VOLATILITY_REGIMES'!$C$7,"High","Extreme"))))</f>
        <v/>
      </c>
      <c r="P865" s="20">
        <f>O866</f>
        <v/>
      </c>
      <c r="Q865" s="21">
        <f>YEAR(A865)</f>
        <v/>
      </c>
    </row>
    <row r="866">
      <c r="A866" s="14" t="n">
        <v>42586</v>
      </c>
      <c r="B866" s="15">
        <f>'01_RAW_Spot'!B866</f>
        <v/>
      </c>
      <c r="C866" s="16">
        <f>'01_RAW_IV'!B866</f>
        <v/>
      </c>
      <c r="D866" s="15">
        <f>LN(B866/B865)</f>
        <v/>
      </c>
      <c r="E866" s="16">
        <f>STDEV(D846:D866)*SQRT(252)</f>
        <v/>
      </c>
      <c r="F866" s="16">
        <f>STDEV(D804:D866)*SQRT(252)</f>
        <v/>
      </c>
      <c r="G866" s="16">
        <f>IF(OR(C866="",F866=""),"",C866-F866)</f>
        <v/>
      </c>
      <c r="H866" s="17">
        <f>IF(OR(C866="",F866="",F866=0),"",C866/F866)</f>
        <v/>
      </c>
      <c r="I866" s="18">
        <f>IF('01_RAW_FwdRV'!B866="","",'01_RAW_FwdRV'!B866)</f>
        <v/>
      </c>
      <c r="J866" s="18">
        <f>IF(ROW()&lt;=3286,STDEV(D867:D887)*SQRT(252),"")</f>
        <v/>
      </c>
      <c r="K866" s="18">
        <f>IF(ROW()&lt;=3244,LN(B929/B866),"")</f>
        <v/>
      </c>
      <c r="L866" s="19" t="n">
        <v>0.0115606936416185</v>
      </c>
      <c r="M866" s="19" t="n">
        <v>0.06589595375722543</v>
      </c>
      <c r="N866" s="17" t="n">
        <v>0.07022489532166327</v>
      </c>
      <c r="O866" s="20">
        <f>IF(F866="","",IF(F866&lt;'04_VOLATILITY_REGIMES'!$C$5,"Low",IF(F866&lt;'04_VOLATILITY_REGIMES'!$C$6,"Normal",IF(F866&lt;'04_VOLATILITY_REGIMES'!$C$7,"High","Extreme"))))</f>
        <v/>
      </c>
      <c r="P866" s="20">
        <f>O867</f>
        <v/>
      </c>
      <c r="Q866" s="21">
        <f>YEAR(A866)</f>
        <v/>
      </c>
    </row>
    <row r="867">
      <c r="A867" s="14" t="n">
        <v>42587</v>
      </c>
      <c r="B867" s="15">
        <f>'01_RAW_Spot'!B867</f>
        <v/>
      </c>
      <c r="C867" s="16">
        <f>'01_RAW_IV'!B867</f>
        <v/>
      </c>
      <c r="D867" s="15">
        <f>LN(B867/B866)</f>
        <v/>
      </c>
      <c r="E867" s="16">
        <f>STDEV(D847:D867)*SQRT(252)</f>
        <v/>
      </c>
      <c r="F867" s="16">
        <f>STDEV(D805:D867)*SQRT(252)</f>
        <v/>
      </c>
      <c r="G867" s="16">
        <f>IF(OR(C867="",F867=""),"",C867-F867)</f>
        <v/>
      </c>
      <c r="H867" s="17">
        <f>IF(OR(C867="",F867="",F867=0),"",C867/F867)</f>
        <v/>
      </c>
      <c r="I867" s="18">
        <f>IF('01_RAW_FwdRV'!B867="","",'01_RAW_FwdRV'!B867)</f>
        <v/>
      </c>
      <c r="J867" s="18">
        <f>IF(ROW()&lt;=3286,STDEV(D868:D888)*SQRT(252),"")</f>
        <v/>
      </c>
      <c r="K867" s="18">
        <f>IF(ROW()&lt;=3244,LN(B930/B867),"")</f>
        <v/>
      </c>
      <c r="L867" s="19" t="n">
        <v>0.002309468822170901</v>
      </c>
      <c r="M867" s="19" t="n">
        <v>0.07505773672055427</v>
      </c>
      <c r="N867" s="17" t="n">
        <v>-0.001109959752753047</v>
      </c>
      <c r="O867" s="20">
        <f>IF(F867="","",IF(F867&lt;'04_VOLATILITY_REGIMES'!$C$5,"Low",IF(F867&lt;'04_VOLATILITY_REGIMES'!$C$6,"Normal",IF(F867&lt;'04_VOLATILITY_REGIMES'!$C$7,"High","Extreme"))))</f>
        <v/>
      </c>
      <c r="P867" s="20">
        <f>O868</f>
        <v/>
      </c>
      <c r="Q867" s="21">
        <f>YEAR(A867)</f>
        <v/>
      </c>
    </row>
    <row r="868">
      <c r="A868" s="14" t="n">
        <v>42590</v>
      </c>
      <c r="B868" s="15">
        <f>'01_RAW_Spot'!B868</f>
        <v/>
      </c>
      <c r="C868" s="16">
        <f>'01_RAW_IV'!B868</f>
        <v/>
      </c>
      <c r="D868" s="15">
        <f>LN(B868/B867)</f>
        <v/>
      </c>
      <c r="E868" s="16">
        <f>STDEV(D848:D868)*SQRT(252)</f>
        <v/>
      </c>
      <c r="F868" s="16">
        <f>STDEV(D806:D868)*SQRT(252)</f>
        <v/>
      </c>
      <c r="G868" s="16">
        <f>IF(OR(C868="",F868=""),"",C868-F868)</f>
        <v/>
      </c>
      <c r="H868" s="17">
        <f>IF(OR(C868="",F868="",F868=0),"",C868/F868)</f>
        <v/>
      </c>
      <c r="I868" s="18">
        <f>IF('01_RAW_FwdRV'!B868="","",'01_RAW_FwdRV'!B868)</f>
        <v/>
      </c>
      <c r="J868" s="18">
        <f>IF(ROW()&lt;=3286,STDEV(D869:D889)*SQRT(252),"")</f>
        <v/>
      </c>
      <c r="K868" s="18">
        <f>IF(ROW()&lt;=3244,LN(B931/B868),"")</f>
        <v/>
      </c>
      <c r="L868" s="19" t="n">
        <v>0.008073817762399077</v>
      </c>
      <c r="M868" s="19" t="n">
        <v>0.07381776239907728</v>
      </c>
      <c r="N868" s="17" t="n">
        <v>0.04022374054074989</v>
      </c>
      <c r="O868" s="20">
        <f>IF(F868="","",IF(F868&lt;'04_VOLATILITY_REGIMES'!$C$5,"Low",IF(F868&lt;'04_VOLATILITY_REGIMES'!$C$6,"Normal",IF(F868&lt;'04_VOLATILITY_REGIMES'!$C$7,"High","Extreme"))))</f>
        <v/>
      </c>
      <c r="P868" s="20">
        <f>O869</f>
        <v/>
      </c>
      <c r="Q868" s="21">
        <f>YEAR(A868)</f>
        <v/>
      </c>
    </row>
    <row r="869">
      <c r="A869" s="14" t="n">
        <v>42591</v>
      </c>
      <c r="B869" s="15">
        <f>'01_RAW_Spot'!B869</f>
        <v/>
      </c>
      <c r="C869" s="16">
        <f>'01_RAW_IV'!B869</f>
        <v/>
      </c>
      <c r="D869" s="15">
        <f>LN(B869/B868)</f>
        <v/>
      </c>
      <c r="E869" s="16">
        <f>STDEV(D849:D869)*SQRT(252)</f>
        <v/>
      </c>
      <c r="F869" s="16">
        <f>STDEV(D807:D869)*SQRT(252)</f>
        <v/>
      </c>
      <c r="G869" s="16">
        <f>IF(OR(C869="",F869=""),"",C869-F869)</f>
        <v/>
      </c>
      <c r="H869" s="17">
        <f>IF(OR(C869="",F869="",F869=0),"",C869/F869)</f>
        <v/>
      </c>
      <c r="I869" s="18">
        <f>IF('01_RAW_FwdRV'!B869="","",'01_RAW_FwdRV'!B869)</f>
        <v/>
      </c>
      <c r="J869" s="18">
        <f>IF(ROW()&lt;=3286,STDEV(D870:D890)*SQRT(252),"")</f>
        <v/>
      </c>
      <c r="K869" s="18">
        <f>IF(ROW()&lt;=3244,LN(B932/B869),"")</f>
        <v/>
      </c>
      <c r="L869" s="19" t="n">
        <v>0.02073732718894009</v>
      </c>
      <c r="M869" s="19" t="n">
        <v>0.06797235023041474</v>
      </c>
      <c r="N869" s="17" t="n">
        <v>0.08706490352649256</v>
      </c>
      <c r="O869" s="20">
        <f>IF(F869="","",IF(F869&lt;'04_VOLATILITY_REGIMES'!$C$5,"Low",IF(F869&lt;'04_VOLATILITY_REGIMES'!$C$6,"Normal",IF(F869&lt;'04_VOLATILITY_REGIMES'!$C$7,"High","Extreme"))))</f>
        <v/>
      </c>
      <c r="P869" s="20">
        <f>O870</f>
        <v/>
      </c>
      <c r="Q869" s="21">
        <f>YEAR(A869)</f>
        <v/>
      </c>
    </row>
    <row r="870">
      <c r="A870" s="14" t="n">
        <v>42592</v>
      </c>
      <c r="B870" s="15">
        <f>'01_RAW_Spot'!B870</f>
        <v/>
      </c>
      <c r="C870" s="16">
        <f>'01_RAW_IV'!B870</f>
        <v/>
      </c>
      <c r="D870" s="15">
        <f>LN(B870/B869)</f>
        <v/>
      </c>
      <c r="E870" s="16">
        <f>STDEV(D850:D870)*SQRT(252)</f>
        <v/>
      </c>
      <c r="F870" s="16">
        <f>STDEV(D808:D870)*SQRT(252)</f>
        <v/>
      </c>
      <c r="G870" s="16">
        <f>IF(OR(C870="",F870=""),"",C870-F870)</f>
        <v/>
      </c>
      <c r="H870" s="17">
        <f>IF(OR(C870="",F870="",F870=0),"",C870/F870)</f>
        <v/>
      </c>
      <c r="I870" s="18">
        <f>IF('01_RAW_FwdRV'!B870="","",'01_RAW_FwdRV'!B870)</f>
        <v/>
      </c>
      <c r="J870" s="18">
        <f>IF(ROW()&lt;=3286,STDEV(D871:D891)*SQRT(252),"")</f>
        <v/>
      </c>
      <c r="K870" s="18">
        <f>IF(ROW()&lt;=3244,LN(B933/B870),"")</f>
        <v/>
      </c>
      <c r="L870" s="19" t="n">
        <v>0.01841196777905639</v>
      </c>
      <c r="M870" s="19" t="n">
        <v>0.07479861910241657</v>
      </c>
      <c r="N870" s="17" t="n">
        <v>0.07414372221151172</v>
      </c>
      <c r="O870" s="20">
        <f>IF(F870="","",IF(F870&lt;'04_VOLATILITY_REGIMES'!$C$5,"Low",IF(F870&lt;'04_VOLATILITY_REGIMES'!$C$6,"Normal",IF(F870&lt;'04_VOLATILITY_REGIMES'!$C$7,"High","Extreme"))))</f>
        <v/>
      </c>
      <c r="P870" s="20">
        <f>O871</f>
        <v/>
      </c>
      <c r="Q870" s="21">
        <f>YEAR(A870)</f>
        <v/>
      </c>
    </row>
    <row r="871">
      <c r="A871" s="14" t="n">
        <v>42593</v>
      </c>
      <c r="B871" s="15">
        <f>'01_RAW_Spot'!B871</f>
        <v/>
      </c>
      <c r="C871" s="16">
        <f>'01_RAW_IV'!B871</f>
        <v/>
      </c>
      <c r="D871" s="15">
        <f>LN(B871/B870)</f>
        <v/>
      </c>
      <c r="E871" s="16">
        <f>STDEV(D851:D871)*SQRT(252)</f>
        <v/>
      </c>
      <c r="F871" s="16">
        <f>STDEV(D809:D871)*SQRT(252)</f>
        <v/>
      </c>
      <c r="G871" s="16">
        <f>IF(OR(C871="",F871=""),"",C871-F871)</f>
        <v/>
      </c>
      <c r="H871" s="17">
        <f>IF(OR(C871="",F871="",F871=0),"",C871/F871)</f>
        <v/>
      </c>
      <c r="I871" s="18">
        <f>IF('01_RAW_FwdRV'!B871="","",'01_RAW_FwdRV'!B871)</f>
        <v/>
      </c>
      <c r="J871" s="18">
        <f>IF(ROW()&lt;=3286,STDEV(D872:D892)*SQRT(252),"")</f>
        <v/>
      </c>
      <c r="K871" s="18">
        <f>IF(ROW()&lt;=3244,LN(B934/B871),"")</f>
        <v/>
      </c>
      <c r="L871" s="19" t="n">
        <v>0.02873563218390805</v>
      </c>
      <c r="M871" s="19" t="n">
        <v>0.07471264367816093</v>
      </c>
      <c r="N871" s="17" t="n">
        <v>0.1019078654558704</v>
      </c>
      <c r="O871" s="20">
        <f>IF(F871="","",IF(F871&lt;'04_VOLATILITY_REGIMES'!$C$5,"Low",IF(F871&lt;'04_VOLATILITY_REGIMES'!$C$6,"Normal",IF(F871&lt;'04_VOLATILITY_REGIMES'!$C$7,"High","Extreme"))))</f>
        <v/>
      </c>
      <c r="P871" s="20">
        <f>O872</f>
        <v/>
      </c>
      <c r="Q871" s="21">
        <f>YEAR(A871)</f>
        <v/>
      </c>
    </row>
    <row r="872">
      <c r="A872" s="14" t="n">
        <v>42594</v>
      </c>
      <c r="B872" s="15">
        <f>'01_RAW_Spot'!B872</f>
        <v/>
      </c>
      <c r="C872" s="16">
        <f>'01_RAW_IV'!B872</f>
        <v/>
      </c>
      <c r="D872" s="15">
        <f>LN(B872/B871)</f>
        <v/>
      </c>
      <c r="E872" s="16">
        <f>STDEV(D852:D872)*SQRT(252)</f>
        <v/>
      </c>
      <c r="F872" s="16">
        <f>STDEV(D810:D872)*SQRT(252)</f>
        <v/>
      </c>
      <c r="G872" s="16">
        <f>IF(OR(C872="",F872=""),"",C872-F872)</f>
        <v/>
      </c>
      <c r="H872" s="17">
        <f>IF(OR(C872="",F872="",F872=0),"",C872/F872)</f>
        <v/>
      </c>
      <c r="I872" s="18">
        <f>IF('01_RAW_FwdRV'!B872="","",'01_RAW_FwdRV'!B872)</f>
        <v/>
      </c>
      <c r="J872" s="18">
        <f>IF(ROW()&lt;=3286,STDEV(D873:D893)*SQRT(252),"")</f>
        <v/>
      </c>
      <c r="K872" s="18">
        <f>IF(ROW()&lt;=3244,LN(B935/B872),"")</f>
        <v/>
      </c>
      <c r="L872" s="19" t="n">
        <v>0.01607347876004592</v>
      </c>
      <c r="M872" s="19" t="n">
        <v>0.07577497129735936</v>
      </c>
      <c r="N872" s="17" t="n">
        <v>0.06835780263158649</v>
      </c>
      <c r="O872" s="20">
        <f>IF(F872="","",IF(F872&lt;'04_VOLATILITY_REGIMES'!$C$5,"Low",IF(F872&lt;'04_VOLATILITY_REGIMES'!$C$6,"Normal",IF(F872&lt;'04_VOLATILITY_REGIMES'!$C$7,"High","Extreme"))))</f>
        <v/>
      </c>
      <c r="P872" s="20">
        <f>O873</f>
        <v/>
      </c>
      <c r="Q872" s="21">
        <f>YEAR(A872)</f>
        <v/>
      </c>
    </row>
    <row r="873">
      <c r="A873" s="14" t="n">
        <v>42598</v>
      </c>
      <c r="B873" s="15">
        <f>'01_RAW_Spot'!B873</f>
        <v/>
      </c>
      <c r="C873" s="16">
        <f>'01_RAW_IV'!B873</f>
        <v/>
      </c>
      <c r="D873" s="15">
        <f>LN(B873/B872)</f>
        <v/>
      </c>
      <c r="E873" s="16">
        <f>STDEV(D853:D873)*SQRT(252)</f>
        <v/>
      </c>
      <c r="F873" s="16">
        <f>STDEV(D811:D873)*SQRT(252)</f>
        <v/>
      </c>
      <c r="G873" s="16">
        <f>IF(OR(C873="",F873=""),"",C873-F873)</f>
        <v/>
      </c>
      <c r="H873" s="17">
        <f>IF(OR(C873="",F873="",F873=0),"",C873/F873)</f>
        <v/>
      </c>
      <c r="I873" s="18">
        <f>IF('01_RAW_FwdRV'!B873="","",'01_RAW_FwdRV'!B873)</f>
        <v/>
      </c>
      <c r="J873" s="18">
        <f>IF(ROW()&lt;=3286,STDEV(D874:D894)*SQRT(252),"")</f>
        <v/>
      </c>
      <c r="K873" s="18">
        <f>IF(ROW()&lt;=3244,LN(B936/B873),"")</f>
        <v/>
      </c>
      <c r="L873" s="19" t="n">
        <v>0.01261467889908257</v>
      </c>
      <c r="M873" s="19" t="n">
        <v>0.08142201834862385</v>
      </c>
      <c r="N873" s="17" t="n">
        <v>0.05403260395457564</v>
      </c>
      <c r="O873" s="20">
        <f>IF(F873="","",IF(F873&lt;'04_VOLATILITY_REGIMES'!$C$5,"Low",IF(F873&lt;'04_VOLATILITY_REGIMES'!$C$6,"Normal",IF(F873&lt;'04_VOLATILITY_REGIMES'!$C$7,"High","Extreme"))))</f>
        <v/>
      </c>
      <c r="P873" s="20">
        <f>O874</f>
        <v/>
      </c>
      <c r="Q873" s="21">
        <f>YEAR(A873)</f>
        <v/>
      </c>
    </row>
    <row r="874">
      <c r="A874" s="14" t="n">
        <v>42600</v>
      </c>
      <c r="B874" s="15">
        <f>'01_RAW_Spot'!B874</f>
        <v/>
      </c>
      <c r="C874" s="16">
        <f>'01_RAW_IV'!B874</f>
        <v/>
      </c>
      <c r="D874" s="15">
        <f>LN(B874/B873)</f>
        <v/>
      </c>
      <c r="E874" s="16">
        <f>STDEV(D854:D874)*SQRT(252)</f>
        <v/>
      </c>
      <c r="F874" s="16">
        <f>STDEV(D812:D874)*SQRT(252)</f>
        <v/>
      </c>
      <c r="G874" s="16">
        <f>IF(OR(C874="",F874=""),"",C874-F874)</f>
        <v/>
      </c>
      <c r="H874" s="17">
        <f>IF(OR(C874="",F874="",F874=0),"",C874/F874)</f>
        <v/>
      </c>
      <c r="I874" s="18">
        <f>IF('01_RAW_FwdRV'!B874="","",'01_RAW_FwdRV'!B874)</f>
        <v/>
      </c>
      <c r="J874" s="18">
        <f>IF(ROW()&lt;=3286,STDEV(D875:D895)*SQRT(252),"")</f>
        <v/>
      </c>
      <c r="K874" s="18">
        <f>IF(ROW()&lt;=3244,LN(B937/B874),"")</f>
        <v/>
      </c>
      <c r="L874" s="19" t="n">
        <v>0.01947308132875143</v>
      </c>
      <c r="M874" s="19" t="n">
        <v>0.07560137457044673</v>
      </c>
      <c r="N874" s="17" t="n">
        <v>0.07030275424203696</v>
      </c>
      <c r="O874" s="20">
        <f>IF(F874="","",IF(F874&lt;'04_VOLATILITY_REGIMES'!$C$5,"Low",IF(F874&lt;'04_VOLATILITY_REGIMES'!$C$6,"Normal",IF(F874&lt;'04_VOLATILITY_REGIMES'!$C$7,"High","Extreme"))))</f>
        <v/>
      </c>
      <c r="P874" s="20">
        <f>O875</f>
        <v/>
      </c>
      <c r="Q874" s="21">
        <f>YEAR(A874)</f>
        <v/>
      </c>
    </row>
    <row r="875">
      <c r="A875" s="14" t="n">
        <v>42601</v>
      </c>
      <c r="B875" s="15">
        <f>'01_RAW_Spot'!B875</f>
        <v/>
      </c>
      <c r="C875" s="16">
        <f>'01_RAW_IV'!B875</f>
        <v/>
      </c>
      <c r="D875" s="15">
        <f>LN(B875/B874)</f>
        <v/>
      </c>
      <c r="E875" s="16">
        <f>STDEV(D855:D875)*SQRT(252)</f>
        <v/>
      </c>
      <c r="F875" s="16">
        <f>STDEV(D813:D875)*SQRT(252)</f>
        <v/>
      </c>
      <c r="G875" s="16">
        <f>IF(OR(C875="",F875=""),"",C875-F875)</f>
        <v/>
      </c>
      <c r="H875" s="17">
        <f>IF(OR(C875="",F875="",F875=0),"",C875/F875)</f>
        <v/>
      </c>
      <c r="I875" s="18">
        <f>IF('01_RAW_FwdRV'!B875="","",'01_RAW_FwdRV'!B875)</f>
        <v/>
      </c>
      <c r="J875" s="18">
        <f>IF(ROW()&lt;=3286,STDEV(D876:D896)*SQRT(252),"")</f>
        <v/>
      </c>
      <c r="K875" s="18">
        <f>IF(ROW()&lt;=3244,LN(B938/B875),"")</f>
        <v/>
      </c>
      <c r="L875" s="19" t="n">
        <v>0.03661327231121281</v>
      </c>
      <c r="M875" s="19" t="n">
        <v>0.04233409610983982</v>
      </c>
      <c r="N875" s="17" t="n">
        <v>0.1474308403948213</v>
      </c>
      <c r="O875" s="20">
        <f>IF(F875="","",IF(F875&lt;'04_VOLATILITY_REGIMES'!$C$5,"Low",IF(F875&lt;'04_VOLATILITY_REGIMES'!$C$6,"Normal",IF(F875&lt;'04_VOLATILITY_REGIMES'!$C$7,"High","Extreme"))))</f>
        <v/>
      </c>
      <c r="P875" s="20">
        <f>O876</f>
        <v/>
      </c>
      <c r="Q875" s="21">
        <f>YEAR(A875)</f>
        <v/>
      </c>
    </row>
    <row r="876">
      <c r="A876" s="14" t="n">
        <v>42604</v>
      </c>
      <c r="B876" s="15">
        <f>'01_RAW_Spot'!B876</f>
        <v/>
      </c>
      <c r="C876" s="16">
        <f>'01_RAW_IV'!B876</f>
        <v/>
      </c>
      <c r="D876" s="15">
        <f>LN(B876/B875)</f>
        <v/>
      </c>
      <c r="E876" s="16">
        <f>STDEV(D856:D876)*SQRT(252)</f>
        <v/>
      </c>
      <c r="F876" s="16">
        <f>STDEV(D814:D876)*SQRT(252)</f>
        <v/>
      </c>
      <c r="G876" s="16">
        <f>IF(OR(C876="",F876=""),"",C876-F876)</f>
        <v/>
      </c>
      <c r="H876" s="17">
        <f>IF(OR(C876="",F876="",F876=0),"",C876/F876)</f>
        <v/>
      </c>
      <c r="I876" s="18">
        <f>IF('01_RAW_FwdRV'!B876="","",'01_RAW_FwdRV'!B876)</f>
        <v/>
      </c>
      <c r="J876" s="18">
        <f>IF(ROW()&lt;=3286,STDEV(D877:D897)*SQRT(252),"")</f>
        <v/>
      </c>
      <c r="K876" s="18">
        <f>IF(ROW()&lt;=3244,LN(B939/B876),"")</f>
        <v/>
      </c>
      <c r="L876" s="19" t="n">
        <v>0.02628571428571429</v>
      </c>
      <c r="M876" s="19" t="n">
        <v>0.048</v>
      </c>
      <c r="N876" s="17" t="n">
        <v>0.1140310833903938</v>
      </c>
      <c r="O876" s="20">
        <f>IF(F876="","",IF(F876&lt;'04_VOLATILITY_REGIMES'!$C$5,"Low",IF(F876&lt;'04_VOLATILITY_REGIMES'!$C$6,"Normal",IF(F876&lt;'04_VOLATILITY_REGIMES'!$C$7,"High","Extreme"))))</f>
        <v/>
      </c>
      <c r="P876" s="20">
        <f>O877</f>
        <v/>
      </c>
      <c r="Q876" s="21">
        <f>YEAR(A876)</f>
        <v/>
      </c>
    </row>
    <row r="877">
      <c r="A877" s="14" t="n">
        <v>42605</v>
      </c>
      <c r="B877" s="15">
        <f>'01_RAW_Spot'!B877</f>
        <v/>
      </c>
      <c r="C877" s="16">
        <f>'01_RAW_IV'!B877</f>
        <v/>
      </c>
      <c r="D877" s="15">
        <f>LN(B877/B876)</f>
        <v/>
      </c>
      <c r="E877" s="16">
        <f>STDEV(D857:D877)*SQRT(252)</f>
        <v/>
      </c>
      <c r="F877" s="16">
        <f>STDEV(D815:D877)*SQRT(252)</f>
        <v/>
      </c>
      <c r="G877" s="16">
        <f>IF(OR(C877="",F877=""),"",C877-F877)</f>
        <v/>
      </c>
      <c r="H877" s="17">
        <f>IF(OR(C877="",F877="",F877=0),"",C877/F877)</f>
        <v/>
      </c>
      <c r="I877" s="18">
        <f>IF('01_RAW_FwdRV'!B877="","",'01_RAW_FwdRV'!B877)</f>
        <v/>
      </c>
      <c r="J877" s="18">
        <f>IF(ROW()&lt;=3286,STDEV(D878:D898)*SQRT(252),"")</f>
        <v/>
      </c>
      <c r="K877" s="18">
        <f>IF(ROW()&lt;=3244,LN(B940/B877),"")</f>
        <v/>
      </c>
      <c r="L877" s="19" t="n">
        <v>0.03881278538812785</v>
      </c>
      <c r="M877" s="19" t="n">
        <v>0.05365296803652968</v>
      </c>
      <c r="N877" s="17" t="n">
        <v>0.1396573611038768</v>
      </c>
      <c r="O877" s="20">
        <f>IF(F877="","",IF(F877&lt;'04_VOLATILITY_REGIMES'!$C$5,"Low",IF(F877&lt;'04_VOLATILITY_REGIMES'!$C$6,"Normal",IF(F877&lt;'04_VOLATILITY_REGIMES'!$C$7,"High","Extreme"))))</f>
        <v/>
      </c>
      <c r="P877" s="20">
        <f>O878</f>
        <v/>
      </c>
      <c r="Q877" s="21">
        <f>YEAR(A877)</f>
        <v/>
      </c>
    </row>
    <row r="878">
      <c r="A878" s="14" t="n">
        <v>42606</v>
      </c>
      <c r="B878" s="15">
        <f>'01_RAW_Spot'!B878</f>
        <v/>
      </c>
      <c r="C878" s="16">
        <f>'01_RAW_IV'!B878</f>
        <v/>
      </c>
      <c r="D878" s="15">
        <f>LN(B878/B877)</f>
        <v/>
      </c>
      <c r="E878" s="16">
        <f>STDEV(D858:D878)*SQRT(252)</f>
        <v/>
      </c>
      <c r="F878" s="16">
        <f>STDEV(D816:D878)*SQRT(252)</f>
        <v/>
      </c>
      <c r="G878" s="16">
        <f>IF(OR(C878="",F878=""),"",C878-F878)</f>
        <v/>
      </c>
      <c r="H878" s="17">
        <f>IF(OR(C878="",F878="",F878=0),"",C878/F878)</f>
        <v/>
      </c>
      <c r="I878" s="18">
        <f>IF('01_RAW_FwdRV'!B878="","",'01_RAW_FwdRV'!B878)</f>
        <v/>
      </c>
      <c r="J878" s="18">
        <f>IF(ROW()&lt;=3286,STDEV(D879:D899)*SQRT(252),"")</f>
        <v/>
      </c>
      <c r="K878" s="18">
        <f>IF(ROW()&lt;=3244,LN(B941/B878),"")</f>
        <v/>
      </c>
      <c r="L878" s="19" t="n">
        <v>0.03534777651083238</v>
      </c>
      <c r="M878" s="19" t="n">
        <v>0.03078677309007982</v>
      </c>
      <c r="N878" s="17" t="n">
        <v>0.1530027190724808</v>
      </c>
      <c r="O878" s="20">
        <f>IF(F878="","",IF(F878&lt;'04_VOLATILITY_REGIMES'!$C$5,"Low",IF(F878&lt;'04_VOLATILITY_REGIMES'!$C$6,"Normal",IF(F878&lt;'04_VOLATILITY_REGIMES'!$C$7,"High","Extreme"))))</f>
        <v/>
      </c>
      <c r="P878" s="20">
        <f>O879</f>
        <v/>
      </c>
      <c r="Q878" s="21">
        <f>YEAR(A878)</f>
        <v/>
      </c>
    </row>
    <row r="879">
      <c r="A879" s="14" t="n">
        <v>42607</v>
      </c>
      <c r="B879" s="15">
        <f>'01_RAW_Spot'!B879</f>
        <v/>
      </c>
      <c r="C879" s="16">
        <f>'01_RAW_IV'!B879</f>
        <v/>
      </c>
      <c r="D879" s="15">
        <f>LN(B879/B878)</f>
        <v/>
      </c>
      <c r="E879" s="16">
        <f>STDEV(D859:D879)*SQRT(252)</f>
        <v/>
      </c>
      <c r="F879" s="16">
        <f>STDEV(D817:D879)*SQRT(252)</f>
        <v/>
      </c>
      <c r="G879" s="16">
        <f>IF(OR(C879="",F879=""),"",C879-F879)</f>
        <v/>
      </c>
      <c r="H879" s="17">
        <f>IF(OR(C879="",F879="",F879=0),"",C879/F879)</f>
        <v/>
      </c>
      <c r="I879" s="18">
        <f>IF('01_RAW_FwdRV'!B879="","",'01_RAW_FwdRV'!B879)</f>
        <v/>
      </c>
      <c r="J879" s="18">
        <f>IF(ROW()&lt;=3286,STDEV(D880:D900)*SQRT(252),"")</f>
        <v/>
      </c>
      <c r="K879" s="18">
        <f>IF(ROW()&lt;=3244,LN(B942/B879),"")</f>
        <v/>
      </c>
      <c r="L879" s="19" t="n">
        <v>0.03189066059225513</v>
      </c>
      <c r="M879" s="19" t="n">
        <v>0.01480637813211845</v>
      </c>
      <c r="N879" s="17" t="n">
        <v>0.2184645076251597</v>
      </c>
      <c r="O879" s="20">
        <f>IF(F879="","",IF(F879&lt;'04_VOLATILITY_REGIMES'!$C$5,"Low",IF(F879&lt;'04_VOLATILITY_REGIMES'!$C$6,"Normal",IF(F879&lt;'04_VOLATILITY_REGIMES'!$C$7,"High","Extreme"))))</f>
        <v/>
      </c>
      <c r="P879" s="20">
        <f>O880</f>
        <v/>
      </c>
      <c r="Q879" s="21">
        <f>YEAR(A879)</f>
        <v/>
      </c>
    </row>
    <row r="880">
      <c r="A880" s="14" t="n">
        <v>42608</v>
      </c>
      <c r="B880" s="15">
        <f>'01_RAW_Spot'!B880</f>
        <v/>
      </c>
      <c r="C880" s="16">
        <f>'01_RAW_IV'!B880</f>
        <v/>
      </c>
      <c r="D880" s="15">
        <f>LN(B880/B879)</f>
        <v/>
      </c>
      <c r="E880" s="16">
        <f>STDEV(D860:D880)*SQRT(252)</f>
        <v/>
      </c>
      <c r="F880" s="16">
        <f>STDEV(D818:D880)*SQRT(252)</f>
        <v/>
      </c>
      <c r="G880" s="16">
        <f>IF(OR(C880="",F880=""),"",C880-F880)</f>
        <v/>
      </c>
      <c r="H880" s="17">
        <f>IF(OR(C880="",F880="",F880=0),"",C880/F880)</f>
        <v/>
      </c>
      <c r="I880" s="18">
        <f>IF('01_RAW_FwdRV'!B880="","",'01_RAW_FwdRV'!B880)</f>
        <v/>
      </c>
      <c r="J880" s="18">
        <f>IF(ROW()&lt;=3286,STDEV(D881:D901)*SQRT(252),"")</f>
        <v/>
      </c>
      <c r="K880" s="18">
        <f>IF(ROW()&lt;=3244,LN(B943/B880),"")</f>
        <v/>
      </c>
      <c r="L880" s="19" t="n">
        <v>0.01820250284414107</v>
      </c>
      <c r="M880" s="19" t="n">
        <v>0.009101251422070534</v>
      </c>
      <c r="N880" s="17" t="n">
        <v>0.1958298178292211</v>
      </c>
      <c r="O880" s="20">
        <f>IF(F880="","",IF(F880&lt;'04_VOLATILITY_REGIMES'!$C$5,"Low",IF(F880&lt;'04_VOLATILITY_REGIMES'!$C$6,"Normal",IF(F880&lt;'04_VOLATILITY_REGIMES'!$C$7,"High","Extreme"))))</f>
        <v/>
      </c>
      <c r="P880" s="20">
        <f>O881</f>
        <v/>
      </c>
      <c r="Q880" s="21">
        <f>YEAR(A880)</f>
        <v/>
      </c>
    </row>
    <row r="881">
      <c r="A881" s="14" t="n">
        <v>42611</v>
      </c>
      <c r="B881" s="15">
        <f>'01_RAW_Spot'!B881</f>
        <v/>
      </c>
      <c r="C881" s="16">
        <f>'01_RAW_IV'!B881</f>
        <v/>
      </c>
      <c r="D881" s="15">
        <f>LN(B881/B880)</f>
        <v/>
      </c>
      <c r="E881" s="16">
        <f>STDEV(D861:D881)*SQRT(252)</f>
        <v/>
      </c>
      <c r="F881" s="16">
        <f>STDEV(D819:D881)*SQRT(252)</f>
        <v/>
      </c>
      <c r="G881" s="16">
        <f>IF(OR(C881="",F881=""),"",C881-F881)</f>
        <v/>
      </c>
      <c r="H881" s="17">
        <f>IF(OR(C881="",F881="",F881=0),"",C881/F881)</f>
        <v/>
      </c>
      <c r="I881" s="18">
        <f>IF('01_RAW_FwdRV'!B881="","",'01_RAW_FwdRV'!B881)</f>
        <v/>
      </c>
      <c r="J881" s="18">
        <f>IF(ROW()&lt;=3286,STDEV(D882:D902)*SQRT(252),"")</f>
        <v/>
      </c>
      <c r="K881" s="18">
        <f>IF(ROW()&lt;=3244,LN(B944/B881),"")</f>
        <v/>
      </c>
      <c r="L881" s="19" t="n">
        <v>0.02386363636363636</v>
      </c>
      <c r="M881" s="19" t="n">
        <v>0.00909090909090909</v>
      </c>
      <c r="N881" s="17" t="n">
        <v>0.2098606689981019</v>
      </c>
      <c r="O881" s="20">
        <f>IF(F881="","",IF(F881&lt;'04_VOLATILITY_REGIMES'!$C$5,"Low",IF(F881&lt;'04_VOLATILITY_REGIMES'!$C$6,"Normal",IF(F881&lt;'04_VOLATILITY_REGIMES'!$C$7,"High","Extreme"))))</f>
        <v/>
      </c>
      <c r="P881" s="20">
        <f>O882</f>
        <v/>
      </c>
      <c r="Q881" s="21">
        <f>YEAR(A881)</f>
        <v/>
      </c>
    </row>
    <row r="882">
      <c r="A882" s="14" t="n">
        <v>42612</v>
      </c>
      <c r="B882" s="15">
        <f>'01_RAW_Spot'!B882</f>
        <v/>
      </c>
      <c r="C882" s="16">
        <f>'01_RAW_IV'!B882</f>
        <v/>
      </c>
      <c r="D882" s="15">
        <f>LN(B882/B881)</f>
        <v/>
      </c>
      <c r="E882" s="16">
        <f>STDEV(D862:D882)*SQRT(252)</f>
        <v/>
      </c>
      <c r="F882" s="16">
        <f>STDEV(D820:D882)*SQRT(252)</f>
        <v/>
      </c>
      <c r="G882" s="16">
        <f>IF(OR(C882="",F882=""),"",C882-F882)</f>
        <v/>
      </c>
      <c r="H882" s="17">
        <f>IF(OR(C882="",F882="",F882=0),"",C882/F882)</f>
        <v/>
      </c>
      <c r="I882" s="18">
        <f>IF('01_RAW_FwdRV'!B882="","",'01_RAW_FwdRV'!B882)</f>
        <v/>
      </c>
      <c r="J882" s="18">
        <f>IF(ROW()&lt;=3286,STDEV(D883:D903)*SQRT(252),"")</f>
        <v/>
      </c>
      <c r="K882" s="18">
        <f>IF(ROW()&lt;=3244,LN(B945/B882),"")</f>
        <v/>
      </c>
      <c r="L882" s="19" t="n">
        <v>0.02497162315550511</v>
      </c>
      <c r="M882" s="19" t="n">
        <v>0.01021566401816118</v>
      </c>
      <c r="N882" s="17" t="n">
        <v>0.2082493851717054</v>
      </c>
      <c r="O882" s="20">
        <f>IF(F882="","",IF(F882&lt;'04_VOLATILITY_REGIMES'!$C$5,"Low",IF(F882&lt;'04_VOLATILITY_REGIMES'!$C$6,"Normal",IF(F882&lt;'04_VOLATILITY_REGIMES'!$C$7,"High","Extreme"))))</f>
        <v/>
      </c>
      <c r="P882" s="20">
        <f>O883</f>
        <v/>
      </c>
      <c r="Q882" s="21">
        <f>YEAR(A882)</f>
        <v/>
      </c>
    </row>
    <row r="883">
      <c r="A883" s="14" t="n">
        <v>42613</v>
      </c>
      <c r="B883" s="15">
        <f>'01_RAW_Spot'!B883</f>
        <v/>
      </c>
      <c r="C883" s="16">
        <f>'01_RAW_IV'!B883</f>
        <v/>
      </c>
      <c r="D883" s="15">
        <f>LN(B883/B882)</f>
        <v/>
      </c>
      <c r="E883" s="16">
        <f>STDEV(D863:D883)*SQRT(252)</f>
        <v/>
      </c>
      <c r="F883" s="16">
        <f>STDEV(D821:D883)*SQRT(252)</f>
        <v/>
      </c>
      <c r="G883" s="16">
        <f>IF(OR(C883="",F883=""),"",C883-F883)</f>
        <v/>
      </c>
      <c r="H883" s="17">
        <f>IF(OR(C883="",F883="",F883=0),"",C883/F883)</f>
        <v/>
      </c>
      <c r="I883" s="18">
        <f>IF('01_RAW_FwdRV'!B883="","",'01_RAW_FwdRV'!B883)</f>
        <v/>
      </c>
      <c r="J883" s="18">
        <f>IF(ROW()&lt;=3286,STDEV(D884:D904)*SQRT(252),"")</f>
        <v/>
      </c>
      <c r="K883" s="18">
        <f>IF(ROW()&lt;=3244,LN(B946/B883),"")</f>
        <v/>
      </c>
      <c r="L883" s="19" t="n">
        <v>0.01360544217687075</v>
      </c>
      <c r="M883" s="19" t="n">
        <v>0.009070294784580499</v>
      </c>
      <c r="N883" s="17" t="n">
        <v>0.189251054409366</v>
      </c>
      <c r="O883" s="20">
        <f>IF(F883="","",IF(F883&lt;'04_VOLATILITY_REGIMES'!$C$5,"Low",IF(F883&lt;'04_VOLATILITY_REGIMES'!$C$6,"Normal",IF(F883&lt;'04_VOLATILITY_REGIMES'!$C$7,"High","Extreme"))))</f>
        <v/>
      </c>
      <c r="P883" s="20">
        <f>O884</f>
        <v/>
      </c>
      <c r="Q883" s="21">
        <f>YEAR(A883)</f>
        <v/>
      </c>
    </row>
    <row r="884">
      <c r="A884" s="14" t="n">
        <v>42614</v>
      </c>
      <c r="B884" s="15">
        <f>'01_RAW_Spot'!B884</f>
        <v/>
      </c>
      <c r="C884" s="16">
        <f>'01_RAW_IV'!B884</f>
        <v/>
      </c>
      <c r="D884" s="15">
        <f>LN(B884/B883)</f>
        <v/>
      </c>
      <c r="E884" s="16">
        <f>STDEV(D864:D884)*SQRT(252)</f>
        <v/>
      </c>
      <c r="F884" s="16">
        <f>STDEV(D822:D884)*SQRT(252)</f>
        <v/>
      </c>
      <c r="G884" s="16">
        <f>IF(OR(C884="",F884=""),"",C884-F884)</f>
        <v/>
      </c>
      <c r="H884" s="17">
        <f>IF(OR(C884="",F884="",F884=0),"",C884/F884)</f>
        <v/>
      </c>
      <c r="I884" s="18">
        <f>IF('01_RAW_FwdRV'!B884="","",'01_RAW_FwdRV'!B884)</f>
        <v/>
      </c>
      <c r="J884" s="18">
        <f>IF(ROW()&lt;=3286,STDEV(D885:D905)*SQRT(252),"")</f>
        <v/>
      </c>
      <c r="K884" s="18">
        <f>IF(ROW()&lt;=3244,LN(B947/B884),"")</f>
        <v/>
      </c>
      <c r="L884" s="19" t="n">
        <v>0.01585503963759909</v>
      </c>
      <c r="M884" s="19" t="n">
        <v>0.00566251415628539</v>
      </c>
      <c r="N884" s="17" t="n">
        <v>0.2075277515101269</v>
      </c>
      <c r="O884" s="20">
        <f>IF(F884="","",IF(F884&lt;'04_VOLATILITY_REGIMES'!$C$5,"Low",IF(F884&lt;'04_VOLATILITY_REGIMES'!$C$6,"Normal",IF(F884&lt;'04_VOLATILITY_REGIMES'!$C$7,"High","Extreme"))))</f>
        <v/>
      </c>
      <c r="P884" s="20">
        <f>O885</f>
        <v/>
      </c>
      <c r="Q884" s="21">
        <f>YEAR(A884)</f>
        <v/>
      </c>
    </row>
    <row r="885">
      <c r="A885" s="14" t="n">
        <v>42615</v>
      </c>
      <c r="B885" s="15">
        <f>'01_RAW_Spot'!B885</f>
        <v/>
      </c>
      <c r="C885" s="16">
        <f>'01_RAW_IV'!B885</f>
        <v/>
      </c>
      <c r="D885" s="15">
        <f>LN(B885/B884)</f>
        <v/>
      </c>
      <c r="E885" s="16">
        <f>STDEV(D865:D885)*SQRT(252)</f>
        <v/>
      </c>
      <c r="F885" s="16">
        <f>STDEV(D823:D885)*SQRT(252)</f>
        <v/>
      </c>
      <c r="G885" s="16">
        <f>IF(OR(C885="",F885=""),"",C885-F885)</f>
        <v/>
      </c>
      <c r="H885" s="17">
        <f>IF(OR(C885="",F885="",F885=0),"",C885/F885)</f>
        <v/>
      </c>
      <c r="I885" s="18">
        <f>IF('01_RAW_FwdRV'!B885="","",'01_RAW_FwdRV'!B885)</f>
        <v/>
      </c>
      <c r="J885" s="18">
        <f>IF(ROW()&lt;=3286,STDEV(D886:D906)*SQRT(252),"")</f>
        <v/>
      </c>
      <c r="K885" s="18">
        <f>IF(ROW()&lt;=3244,LN(B948/B885),"")</f>
        <v/>
      </c>
      <c r="L885" s="19" t="n">
        <v>0.0169683257918552</v>
      </c>
      <c r="M885" s="19" t="n">
        <v>0.005656108597285068</v>
      </c>
      <c r="N885" s="17" t="n">
        <v>0.2105531346986538</v>
      </c>
      <c r="O885" s="20">
        <f>IF(F885="","",IF(F885&lt;'04_VOLATILITY_REGIMES'!$C$5,"Low",IF(F885&lt;'04_VOLATILITY_REGIMES'!$C$6,"Normal",IF(F885&lt;'04_VOLATILITY_REGIMES'!$C$7,"High","Extreme"))))</f>
        <v/>
      </c>
      <c r="P885" s="20">
        <f>O886</f>
        <v/>
      </c>
      <c r="Q885" s="21">
        <f>YEAR(A885)</f>
        <v/>
      </c>
    </row>
    <row r="886">
      <c r="A886" s="14" t="n">
        <v>42619</v>
      </c>
      <c r="B886" s="15">
        <f>'01_RAW_Spot'!B886</f>
        <v/>
      </c>
      <c r="C886" s="16">
        <f>'01_RAW_IV'!B886</f>
        <v/>
      </c>
      <c r="D886" s="15">
        <f>LN(B886/B885)</f>
        <v/>
      </c>
      <c r="E886" s="16">
        <f>STDEV(D866:D886)*SQRT(252)</f>
        <v/>
      </c>
      <c r="F886" s="16">
        <f>STDEV(D824:D886)*SQRT(252)</f>
        <v/>
      </c>
      <c r="G886" s="16">
        <f>IF(OR(C886="",F886=""),"",C886-F886)</f>
        <v/>
      </c>
      <c r="H886" s="17">
        <f>IF(OR(C886="",F886="",F886=0),"",C886/F886)</f>
        <v/>
      </c>
      <c r="I886" s="18">
        <f>IF('01_RAW_FwdRV'!B886="","",'01_RAW_FwdRV'!B886)</f>
        <v/>
      </c>
      <c r="J886" s="18">
        <f>IF(ROW()&lt;=3286,STDEV(D887:D907)*SQRT(252),"")</f>
        <v/>
      </c>
      <c r="K886" s="18">
        <f>IF(ROW()&lt;=3244,LN(B949/B886),"")</f>
        <v/>
      </c>
      <c r="L886" s="19" t="n">
        <v>0.01468926553672316</v>
      </c>
      <c r="M886" s="19" t="n">
        <v>0.02259887005649718</v>
      </c>
      <c r="N886" s="17" t="n">
        <v>0.1728375171941214</v>
      </c>
      <c r="O886" s="20">
        <f>IF(F886="","",IF(F886&lt;'04_VOLATILITY_REGIMES'!$C$5,"Low",IF(F886&lt;'04_VOLATILITY_REGIMES'!$C$6,"Normal",IF(F886&lt;'04_VOLATILITY_REGIMES'!$C$7,"High","Extreme"))))</f>
        <v/>
      </c>
      <c r="P886" s="20">
        <f>O887</f>
        <v/>
      </c>
      <c r="Q886" s="21">
        <f>YEAR(A886)</f>
        <v/>
      </c>
    </row>
    <row r="887">
      <c r="A887" s="14" t="n">
        <v>42620</v>
      </c>
      <c r="B887" s="15">
        <f>'01_RAW_Spot'!B887</f>
        <v/>
      </c>
      <c r="C887" s="16">
        <f>'01_RAW_IV'!B887</f>
        <v/>
      </c>
      <c r="D887" s="15">
        <f>LN(B887/B886)</f>
        <v/>
      </c>
      <c r="E887" s="16">
        <f>STDEV(D867:D887)*SQRT(252)</f>
        <v/>
      </c>
      <c r="F887" s="16">
        <f>STDEV(D825:D887)*SQRT(252)</f>
        <v/>
      </c>
      <c r="G887" s="16">
        <f>IF(OR(C887="",F887=""),"",C887-F887)</f>
        <v/>
      </c>
      <c r="H887" s="17">
        <f>IF(OR(C887="",F887="",F887=0),"",C887/F887)</f>
        <v/>
      </c>
      <c r="I887" s="18">
        <f>IF('01_RAW_FwdRV'!B887="","",'01_RAW_FwdRV'!B887)</f>
        <v/>
      </c>
      <c r="J887" s="18">
        <f>IF(ROW()&lt;=3286,STDEV(D888:D908)*SQRT(252),"")</f>
        <v/>
      </c>
      <c r="K887" s="18">
        <f>IF(ROW()&lt;=3244,LN(B950/B887),"")</f>
        <v/>
      </c>
      <c r="L887" s="19" t="n">
        <v>0.009029345372460496</v>
      </c>
      <c r="M887" s="19" t="n">
        <v>0.01015801354401806</v>
      </c>
      <c r="N887" s="17" t="n">
        <v>0.1800600342901892</v>
      </c>
      <c r="O887" s="20">
        <f>IF(F887="","",IF(F887&lt;'04_VOLATILITY_REGIMES'!$C$5,"Low",IF(F887&lt;'04_VOLATILITY_REGIMES'!$C$6,"Normal",IF(F887&lt;'04_VOLATILITY_REGIMES'!$C$7,"High","Extreme"))))</f>
        <v/>
      </c>
      <c r="P887" s="20">
        <f>O888</f>
        <v/>
      </c>
      <c r="Q887" s="21">
        <f>YEAR(A887)</f>
        <v/>
      </c>
    </row>
    <row r="888">
      <c r="A888" s="14" t="n">
        <v>42621</v>
      </c>
      <c r="B888" s="15">
        <f>'01_RAW_Spot'!B888</f>
        <v/>
      </c>
      <c r="C888" s="16">
        <f>'01_RAW_IV'!B888</f>
        <v/>
      </c>
      <c r="D888" s="15">
        <f>LN(B888/B887)</f>
        <v/>
      </c>
      <c r="E888" s="16">
        <f>STDEV(D868:D888)*SQRT(252)</f>
        <v/>
      </c>
      <c r="F888" s="16">
        <f>STDEV(D826:D888)*SQRT(252)</f>
        <v/>
      </c>
      <c r="G888" s="16">
        <f>IF(OR(C888="",F888=""),"",C888-F888)</f>
        <v/>
      </c>
      <c r="H888" s="17">
        <f>IF(OR(C888="",F888="",F888=0),"",C888/F888)</f>
        <v/>
      </c>
      <c r="I888" s="18">
        <f>IF('01_RAW_FwdRV'!B888="","",'01_RAW_FwdRV'!B888)</f>
        <v/>
      </c>
      <c r="J888" s="18">
        <f>IF(ROW()&lt;=3286,STDEV(D889:D909)*SQRT(252),"")</f>
        <v/>
      </c>
      <c r="K888" s="18">
        <f>IF(ROW()&lt;=3244,LN(B951/B888),"")</f>
        <v/>
      </c>
      <c r="L888" s="19" t="n">
        <v>0.02480270574971815</v>
      </c>
      <c r="M888" s="19" t="n">
        <v>0.005636978579481398</v>
      </c>
      <c r="N888" s="17" t="n">
        <v>0.2182895611083574</v>
      </c>
      <c r="O888" s="20">
        <f>IF(F888="","",IF(F888&lt;'04_VOLATILITY_REGIMES'!$C$5,"Low",IF(F888&lt;'04_VOLATILITY_REGIMES'!$C$6,"Normal",IF(F888&lt;'04_VOLATILITY_REGIMES'!$C$7,"High","Extreme"))))</f>
        <v/>
      </c>
      <c r="P888" s="20">
        <f>O889</f>
        <v/>
      </c>
      <c r="Q888" s="21">
        <f>YEAR(A888)</f>
        <v/>
      </c>
    </row>
    <row r="889">
      <c r="A889" s="14" t="n">
        <v>42622</v>
      </c>
      <c r="B889" s="15">
        <f>'01_RAW_Spot'!B889</f>
        <v/>
      </c>
      <c r="C889" s="16">
        <f>'01_RAW_IV'!B889</f>
        <v/>
      </c>
      <c r="D889" s="15">
        <f>LN(B889/B888)</f>
        <v/>
      </c>
      <c r="E889" s="16">
        <f>STDEV(D869:D889)*SQRT(252)</f>
        <v/>
      </c>
      <c r="F889" s="16">
        <f>STDEV(D827:D889)*SQRT(252)</f>
        <v/>
      </c>
      <c r="G889" s="16">
        <f>IF(OR(C889="",F889=""),"",C889-F889)</f>
        <v/>
      </c>
      <c r="H889" s="17">
        <f>IF(OR(C889="",F889="",F889=0),"",C889/F889)</f>
        <v/>
      </c>
      <c r="I889" s="18">
        <f>IF('01_RAW_FwdRV'!B889="","",'01_RAW_FwdRV'!B889)</f>
        <v/>
      </c>
      <c r="J889" s="18">
        <f>IF(ROW()&lt;=3286,STDEV(D890:D910)*SQRT(252),"")</f>
        <v/>
      </c>
      <c r="K889" s="18">
        <f>IF(ROW()&lt;=3244,LN(B952/B889),"")</f>
        <v/>
      </c>
      <c r="L889" s="19" t="n">
        <v>0.00563063063063063</v>
      </c>
      <c r="M889" s="19" t="n">
        <v>0.01576576576576576</v>
      </c>
      <c r="N889" s="17" t="n">
        <v>0.1560789884058761</v>
      </c>
      <c r="O889" s="20">
        <f>IF(F889="","",IF(F889&lt;'04_VOLATILITY_REGIMES'!$C$5,"Low",IF(F889&lt;'04_VOLATILITY_REGIMES'!$C$6,"Normal",IF(F889&lt;'04_VOLATILITY_REGIMES'!$C$7,"High","Extreme"))))</f>
        <v/>
      </c>
      <c r="P889" s="20">
        <f>O890</f>
        <v/>
      </c>
      <c r="Q889" s="21">
        <f>YEAR(A889)</f>
        <v/>
      </c>
    </row>
    <row r="890">
      <c r="A890" s="14" t="n">
        <v>42625</v>
      </c>
      <c r="B890" s="15">
        <f>'01_RAW_Spot'!B890</f>
        <v/>
      </c>
      <c r="C890" s="16">
        <f>'01_RAW_IV'!B890</f>
        <v/>
      </c>
      <c r="D890" s="15">
        <f>LN(B890/B889)</f>
        <v/>
      </c>
      <c r="E890" s="16">
        <f>STDEV(D870:D890)*SQRT(252)</f>
        <v/>
      </c>
      <c r="F890" s="16">
        <f>STDEV(D828:D890)*SQRT(252)</f>
        <v/>
      </c>
      <c r="G890" s="16">
        <f>IF(OR(C890="",F890=""),"",C890-F890)</f>
        <v/>
      </c>
      <c r="H890" s="17">
        <f>IF(OR(C890="",F890="",F890=0),"",C890/F890)</f>
        <v/>
      </c>
      <c r="I890" s="18">
        <f>IF('01_RAW_FwdRV'!B890="","",'01_RAW_FwdRV'!B890)</f>
        <v/>
      </c>
      <c r="J890" s="18">
        <f>IF(ROW()&lt;=3286,STDEV(D891:D911)*SQRT(252),"")</f>
        <v/>
      </c>
      <c r="K890" s="18">
        <f>IF(ROW()&lt;=3244,LN(B953/B890),"")</f>
        <v/>
      </c>
      <c r="L890" s="19" t="n">
        <v>0.05061867266591676</v>
      </c>
      <c r="M890" s="19" t="n">
        <v>0.02924634420697413</v>
      </c>
      <c r="N890" s="17" t="n">
        <v>0.2116376869784455</v>
      </c>
      <c r="O890" s="20">
        <f>IF(F890="","",IF(F890&lt;'04_VOLATILITY_REGIMES'!$C$5,"Low",IF(F890&lt;'04_VOLATILITY_REGIMES'!$C$6,"Normal",IF(F890&lt;'04_VOLATILITY_REGIMES'!$C$7,"High","Extreme"))))</f>
        <v/>
      </c>
      <c r="P890" s="20">
        <f>O891</f>
        <v/>
      </c>
      <c r="Q890" s="21">
        <f>YEAR(A890)</f>
        <v/>
      </c>
    </row>
    <row r="891">
      <c r="A891" s="14" t="n">
        <v>42627</v>
      </c>
      <c r="B891" s="15">
        <f>'01_RAW_Spot'!B891</f>
        <v/>
      </c>
      <c r="C891" s="16">
        <f>'01_RAW_IV'!B891</f>
        <v/>
      </c>
      <c r="D891" s="15">
        <f>LN(B891/B890)</f>
        <v/>
      </c>
      <c r="E891" s="16">
        <f>STDEV(D871:D891)*SQRT(252)</f>
        <v/>
      </c>
      <c r="F891" s="16">
        <f>STDEV(D829:D891)*SQRT(252)</f>
        <v/>
      </c>
      <c r="G891" s="16">
        <f>IF(OR(C891="",F891=""),"",C891-F891)</f>
        <v/>
      </c>
      <c r="H891" s="17">
        <f>IF(OR(C891="",F891="",F891=0),"",C891/F891)</f>
        <v/>
      </c>
      <c r="I891" s="18">
        <f>IF('01_RAW_FwdRV'!B891="","",'01_RAW_FwdRV'!B891)</f>
        <v/>
      </c>
      <c r="J891" s="18">
        <f>IF(ROW()&lt;=3286,STDEV(D892:D912)*SQRT(252),"")</f>
        <v/>
      </c>
      <c r="K891" s="18">
        <f>IF(ROW()&lt;=3244,LN(B954/B891),"")</f>
        <v/>
      </c>
      <c r="L891" s="19" t="n">
        <v>0.05168539325842696</v>
      </c>
      <c r="M891" s="19" t="n">
        <v>0.02921348314606742</v>
      </c>
      <c r="N891" s="17" t="n">
        <v>0.2163841790699027</v>
      </c>
      <c r="O891" s="20">
        <f>IF(F891="","",IF(F891&lt;'04_VOLATILITY_REGIMES'!$C$5,"Low",IF(F891&lt;'04_VOLATILITY_REGIMES'!$C$6,"Normal",IF(F891&lt;'04_VOLATILITY_REGIMES'!$C$7,"High","Extreme"))))</f>
        <v/>
      </c>
      <c r="P891" s="20">
        <f>O892</f>
        <v/>
      </c>
      <c r="Q891" s="21">
        <f>YEAR(A891)</f>
        <v/>
      </c>
    </row>
    <row r="892">
      <c r="A892" s="14" t="n">
        <v>42628</v>
      </c>
      <c r="B892" s="15">
        <f>'01_RAW_Spot'!B892</f>
        <v/>
      </c>
      <c r="C892" s="16">
        <f>'01_RAW_IV'!B892</f>
        <v/>
      </c>
      <c r="D892" s="15">
        <f>LN(B892/B891)</f>
        <v/>
      </c>
      <c r="E892" s="16">
        <f>STDEV(D872:D892)*SQRT(252)</f>
        <v/>
      </c>
      <c r="F892" s="16">
        <f>STDEV(D830:D892)*SQRT(252)</f>
        <v/>
      </c>
      <c r="G892" s="16">
        <f>IF(OR(C892="",F892=""),"",C892-F892)</f>
        <v/>
      </c>
      <c r="H892" s="17">
        <f>IF(OR(C892="",F892="",F892=0),"",C892/F892)</f>
        <v/>
      </c>
      <c r="I892" s="18">
        <f>IF('01_RAW_FwdRV'!B892="","",'01_RAW_FwdRV'!B892)</f>
        <v/>
      </c>
      <c r="J892" s="18">
        <f>IF(ROW()&lt;=3286,STDEV(D893:D913)*SQRT(252),"")</f>
        <v/>
      </c>
      <c r="K892" s="18">
        <f>IF(ROW()&lt;=3244,LN(B955/B892),"")</f>
        <v/>
      </c>
      <c r="L892" s="19" t="n">
        <v>0.05499438832772166</v>
      </c>
      <c r="M892" s="19" t="n">
        <v>0.005611672278338945</v>
      </c>
      <c r="N892" s="17" t="n">
        <v>0.2810540807415435</v>
      </c>
      <c r="O892" s="20">
        <f>IF(F892="","",IF(F892&lt;'04_VOLATILITY_REGIMES'!$C$5,"Low",IF(F892&lt;'04_VOLATILITY_REGIMES'!$C$6,"Normal",IF(F892&lt;'04_VOLATILITY_REGIMES'!$C$7,"High","Extreme"))))</f>
        <v/>
      </c>
      <c r="P892" s="20">
        <f>O893</f>
        <v/>
      </c>
      <c r="Q892" s="21">
        <f>YEAR(A892)</f>
        <v/>
      </c>
    </row>
    <row r="893">
      <c r="A893" s="14" t="n">
        <v>42629</v>
      </c>
      <c r="B893" s="15">
        <f>'01_RAW_Spot'!B893</f>
        <v/>
      </c>
      <c r="C893" s="16">
        <f>'01_RAW_IV'!B893</f>
        <v/>
      </c>
      <c r="D893" s="15">
        <f>LN(B893/B892)</f>
        <v/>
      </c>
      <c r="E893" s="16">
        <f>STDEV(D873:D893)*SQRT(252)</f>
        <v/>
      </c>
      <c r="F893" s="16">
        <f>STDEV(D831:D893)*SQRT(252)</f>
        <v/>
      </c>
      <c r="G893" s="16">
        <f>IF(OR(C893="",F893=""),"",C893-F893)</f>
        <v/>
      </c>
      <c r="H893" s="17">
        <f>IF(OR(C893="",F893="",F893=0),"",C893/F893)</f>
        <v/>
      </c>
      <c r="I893" s="18">
        <f>IF('01_RAW_FwdRV'!B893="","",'01_RAW_FwdRV'!B893)</f>
        <v/>
      </c>
      <c r="J893" s="18">
        <f>IF(ROW()&lt;=3286,STDEV(D894:D914)*SQRT(252),"")</f>
        <v/>
      </c>
      <c r="K893" s="18">
        <f>IF(ROW()&lt;=3244,LN(B956/B893),"")</f>
        <v/>
      </c>
      <c r="L893" s="19" t="n">
        <v>0.05269058295964126</v>
      </c>
      <c r="M893" s="19" t="n">
        <v>0.005605381165919282</v>
      </c>
      <c r="N893" s="17" t="n">
        <v>0.2767784507060123</v>
      </c>
      <c r="O893" s="20">
        <f>IF(F893="","",IF(F893&lt;'04_VOLATILITY_REGIMES'!$C$5,"Low",IF(F893&lt;'04_VOLATILITY_REGIMES'!$C$6,"Normal",IF(F893&lt;'04_VOLATILITY_REGIMES'!$C$7,"High","Extreme"))))</f>
        <v/>
      </c>
      <c r="P893" s="20">
        <f>O894</f>
        <v/>
      </c>
      <c r="Q893" s="21">
        <f>YEAR(A893)</f>
        <v/>
      </c>
    </row>
    <row r="894">
      <c r="A894" s="14" t="n">
        <v>42632</v>
      </c>
      <c r="B894" s="15">
        <f>'01_RAW_Spot'!B894</f>
        <v/>
      </c>
      <c r="C894" s="16">
        <f>'01_RAW_IV'!B894</f>
        <v/>
      </c>
      <c r="D894" s="15">
        <f>LN(B894/B893)</f>
        <v/>
      </c>
      <c r="E894" s="16">
        <f>STDEV(D874:D894)*SQRT(252)</f>
        <v/>
      </c>
      <c r="F894" s="16">
        <f>STDEV(D832:D894)*SQRT(252)</f>
        <v/>
      </c>
      <c r="G894" s="16">
        <f>IF(OR(C894="",F894=""),"",C894-F894)</f>
        <v/>
      </c>
      <c r="H894" s="17">
        <f>IF(OR(C894="",F894="",F894=0),"",C894/F894)</f>
        <v/>
      </c>
      <c r="I894" s="18">
        <f>IF('01_RAW_FwdRV'!B894="","",'01_RAW_FwdRV'!B894)</f>
        <v/>
      </c>
      <c r="J894" s="18">
        <f>IF(ROW()&lt;=3286,STDEV(D895:D915)*SQRT(252),"")</f>
        <v/>
      </c>
      <c r="K894" s="18">
        <f>IF(ROW()&lt;=3244,LN(B957/B894),"")</f>
        <v/>
      </c>
      <c r="L894" s="19" t="n">
        <v>0.05599104143337066</v>
      </c>
      <c r="M894" s="19" t="n">
        <v>0.005599104143337066</v>
      </c>
      <c r="N894" s="17" t="n">
        <v>0.289270073275584</v>
      </c>
      <c r="O894" s="20">
        <f>IF(F894="","",IF(F894&lt;'04_VOLATILITY_REGIMES'!$C$5,"Low",IF(F894&lt;'04_VOLATILITY_REGIMES'!$C$6,"Normal",IF(F894&lt;'04_VOLATILITY_REGIMES'!$C$7,"High","Extreme"))))</f>
        <v/>
      </c>
      <c r="P894" s="20">
        <f>O895</f>
        <v/>
      </c>
      <c r="Q894" s="21">
        <f>YEAR(A894)</f>
        <v/>
      </c>
    </row>
    <row r="895">
      <c r="A895" s="14" t="n">
        <v>42633</v>
      </c>
      <c r="B895" s="15">
        <f>'01_RAW_Spot'!B895</f>
        <v/>
      </c>
      <c r="C895" s="16">
        <f>'01_RAW_IV'!B895</f>
        <v/>
      </c>
      <c r="D895" s="15">
        <f>LN(B895/B894)</f>
        <v/>
      </c>
      <c r="E895" s="16">
        <f>STDEV(D875:D895)*SQRT(252)</f>
        <v/>
      </c>
      <c r="F895" s="16">
        <f>STDEV(D833:D895)*SQRT(252)</f>
        <v/>
      </c>
      <c r="G895" s="16">
        <f>IF(OR(C895="",F895=""),"",C895-F895)</f>
        <v/>
      </c>
      <c r="H895" s="17">
        <f>IF(OR(C895="",F895="",F895=0),"",C895/F895)</f>
        <v/>
      </c>
      <c r="I895" s="18">
        <f>IF('01_RAW_FwdRV'!B895="","",'01_RAW_FwdRV'!B895)</f>
        <v/>
      </c>
      <c r="J895" s="18">
        <f>IF(ROW()&lt;=3286,STDEV(D896:D916)*SQRT(252),"")</f>
        <v/>
      </c>
      <c r="K895" s="18">
        <f>IF(ROW()&lt;=3244,LN(B958/B895),"")</f>
        <v/>
      </c>
      <c r="L895" s="19" t="n">
        <v>0.05704697986577181</v>
      </c>
      <c r="M895" s="19" t="n">
        <v>0.005592841163310962</v>
      </c>
      <c r="N895" s="17" t="n">
        <v>0.2949360402361551</v>
      </c>
      <c r="O895" s="20">
        <f>IF(F895="","",IF(F895&lt;'04_VOLATILITY_REGIMES'!$C$5,"Low",IF(F895&lt;'04_VOLATILITY_REGIMES'!$C$6,"Normal",IF(F895&lt;'04_VOLATILITY_REGIMES'!$C$7,"High","Extreme"))))</f>
        <v/>
      </c>
      <c r="P895" s="20">
        <f>O896</f>
        <v/>
      </c>
      <c r="Q895" s="21">
        <f>YEAR(A895)</f>
        <v/>
      </c>
    </row>
    <row r="896">
      <c r="A896" s="14" t="n">
        <v>42634</v>
      </c>
      <c r="B896" s="15">
        <f>'01_RAW_Spot'!B896</f>
        <v/>
      </c>
      <c r="C896" s="16">
        <f>'01_RAW_IV'!B896</f>
        <v/>
      </c>
      <c r="D896" s="15">
        <f>LN(B896/B895)</f>
        <v/>
      </c>
      <c r="E896" s="16">
        <f>STDEV(D876:D896)*SQRT(252)</f>
        <v/>
      </c>
      <c r="F896" s="16">
        <f>STDEV(D834:D896)*SQRT(252)</f>
        <v/>
      </c>
      <c r="G896" s="16">
        <f>IF(OR(C896="",F896=""),"",C896-F896)</f>
        <v/>
      </c>
      <c r="H896" s="17">
        <f>IF(OR(C896="",F896="",F896=0),"",C896/F896)</f>
        <v/>
      </c>
      <c r="I896" s="18">
        <f>IF('01_RAW_FwdRV'!B896="","",'01_RAW_FwdRV'!B896)</f>
        <v/>
      </c>
      <c r="J896" s="18">
        <f>IF(ROW()&lt;=3286,STDEV(D897:D917)*SQRT(252),"")</f>
        <v/>
      </c>
      <c r="K896" s="18">
        <f>IF(ROW()&lt;=3244,LN(B959/B896),"")</f>
        <v/>
      </c>
      <c r="L896" s="19" t="n">
        <v>0.06256983240223464</v>
      </c>
      <c r="M896" s="19" t="n">
        <v>0.004469273743016759</v>
      </c>
      <c r="N896" s="17" t="n">
        <v>0.3428051058898198</v>
      </c>
      <c r="O896" s="20">
        <f>IF(F896="","",IF(F896&lt;'04_VOLATILITY_REGIMES'!$C$5,"Low",IF(F896&lt;'04_VOLATILITY_REGIMES'!$C$6,"Normal",IF(F896&lt;'04_VOLATILITY_REGIMES'!$C$7,"High","Extreme"))))</f>
        <v/>
      </c>
      <c r="P896" s="20">
        <f>O897</f>
        <v/>
      </c>
      <c r="Q896" s="21">
        <f>YEAR(A896)</f>
        <v/>
      </c>
    </row>
    <row r="897">
      <c r="A897" s="14" t="n">
        <v>42635</v>
      </c>
      <c r="B897" s="15">
        <f>'01_RAW_Spot'!B897</f>
        <v/>
      </c>
      <c r="C897" s="16">
        <f>'01_RAW_IV'!B897</f>
        <v/>
      </c>
      <c r="D897" s="15">
        <f>LN(B897/B896)</f>
        <v/>
      </c>
      <c r="E897" s="16">
        <f>STDEV(D877:D897)*SQRT(252)</f>
        <v/>
      </c>
      <c r="F897" s="16">
        <f>STDEV(D835:D897)*SQRT(252)</f>
        <v/>
      </c>
      <c r="G897" s="16">
        <f>IF(OR(C897="",F897=""),"",C897-F897)</f>
        <v/>
      </c>
      <c r="H897" s="17">
        <f>IF(OR(C897="",F897="",F897=0),"",C897/F897)</f>
        <v/>
      </c>
      <c r="I897" s="18">
        <f>IF('01_RAW_FwdRV'!B897="","",'01_RAW_FwdRV'!B897)</f>
        <v/>
      </c>
      <c r="J897" s="18">
        <f>IF(ROW()&lt;=3286,STDEV(D898:D918)*SQRT(252),"")</f>
        <v/>
      </c>
      <c r="K897" s="18">
        <f>IF(ROW()&lt;=3244,LN(B960/B897),"")</f>
        <v/>
      </c>
      <c r="L897" s="19" t="n">
        <v>0.003348214285714286</v>
      </c>
      <c r="M897" s="19" t="n">
        <v>0.01004464285714286</v>
      </c>
      <c r="N897" s="17" t="n">
        <v>0.1859592186276874</v>
      </c>
      <c r="O897" s="20">
        <f>IF(F897="","",IF(F897&lt;'04_VOLATILITY_REGIMES'!$C$5,"Low",IF(F897&lt;'04_VOLATILITY_REGIMES'!$C$6,"Normal",IF(F897&lt;'04_VOLATILITY_REGIMES'!$C$7,"High","Extreme"))))</f>
        <v/>
      </c>
      <c r="P897" s="20">
        <f>O898</f>
        <v/>
      </c>
      <c r="Q897" s="21">
        <f>YEAR(A897)</f>
        <v/>
      </c>
    </row>
    <row r="898">
      <c r="A898" s="14" t="n">
        <v>42636</v>
      </c>
      <c r="B898" s="15">
        <f>'01_RAW_Spot'!B898</f>
        <v/>
      </c>
      <c r="C898" s="16">
        <f>'01_RAW_IV'!B898</f>
        <v/>
      </c>
      <c r="D898" s="15">
        <f>LN(B898/B897)</f>
        <v/>
      </c>
      <c r="E898" s="16">
        <f>STDEV(D878:D898)*SQRT(252)</f>
        <v/>
      </c>
      <c r="F898" s="16">
        <f>STDEV(D836:D898)*SQRT(252)</f>
        <v/>
      </c>
      <c r="G898" s="16">
        <f>IF(OR(C898="",F898=""),"",C898-F898)</f>
        <v/>
      </c>
      <c r="H898" s="17">
        <f>IF(OR(C898="",F898="",F898=0),"",C898/F898)</f>
        <v/>
      </c>
      <c r="I898" s="18">
        <f>IF('01_RAW_FwdRV'!B898="","",'01_RAW_FwdRV'!B898)</f>
        <v/>
      </c>
      <c r="J898" s="18">
        <f>IF(ROW()&lt;=3286,STDEV(D899:D919)*SQRT(252),"")</f>
        <v/>
      </c>
      <c r="K898" s="18">
        <f>IF(ROW()&lt;=3244,LN(B961/B898),"")</f>
        <v/>
      </c>
      <c r="L898" s="19" t="n">
        <v>0.003344481605351171</v>
      </c>
      <c r="M898" s="19" t="n">
        <v>0.006688963210702341</v>
      </c>
      <c r="N898" s="17" t="n">
        <v>0.1964092727332068</v>
      </c>
      <c r="O898" s="20">
        <f>IF(F898="","",IF(F898&lt;'04_VOLATILITY_REGIMES'!$C$5,"Low",IF(F898&lt;'04_VOLATILITY_REGIMES'!$C$6,"Normal",IF(F898&lt;'04_VOLATILITY_REGIMES'!$C$7,"High","Extreme"))))</f>
        <v/>
      </c>
      <c r="P898" s="20">
        <f>O899</f>
        <v/>
      </c>
      <c r="Q898" s="21">
        <f>YEAR(A898)</f>
        <v/>
      </c>
    </row>
    <row r="899">
      <c r="A899" s="14" t="n">
        <v>42639</v>
      </c>
      <c r="B899" s="15">
        <f>'01_RAW_Spot'!B899</f>
        <v/>
      </c>
      <c r="C899" s="16">
        <f>'01_RAW_IV'!B899</f>
        <v/>
      </c>
      <c r="D899" s="15">
        <f>LN(B899/B898)</f>
        <v/>
      </c>
      <c r="E899" s="16">
        <f>STDEV(D879:D899)*SQRT(252)</f>
        <v/>
      </c>
      <c r="F899" s="16">
        <f>STDEV(D837:D899)*SQRT(252)</f>
        <v/>
      </c>
      <c r="G899" s="16">
        <f>IF(OR(C899="",F899=""),"",C899-F899)</f>
        <v/>
      </c>
      <c r="H899" s="17">
        <f>IF(OR(C899="",F899="",F899=0),"",C899/F899)</f>
        <v/>
      </c>
      <c r="I899" s="18">
        <f>IF('01_RAW_FwdRV'!B899="","",'01_RAW_FwdRV'!B899)</f>
        <v/>
      </c>
      <c r="J899" s="18">
        <f>IF(ROW()&lt;=3286,STDEV(D900:D920)*SQRT(252),"")</f>
        <v/>
      </c>
      <c r="K899" s="18">
        <f>IF(ROW()&lt;=3244,LN(B962/B899),"")</f>
        <v/>
      </c>
      <c r="L899" s="19" t="n">
        <v>0.004454342984409799</v>
      </c>
      <c r="M899" s="19" t="n">
        <v>0.00779510022271715</v>
      </c>
      <c r="N899" s="17" t="n">
        <v>0.19787490365242</v>
      </c>
      <c r="O899" s="20">
        <f>IF(F899="","",IF(F899&lt;'04_VOLATILITY_REGIMES'!$C$5,"Low",IF(F899&lt;'04_VOLATILITY_REGIMES'!$C$6,"Normal",IF(F899&lt;'04_VOLATILITY_REGIMES'!$C$7,"High","Extreme"))))</f>
        <v/>
      </c>
      <c r="P899" s="20">
        <f>O900</f>
        <v/>
      </c>
      <c r="Q899" s="21">
        <f>YEAR(A899)</f>
        <v/>
      </c>
    </row>
    <row r="900">
      <c r="A900" s="14" t="n">
        <v>42640</v>
      </c>
      <c r="B900" s="15">
        <f>'01_RAW_Spot'!B900</f>
        <v/>
      </c>
      <c r="C900" s="16">
        <f>'01_RAW_IV'!B900</f>
        <v/>
      </c>
      <c r="D900" s="15">
        <f>LN(B900/B899)</f>
        <v/>
      </c>
      <c r="E900" s="16">
        <f>STDEV(D880:D900)*SQRT(252)</f>
        <v/>
      </c>
      <c r="F900" s="16">
        <f>STDEV(D838:D900)*SQRT(252)</f>
        <v/>
      </c>
      <c r="G900" s="16">
        <f>IF(OR(C900="",F900=""),"",C900-F900)</f>
        <v/>
      </c>
      <c r="H900" s="17">
        <f>IF(OR(C900="",F900="",F900=0),"",C900/F900)</f>
        <v/>
      </c>
      <c r="I900" s="18">
        <f>IF('01_RAW_FwdRV'!B900="","",'01_RAW_FwdRV'!B900)</f>
        <v/>
      </c>
      <c r="J900" s="18">
        <f>IF(ROW()&lt;=3286,STDEV(D901:D921)*SQRT(252),"")</f>
        <v/>
      </c>
      <c r="K900" s="18">
        <f>IF(ROW()&lt;=3244,LN(B963/B900),"")</f>
        <v/>
      </c>
      <c r="L900" s="19" t="n">
        <v>0.003337041156840935</v>
      </c>
      <c r="M900" s="19" t="n">
        <v>0.005561735261401557</v>
      </c>
      <c r="N900" s="17" t="n">
        <v>0.1901030167920711</v>
      </c>
      <c r="O900" s="20">
        <f>IF(F900="","",IF(F900&lt;'04_VOLATILITY_REGIMES'!$C$5,"Low",IF(F900&lt;'04_VOLATILITY_REGIMES'!$C$6,"Normal",IF(F900&lt;'04_VOLATILITY_REGIMES'!$C$7,"High","Extreme"))))</f>
        <v/>
      </c>
      <c r="P900" s="20">
        <f>O901</f>
        <v/>
      </c>
      <c r="Q900" s="21">
        <f>YEAR(A900)</f>
        <v/>
      </c>
    </row>
    <row r="901">
      <c r="A901" s="14" t="n">
        <v>42641</v>
      </c>
      <c r="B901" s="15">
        <f>'01_RAW_Spot'!B901</f>
        <v/>
      </c>
      <c r="C901" s="16">
        <f>'01_RAW_IV'!B901</f>
        <v/>
      </c>
      <c r="D901" s="15">
        <f>LN(B901/B900)</f>
        <v/>
      </c>
      <c r="E901" s="16">
        <f>STDEV(D881:D901)*SQRT(252)</f>
        <v/>
      </c>
      <c r="F901" s="16">
        <f>STDEV(D839:D901)*SQRT(252)</f>
        <v/>
      </c>
      <c r="G901" s="16">
        <f>IF(OR(C901="",F901=""),"",C901-F901)</f>
        <v/>
      </c>
      <c r="H901" s="17">
        <f>IF(OR(C901="",F901="",F901=0),"",C901/F901)</f>
        <v/>
      </c>
      <c r="I901" s="18">
        <f>IF('01_RAW_FwdRV'!B901="","",'01_RAW_FwdRV'!B901)</f>
        <v/>
      </c>
      <c r="J901" s="18">
        <f>IF(ROW()&lt;=3286,STDEV(D902:D922)*SQRT(252),"")</f>
        <v/>
      </c>
      <c r="K901" s="18">
        <f>IF(ROW()&lt;=3244,LN(B964/B901),"")</f>
        <v/>
      </c>
      <c r="L901" s="19" t="n">
        <v>0.004444444444444444</v>
      </c>
      <c r="M901" s="19" t="n">
        <v>0.001111111111111111</v>
      </c>
      <c r="N901" s="17" t="n">
        <v>0.4476836454732518</v>
      </c>
      <c r="O901" s="20">
        <f>IF(F901="","",IF(F901&lt;'04_VOLATILITY_REGIMES'!$C$5,"Low",IF(F901&lt;'04_VOLATILITY_REGIMES'!$C$6,"Normal",IF(F901&lt;'04_VOLATILITY_REGIMES'!$C$7,"High","Extreme"))))</f>
        <v/>
      </c>
      <c r="P901" s="20">
        <f>O902</f>
        <v/>
      </c>
      <c r="Q901" s="21">
        <f>YEAR(A901)</f>
        <v/>
      </c>
    </row>
    <row r="902">
      <c r="A902" s="14" t="n">
        <v>42642</v>
      </c>
      <c r="B902" s="15">
        <f>'01_RAW_Spot'!B902</f>
        <v/>
      </c>
      <c r="C902" s="16">
        <f>'01_RAW_IV'!B902</f>
        <v/>
      </c>
      <c r="D902" s="15">
        <f>LN(B902/B901)</f>
        <v/>
      </c>
      <c r="E902" s="16">
        <f>STDEV(D882:D902)*SQRT(252)</f>
        <v/>
      </c>
      <c r="F902" s="16">
        <f>STDEV(D840:D902)*SQRT(252)</f>
        <v/>
      </c>
      <c r="G902" s="16">
        <f>IF(OR(C902="",F902=""),"",C902-F902)</f>
        <v/>
      </c>
      <c r="H902" s="17">
        <f>IF(OR(C902="",F902="",F902=0),"",C902/F902)</f>
        <v/>
      </c>
      <c r="I902" s="18">
        <f>IF('01_RAW_FwdRV'!B902="","",'01_RAW_FwdRV'!B902)</f>
        <v/>
      </c>
      <c r="J902" s="18">
        <f>IF(ROW()&lt;=3286,STDEV(D903:D923)*SQRT(252),"")</f>
        <v/>
      </c>
      <c r="K902" s="18">
        <f>IF(ROW()&lt;=3244,LN(B965/B902),"")</f>
        <v/>
      </c>
      <c r="L902" s="19" t="n">
        <v>0.06437291897891231</v>
      </c>
      <c r="M902" s="19" t="n">
        <v>0.002219755826859046</v>
      </c>
      <c r="N902" s="17" t="n">
        <v>0.4814289013109082</v>
      </c>
      <c r="O902" s="20">
        <f>IF(F902="","",IF(F902&lt;'04_VOLATILITY_REGIMES'!$C$5,"Low",IF(F902&lt;'04_VOLATILITY_REGIMES'!$C$6,"Normal",IF(F902&lt;'04_VOLATILITY_REGIMES'!$C$7,"High","Extreme"))))</f>
        <v/>
      </c>
      <c r="P902" s="20">
        <f>O903</f>
        <v/>
      </c>
      <c r="Q902" s="21">
        <f>YEAR(A902)</f>
        <v/>
      </c>
    </row>
    <row r="903">
      <c r="A903" s="14" t="n">
        <v>42643</v>
      </c>
      <c r="B903" s="15">
        <f>'01_RAW_Spot'!B903</f>
        <v/>
      </c>
      <c r="C903" s="16">
        <f>'01_RAW_IV'!B903</f>
        <v/>
      </c>
      <c r="D903" s="15">
        <f>LN(B903/B902)</f>
        <v/>
      </c>
      <c r="E903" s="16">
        <f>STDEV(D883:D903)*SQRT(252)</f>
        <v/>
      </c>
      <c r="F903" s="16">
        <f>STDEV(D841:D903)*SQRT(252)</f>
        <v/>
      </c>
      <c r="G903" s="16">
        <f>IF(OR(C903="",F903=""),"",C903-F903)</f>
        <v/>
      </c>
      <c r="H903" s="17">
        <f>IF(OR(C903="",F903="",F903=0),"",C903/F903)</f>
        <v/>
      </c>
      <c r="I903" s="18">
        <f>IF('01_RAW_FwdRV'!B903="","",'01_RAW_FwdRV'!B903)</f>
        <v/>
      </c>
      <c r="J903" s="18">
        <f>IF(ROW()&lt;=3286,STDEV(D904:D924)*SQRT(252),"")</f>
        <v/>
      </c>
      <c r="K903" s="18">
        <f>IF(ROW()&lt;=3244,LN(B966/B903),"")</f>
        <v/>
      </c>
      <c r="L903" s="19" t="n">
        <v>0.03658536585365853</v>
      </c>
      <c r="M903" s="19" t="n">
        <v>0.003325942350332594</v>
      </c>
      <c r="N903" s="17" t="n">
        <v>0.41108998002117</v>
      </c>
      <c r="O903" s="20">
        <f>IF(F903="","",IF(F903&lt;'04_VOLATILITY_REGIMES'!$C$5,"Low",IF(F903&lt;'04_VOLATILITY_REGIMES'!$C$6,"Normal",IF(F903&lt;'04_VOLATILITY_REGIMES'!$C$7,"High","Extreme"))))</f>
        <v/>
      </c>
      <c r="P903" s="20">
        <f>O904</f>
        <v/>
      </c>
      <c r="Q903" s="21">
        <f>YEAR(A903)</f>
        <v/>
      </c>
    </row>
    <row r="904">
      <c r="A904" s="14" t="n">
        <v>42646</v>
      </c>
      <c r="B904" s="15">
        <f>'01_RAW_Spot'!B904</f>
        <v/>
      </c>
      <c r="C904" s="16">
        <f>'01_RAW_IV'!B904</f>
        <v/>
      </c>
      <c r="D904" s="15">
        <f>LN(B904/B903)</f>
        <v/>
      </c>
      <c r="E904" s="16">
        <f>STDEV(D884:D904)*SQRT(252)</f>
        <v/>
      </c>
      <c r="F904" s="16">
        <f>STDEV(D842:D904)*SQRT(252)</f>
        <v/>
      </c>
      <c r="G904" s="16">
        <f>IF(OR(C904="",F904=""),"",C904-F904)</f>
        <v/>
      </c>
      <c r="H904" s="17">
        <f>IF(OR(C904="",F904="",F904=0),"",C904/F904)</f>
        <v/>
      </c>
      <c r="I904" s="18">
        <f>IF('01_RAW_FwdRV'!B904="","",'01_RAW_FwdRV'!B904)</f>
        <v/>
      </c>
      <c r="J904" s="18">
        <f>IF(ROW()&lt;=3286,STDEV(D905:D925)*SQRT(252),"")</f>
        <v/>
      </c>
      <c r="K904" s="18">
        <f>IF(ROW()&lt;=3244,LN(B967/B904),"")</f>
        <v/>
      </c>
      <c r="L904" s="19" t="n">
        <v>0.026578073089701</v>
      </c>
      <c r="M904" s="19" t="n">
        <v>0.00221483942414175</v>
      </c>
      <c r="N904" s="17" t="n">
        <v>0.4235285722604388</v>
      </c>
      <c r="O904" s="20">
        <f>IF(F904="","",IF(F904&lt;'04_VOLATILITY_REGIMES'!$C$5,"Low",IF(F904&lt;'04_VOLATILITY_REGIMES'!$C$6,"Normal",IF(F904&lt;'04_VOLATILITY_REGIMES'!$C$7,"High","Extreme"))))</f>
        <v/>
      </c>
      <c r="P904" s="20">
        <f>O905</f>
        <v/>
      </c>
      <c r="Q904" s="21">
        <f>YEAR(A904)</f>
        <v/>
      </c>
    </row>
    <row r="905">
      <c r="A905" s="14" t="n">
        <v>42647</v>
      </c>
      <c r="B905" s="15">
        <f>'01_RAW_Spot'!B905</f>
        <v/>
      </c>
      <c r="C905" s="16">
        <f>'01_RAW_IV'!B905</f>
        <v/>
      </c>
      <c r="D905" s="15">
        <f>LN(B905/B904)</f>
        <v/>
      </c>
      <c r="E905" s="16">
        <f>STDEV(D885:D905)*SQRT(252)</f>
        <v/>
      </c>
      <c r="F905" s="16">
        <f>STDEV(D843:D905)*SQRT(252)</f>
        <v/>
      </c>
      <c r="G905" s="16">
        <f>IF(OR(C905="",F905=""),"",C905-F905)</f>
        <v/>
      </c>
      <c r="H905" s="17">
        <f>IF(OR(C905="",F905="",F905=0),"",C905/F905)</f>
        <v/>
      </c>
      <c r="I905" s="18">
        <f>IF('01_RAW_FwdRV'!B905="","",'01_RAW_FwdRV'!B905)</f>
        <v/>
      </c>
      <c r="J905" s="18">
        <f>IF(ROW()&lt;=3286,STDEV(D906:D926)*SQRT(252),"")</f>
        <v/>
      </c>
      <c r="K905" s="18">
        <f>IF(ROW()&lt;=3244,LN(B968/B905),"")</f>
        <v/>
      </c>
      <c r="L905" s="19" t="n">
        <v>0.005530973451327434</v>
      </c>
      <c r="M905" s="19" t="n">
        <v>0.002212389380530973</v>
      </c>
      <c r="N905" s="17" t="n">
        <v>0.3806241296204618</v>
      </c>
      <c r="O905" s="20">
        <f>IF(F905="","",IF(F905&lt;'04_VOLATILITY_REGIMES'!$C$5,"Low",IF(F905&lt;'04_VOLATILITY_REGIMES'!$C$6,"Normal",IF(F905&lt;'04_VOLATILITY_REGIMES'!$C$7,"High","Extreme"))))</f>
        <v/>
      </c>
      <c r="P905" s="20">
        <f>O906</f>
        <v/>
      </c>
      <c r="Q905" s="21">
        <f>YEAR(A905)</f>
        <v/>
      </c>
    </row>
    <row r="906">
      <c r="A906" s="14" t="n">
        <v>42648</v>
      </c>
      <c r="B906" s="15">
        <f>'01_RAW_Spot'!B906</f>
        <v/>
      </c>
      <c r="C906" s="16">
        <f>'01_RAW_IV'!B906</f>
        <v/>
      </c>
      <c r="D906" s="15">
        <f>LN(B906/B905)</f>
        <v/>
      </c>
      <c r="E906" s="16">
        <f>STDEV(D886:D906)*SQRT(252)</f>
        <v/>
      </c>
      <c r="F906" s="16">
        <f>STDEV(D844:D906)*SQRT(252)</f>
        <v/>
      </c>
      <c r="G906" s="16">
        <f>IF(OR(C906="",F906=""),"",C906-F906)</f>
        <v/>
      </c>
      <c r="H906" s="17">
        <f>IF(OR(C906="",F906="",F906=0),"",C906/F906)</f>
        <v/>
      </c>
      <c r="I906" s="18">
        <f>IF('01_RAW_FwdRV'!B906="","",'01_RAW_FwdRV'!B906)</f>
        <v/>
      </c>
      <c r="J906" s="18">
        <f>IF(ROW()&lt;=3286,STDEV(D907:D927)*SQRT(252),"")</f>
        <v/>
      </c>
      <c r="K906" s="18">
        <f>IF(ROW()&lt;=3244,LN(B969/B906),"")</f>
        <v/>
      </c>
      <c r="L906" s="19" t="n">
        <v>0.006629834254143646</v>
      </c>
      <c r="M906" s="19" t="n">
        <v>0.002209944751381216</v>
      </c>
      <c r="N906" s="17" t="n">
        <v>0.401576852812186</v>
      </c>
      <c r="O906" s="20">
        <f>IF(F906="","",IF(F906&lt;'04_VOLATILITY_REGIMES'!$C$5,"Low",IF(F906&lt;'04_VOLATILITY_REGIMES'!$C$6,"Normal",IF(F906&lt;'04_VOLATILITY_REGIMES'!$C$7,"High","Extreme"))))</f>
        <v/>
      </c>
      <c r="P906" s="20">
        <f>O907</f>
        <v/>
      </c>
      <c r="Q906" s="21">
        <f>YEAR(A906)</f>
        <v/>
      </c>
    </row>
    <row r="907">
      <c r="A907" s="14" t="n">
        <v>42649</v>
      </c>
      <c r="B907" s="15">
        <f>'01_RAW_Spot'!B907</f>
        <v/>
      </c>
      <c r="C907" s="16">
        <f>'01_RAW_IV'!B907</f>
        <v/>
      </c>
      <c r="D907" s="15">
        <f>LN(B907/B906)</f>
        <v/>
      </c>
      <c r="E907" s="16">
        <f>STDEV(D887:D907)*SQRT(252)</f>
        <v/>
      </c>
      <c r="F907" s="16">
        <f>STDEV(D845:D907)*SQRT(252)</f>
        <v/>
      </c>
      <c r="G907" s="16">
        <f>IF(OR(C907="",F907=""),"",C907-F907)</f>
        <v/>
      </c>
      <c r="H907" s="17">
        <f>IF(OR(C907="",F907="",F907=0),"",C907/F907)</f>
        <v/>
      </c>
      <c r="I907" s="18">
        <f>IF('01_RAW_FwdRV'!B907="","",'01_RAW_FwdRV'!B907)</f>
        <v/>
      </c>
      <c r="J907" s="18">
        <f>IF(ROW()&lt;=3286,STDEV(D908:D928)*SQRT(252),"")</f>
        <v/>
      </c>
      <c r="K907" s="18">
        <f>IF(ROW()&lt;=3244,LN(B970/B907),"")</f>
        <v/>
      </c>
      <c r="L907" s="19" t="n">
        <v>0.00772626931567329</v>
      </c>
      <c r="M907" s="19" t="n">
        <v>0.004415011037527594</v>
      </c>
      <c r="N907" s="17" t="n">
        <v>0.3815589893054487</v>
      </c>
      <c r="O907" s="20">
        <f>IF(F907="","",IF(F907&lt;'04_VOLATILITY_REGIMES'!$C$5,"Low",IF(F907&lt;'04_VOLATILITY_REGIMES'!$C$6,"Normal",IF(F907&lt;'04_VOLATILITY_REGIMES'!$C$7,"High","Extreme"))))</f>
        <v/>
      </c>
      <c r="P907" s="20">
        <f>O908</f>
        <v/>
      </c>
      <c r="Q907" s="21">
        <f>YEAR(A907)</f>
        <v/>
      </c>
    </row>
    <row r="908">
      <c r="A908" s="14" t="n">
        <v>42650</v>
      </c>
      <c r="B908" s="15">
        <f>'01_RAW_Spot'!B908</f>
        <v/>
      </c>
      <c r="C908" s="16">
        <f>'01_RAW_IV'!B908</f>
        <v/>
      </c>
      <c r="D908" s="15">
        <f>LN(B908/B907)</f>
        <v/>
      </c>
      <c r="E908" s="16">
        <f>STDEV(D888:D908)*SQRT(252)</f>
        <v/>
      </c>
      <c r="F908" s="16">
        <f>STDEV(D846:D908)*SQRT(252)</f>
        <v/>
      </c>
      <c r="G908" s="16">
        <f>IF(OR(C908="",F908=""),"",C908-F908)</f>
        <v/>
      </c>
      <c r="H908" s="17">
        <f>IF(OR(C908="",F908="",F908=0),"",C908/F908)</f>
        <v/>
      </c>
      <c r="I908" s="18">
        <f>IF('01_RAW_FwdRV'!B908="","",'01_RAW_FwdRV'!B908)</f>
        <v/>
      </c>
      <c r="J908" s="18">
        <f>IF(ROW()&lt;=3286,STDEV(D909:D929)*SQRT(252),"")</f>
        <v/>
      </c>
      <c r="K908" s="18">
        <f>IF(ROW()&lt;=3244,LN(B971/B908),"")</f>
        <v/>
      </c>
      <c r="L908" s="19" t="n">
        <v>0.0165380374862183</v>
      </c>
      <c r="M908" s="19" t="n">
        <v>0.002205071664829107</v>
      </c>
      <c r="N908" s="17" t="n">
        <v>0.4177582627790516</v>
      </c>
      <c r="O908" s="20">
        <f>IF(F908="","",IF(F908&lt;'04_VOLATILITY_REGIMES'!$C$5,"Low",IF(F908&lt;'04_VOLATILITY_REGIMES'!$C$6,"Normal",IF(F908&lt;'04_VOLATILITY_REGIMES'!$C$7,"High","Extreme"))))</f>
        <v/>
      </c>
      <c r="P908" s="20">
        <f>O909</f>
        <v/>
      </c>
      <c r="Q908" s="21">
        <f>YEAR(A908)</f>
        <v/>
      </c>
    </row>
    <row r="909">
      <c r="A909" s="14" t="n">
        <v>42653</v>
      </c>
      <c r="B909" s="15">
        <f>'01_RAW_Spot'!B909</f>
        <v/>
      </c>
      <c r="C909" s="16">
        <f>'01_RAW_IV'!B909</f>
        <v/>
      </c>
      <c r="D909" s="15">
        <f>LN(B909/B908)</f>
        <v/>
      </c>
      <c r="E909" s="16">
        <f>STDEV(D889:D909)*SQRT(252)</f>
        <v/>
      </c>
      <c r="F909" s="16">
        <f>STDEV(D847:D909)*SQRT(252)</f>
        <v/>
      </c>
      <c r="G909" s="16">
        <f>IF(OR(C909="",F909=""),"",C909-F909)</f>
        <v/>
      </c>
      <c r="H909" s="17">
        <f>IF(OR(C909="",F909="",F909=0),"",C909/F909)</f>
        <v/>
      </c>
      <c r="I909" s="18">
        <f>IF('01_RAW_FwdRV'!B909="","",'01_RAW_FwdRV'!B909)</f>
        <v/>
      </c>
      <c r="J909" s="18">
        <f>IF(ROW()&lt;=3286,STDEV(D910:D930)*SQRT(252),"")</f>
        <v/>
      </c>
      <c r="K909" s="18">
        <f>IF(ROW()&lt;=3244,LN(B972/B909),"")</f>
        <v/>
      </c>
      <c r="L909" s="19" t="n">
        <v>0.005506607929515419</v>
      </c>
      <c r="M909" s="19" t="n">
        <v>0.004405286343612335</v>
      </c>
      <c r="N909" s="17" t="n">
        <v>0.3778117113461408</v>
      </c>
      <c r="O909" s="20">
        <f>IF(F909="","",IF(F909&lt;'04_VOLATILITY_REGIMES'!$C$5,"Low",IF(F909&lt;'04_VOLATILITY_REGIMES'!$C$6,"Normal",IF(F909&lt;'04_VOLATILITY_REGIMES'!$C$7,"High","Extreme"))))</f>
        <v/>
      </c>
      <c r="P909" s="20">
        <f>O910</f>
        <v/>
      </c>
      <c r="Q909" s="21">
        <f>YEAR(A909)</f>
        <v/>
      </c>
    </row>
    <row r="910">
      <c r="A910" s="14" t="n">
        <v>42656</v>
      </c>
      <c r="B910" s="15">
        <f>'01_RAW_Spot'!B910</f>
        <v/>
      </c>
      <c r="C910" s="16">
        <f>'01_RAW_IV'!B910</f>
        <v/>
      </c>
      <c r="D910" s="15">
        <f>LN(B910/B909)</f>
        <v/>
      </c>
      <c r="E910" s="16">
        <f>STDEV(D890:D910)*SQRT(252)</f>
        <v/>
      </c>
      <c r="F910" s="16">
        <f>STDEV(D848:D910)*SQRT(252)</f>
        <v/>
      </c>
      <c r="G910" s="16">
        <f>IF(OR(C910="",F910=""),"",C910-F910)</f>
        <v/>
      </c>
      <c r="H910" s="17">
        <f>IF(OR(C910="",F910="",F910=0),"",C910/F910)</f>
        <v/>
      </c>
      <c r="I910" s="18">
        <f>IF('01_RAW_FwdRV'!B910="","",'01_RAW_FwdRV'!B910)</f>
        <v/>
      </c>
      <c r="J910" s="18">
        <f>IF(ROW()&lt;=3286,STDEV(D911:D931)*SQRT(252),"")</f>
        <v/>
      </c>
      <c r="K910" s="18">
        <f>IF(ROW()&lt;=3244,LN(B973/B910),"")</f>
        <v/>
      </c>
      <c r="L910" s="19" t="n">
        <v>0.0231023102310231</v>
      </c>
      <c r="M910" s="19" t="n">
        <v>0.011001100110011</v>
      </c>
      <c r="N910" s="17" t="n">
        <v>0.3415138212783795</v>
      </c>
      <c r="O910" s="20">
        <f>IF(F910="","",IF(F910&lt;'04_VOLATILITY_REGIMES'!$C$5,"Low",IF(F910&lt;'04_VOLATILITY_REGIMES'!$C$6,"Normal",IF(F910&lt;'04_VOLATILITY_REGIMES'!$C$7,"High","Extreme"))))</f>
        <v/>
      </c>
      <c r="P910" s="20">
        <f>O911</f>
        <v/>
      </c>
      <c r="Q910" s="21">
        <f>YEAR(A910)</f>
        <v/>
      </c>
    </row>
    <row r="911">
      <c r="A911" s="14" t="n">
        <v>42657</v>
      </c>
      <c r="B911" s="15">
        <f>'01_RAW_Spot'!B911</f>
        <v/>
      </c>
      <c r="C911" s="16">
        <f>'01_RAW_IV'!B911</f>
        <v/>
      </c>
      <c r="D911" s="15">
        <f>LN(B911/B910)</f>
        <v/>
      </c>
      <c r="E911" s="16">
        <f>STDEV(D891:D911)*SQRT(252)</f>
        <v/>
      </c>
      <c r="F911" s="16">
        <f>STDEV(D849:D911)*SQRT(252)</f>
        <v/>
      </c>
      <c r="G911" s="16">
        <f>IF(OR(C911="",F911=""),"",C911-F911)</f>
        <v/>
      </c>
      <c r="H911" s="17">
        <f>IF(OR(C911="",F911="",F911=0),"",C911/F911)</f>
        <v/>
      </c>
      <c r="I911" s="18">
        <f>IF('01_RAW_FwdRV'!B911="","",'01_RAW_FwdRV'!B911)</f>
        <v/>
      </c>
      <c r="J911" s="18">
        <f>IF(ROW()&lt;=3286,STDEV(D912:D932)*SQRT(252),"")</f>
        <v/>
      </c>
      <c r="K911" s="18">
        <f>IF(ROW()&lt;=3244,LN(B974/B911),"")</f>
        <v/>
      </c>
      <c r="L911" s="19" t="n">
        <v>0.006593406593406593</v>
      </c>
      <c r="M911" s="19" t="n">
        <v>0.01098901098901099</v>
      </c>
      <c r="N911" s="17" t="n">
        <v>0.3006243585260865</v>
      </c>
      <c r="O911" s="20">
        <f>IF(F911="","",IF(F911&lt;'04_VOLATILITY_REGIMES'!$C$5,"Low",IF(F911&lt;'04_VOLATILITY_REGIMES'!$C$6,"Normal",IF(F911&lt;'04_VOLATILITY_REGIMES'!$C$7,"High","Extreme"))))</f>
        <v/>
      </c>
      <c r="P911" s="20">
        <f>O912</f>
        <v/>
      </c>
      <c r="Q911" s="21">
        <f>YEAR(A911)</f>
        <v/>
      </c>
    </row>
    <row r="912">
      <c r="A912" s="14" t="n">
        <v>42660</v>
      </c>
      <c r="B912" s="15">
        <f>'01_RAW_Spot'!B912</f>
        <v/>
      </c>
      <c r="C912" s="16">
        <f>'01_RAW_IV'!B912</f>
        <v/>
      </c>
      <c r="D912" s="15">
        <f>LN(B912/B911)</f>
        <v/>
      </c>
      <c r="E912" s="16">
        <f>STDEV(D892:D912)*SQRT(252)</f>
        <v/>
      </c>
      <c r="F912" s="16">
        <f>STDEV(D850:D912)*SQRT(252)</f>
        <v/>
      </c>
      <c r="G912" s="16">
        <f>IF(OR(C912="",F912=""),"",C912-F912)</f>
        <v/>
      </c>
      <c r="H912" s="17">
        <f>IF(OR(C912="",F912="",F912=0),"",C912/F912)</f>
        <v/>
      </c>
      <c r="I912" s="18">
        <f>IF('01_RAW_FwdRV'!B912="","",'01_RAW_FwdRV'!B912)</f>
        <v/>
      </c>
      <c r="J912" s="18">
        <f>IF(ROW()&lt;=3286,STDEV(D913:D933)*SQRT(252),"")</f>
        <v/>
      </c>
      <c r="K912" s="18">
        <f>IF(ROW()&lt;=3244,LN(B975/B912),"")</f>
        <v/>
      </c>
      <c r="L912" s="19" t="n">
        <v>0.006586169045005488</v>
      </c>
      <c r="M912" s="19" t="n">
        <v>0.01317233809001098</v>
      </c>
      <c r="N912" s="17" t="n">
        <v>0.2843253959201926</v>
      </c>
      <c r="O912" s="20">
        <f>IF(F912="","",IF(F912&lt;'04_VOLATILITY_REGIMES'!$C$5,"Low",IF(F912&lt;'04_VOLATILITY_REGIMES'!$C$6,"Normal",IF(F912&lt;'04_VOLATILITY_REGIMES'!$C$7,"High","Extreme"))))</f>
        <v/>
      </c>
      <c r="P912" s="20">
        <f>O913</f>
        <v/>
      </c>
      <c r="Q912" s="21">
        <f>YEAR(A912)</f>
        <v/>
      </c>
    </row>
    <row r="913">
      <c r="A913" s="14" t="n">
        <v>42661</v>
      </c>
      <c r="B913" s="15">
        <f>'01_RAW_Spot'!B913</f>
        <v/>
      </c>
      <c r="C913" s="16">
        <f>'01_RAW_IV'!B913</f>
        <v/>
      </c>
      <c r="D913" s="15">
        <f>LN(B913/B912)</f>
        <v/>
      </c>
      <c r="E913" s="16">
        <f>STDEV(D893:D913)*SQRT(252)</f>
        <v/>
      </c>
      <c r="F913" s="16">
        <f>STDEV(D851:D913)*SQRT(252)</f>
        <v/>
      </c>
      <c r="G913" s="16">
        <f>IF(OR(C913="",F913=""),"",C913-F913)</f>
        <v/>
      </c>
      <c r="H913" s="17">
        <f>IF(OR(C913="",F913="",F913=0),"",C913/F913)</f>
        <v/>
      </c>
      <c r="I913" s="18">
        <f>IF('01_RAW_FwdRV'!B913="","",'01_RAW_FwdRV'!B913)</f>
        <v/>
      </c>
      <c r="J913" s="18">
        <f>IF(ROW()&lt;=3286,STDEV(D914:D934)*SQRT(252),"")</f>
        <v/>
      </c>
      <c r="K913" s="18">
        <f>IF(ROW()&lt;=3244,LN(B976/B913),"")</f>
        <v/>
      </c>
      <c r="L913" s="19" t="n">
        <v>0.001096491228070175</v>
      </c>
      <c r="M913" s="19" t="n">
        <v>0.01425438596491228</v>
      </c>
      <c r="N913" s="17" t="n">
        <v>0.2573042666103146</v>
      </c>
      <c r="O913" s="20">
        <f>IF(F913="","",IF(F913&lt;'04_VOLATILITY_REGIMES'!$C$5,"Low",IF(F913&lt;'04_VOLATILITY_REGIMES'!$C$6,"Normal",IF(F913&lt;'04_VOLATILITY_REGIMES'!$C$7,"High","Extreme"))))</f>
        <v/>
      </c>
      <c r="P913" s="20">
        <f>O914</f>
        <v/>
      </c>
      <c r="Q913" s="21">
        <f>YEAR(A913)</f>
        <v/>
      </c>
    </row>
    <row r="914">
      <c r="A914" s="14" t="n">
        <v>42662</v>
      </c>
      <c r="B914" s="15">
        <f>'01_RAW_Spot'!B914</f>
        <v/>
      </c>
      <c r="C914" s="16">
        <f>'01_RAW_IV'!B914</f>
        <v/>
      </c>
      <c r="D914" s="15">
        <f>LN(B914/B913)</f>
        <v/>
      </c>
      <c r="E914" s="16">
        <f>STDEV(D894:D914)*SQRT(252)</f>
        <v/>
      </c>
      <c r="F914" s="16">
        <f>STDEV(D852:D914)*SQRT(252)</f>
        <v/>
      </c>
      <c r="G914" s="16">
        <f>IF(OR(C914="",F914=""),"",C914-F914)</f>
        <v/>
      </c>
      <c r="H914" s="17">
        <f>IF(OR(C914="",F914="",F914=0),"",C914/F914)</f>
        <v/>
      </c>
      <c r="I914" s="18">
        <f>IF('01_RAW_FwdRV'!B914="","",'01_RAW_FwdRV'!B914)</f>
        <v/>
      </c>
      <c r="J914" s="18">
        <f>IF(ROW()&lt;=3286,STDEV(D915:D935)*SQRT(252),"")</f>
        <v/>
      </c>
      <c r="K914" s="18">
        <f>IF(ROW()&lt;=3244,LN(B977/B914),"")</f>
        <v/>
      </c>
      <c r="L914" s="19" t="n">
        <v>0.001095290251916758</v>
      </c>
      <c r="M914" s="19" t="n">
        <v>0.0131434830230011</v>
      </c>
      <c r="N914" s="17" t="n">
        <v>0.227058754206041</v>
      </c>
      <c r="O914" s="20">
        <f>IF(F914="","",IF(F914&lt;'04_VOLATILITY_REGIMES'!$C$5,"Low",IF(F914&lt;'04_VOLATILITY_REGIMES'!$C$6,"Normal",IF(F914&lt;'04_VOLATILITY_REGIMES'!$C$7,"High","Extreme"))))</f>
        <v/>
      </c>
      <c r="P914" s="20">
        <f>O915</f>
        <v/>
      </c>
      <c r="Q914" s="21">
        <f>YEAR(A914)</f>
        <v/>
      </c>
    </row>
    <row r="915">
      <c r="A915" s="14" t="n">
        <v>42663</v>
      </c>
      <c r="B915" s="15">
        <f>'01_RAW_Spot'!B915</f>
        <v/>
      </c>
      <c r="C915" s="16">
        <f>'01_RAW_IV'!B915</f>
        <v/>
      </c>
      <c r="D915" s="15">
        <f>LN(B915/B914)</f>
        <v/>
      </c>
      <c r="E915" s="16">
        <f>STDEV(D895:D915)*SQRT(252)</f>
        <v/>
      </c>
      <c r="F915" s="16">
        <f>STDEV(D853:D915)*SQRT(252)</f>
        <v/>
      </c>
      <c r="G915" s="16">
        <f>IF(OR(C915="",F915=""),"",C915-F915)</f>
        <v/>
      </c>
      <c r="H915" s="17">
        <f>IF(OR(C915="",F915="",F915=0),"",C915/F915)</f>
        <v/>
      </c>
      <c r="I915" s="18">
        <f>IF('01_RAW_FwdRV'!B915="","",'01_RAW_FwdRV'!B915)</f>
        <v/>
      </c>
      <c r="J915" s="18">
        <f>IF(ROW()&lt;=3286,STDEV(D916:D936)*SQRT(252),"")</f>
        <v/>
      </c>
      <c r="K915" s="18">
        <f>IF(ROW()&lt;=3244,LN(B978/B915),"")</f>
        <v/>
      </c>
      <c r="L915" s="19" t="n">
        <v>0.002188183807439825</v>
      </c>
      <c r="M915" s="19" t="n">
        <v>0.01312910284463895</v>
      </c>
      <c r="N915" s="17" t="n">
        <v>0.2348522661182867</v>
      </c>
      <c r="O915" s="20">
        <f>IF(F915="","",IF(F915&lt;'04_VOLATILITY_REGIMES'!$C$5,"Low",IF(F915&lt;'04_VOLATILITY_REGIMES'!$C$6,"Normal",IF(F915&lt;'04_VOLATILITY_REGIMES'!$C$7,"High","Extreme"))))</f>
        <v/>
      </c>
      <c r="P915" s="20">
        <f>O916</f>
        <v/>
      </c>
      <c r="Q915" s="21">
        <f>YEAR(A915)</f>
        <v/>
      </c>
    </row>
    <row r="916">
      <c r="A916" s="14" t="n">
        <v>42664</v>
      </c>
      <c r="B916" s="15">
        <f>'01_RAW_Spot'!B916</f>
        <v/>
      </c>
      <c r="C916" s="16">
        <f>'01_RAW_IV'!B916</f>
        <v/>
      </c>
      <c r="D916" s="15">
        <f>LN(B916/B915)</f>
        <v/>
      </c>
      <c r="E916" s="16">
        <f>STDEV(D896:D916)*SQRT(252)</f>
        <v/>
      </c>
      <c r="F916" s="16">
        <f>STDEV(D854:D916)*SQRT(252)</f>
        <v/>
      </c>
      <c r="G916" s="16">
        <f>IF(OR(C916="",F916=""),"",C916-F916)</f>
        <v/>
      </c>
      <c r="H916" s="17">
        <f>IF(OR(C916="",F916="",F916=0),"",C916/F916)</f>
        <v/>
      </c>
      <c r="I916" s="18">
        <f>IF('01_RAW_FwdRV'!B916="","",'01_RAW_FwdRV'!B916)</f>
        <v/>
      </c>
      <c r="J916" s="18">
        <f>IF(ROW()&lt;=3286,STDEV(D917:D937)*SQRT(252),"")</f>
        <v/>
      </c>
      <c r="K916" s="18">
        <f>IF(ROW()&lt;=3244,LN(B979/B916),"")</f>
        <v/>
      </c>
      <c r="L916" s="19" t="n">
        <v>0.001092896174863388</v>
      </c>
      <c r="M916" s="19" t="n">
        <v>0.01311475409836066</v>
      </c>
      <c r="N916" s="17" t="n">
        <v>0.2285774886942878</v>
      </c>
      <c r="O916" s="20">
        <f>IF(F916="","",IF(F916&lt;'04_VOLATILITY_REGIMES'!$C$5,"Low",IF(F916&lt;'04_VOLATILITY_REGIMES'!$C$6,"Normal",IF(F916&lt;'04_VOLATILITY_REGIMES'!$C$7,"High","Extreme"))))</f>
        <v/>
      </c>
      <c r="P916" s="20">
        <f>O917</f>
        <v/>
      </c>
      <c r="Q916" s="21">
        <f>YEAR(A916)</f>
        <v/>
      </c>
    </row>
    <row r="917">
      <c r="A917" s="14" t="n">
        <v>42667</v>
      </c>
      <c r="B917" s="15">
        <f>'01_RAW_Spot'!B917</f>
        <v/>
      </c>
      <c r="C917" s="16">
        <f>'01_RAW_IV'!B917</f>
        <v/>
      </c>
      <c r="D917" s="15">
        <f>LN(B917/B916)</f>
        <v/>
      </c>
      <c r="E917" s="16">
        <f>STDEV(D897:D917)*SQRT(252)</f>
        <v/>
      </c>
      <c r="F917" s="16">
        <f>STDEV(D855:D917)*SQRT(252)</f>
        <v/>
      </c>
      <c r="G917" s="16">
        <f>IF(OR(C917="",F917=""),"",C917-F917)</f>
        <v/>
      </c>
      <c r="H917" s="17">
        <f>IF(OR(C917="",F917="",F917=0),"",C917/F917)</f>
        <v/>
      </c>
      <c r="I917" s="18">
        <f>IF('01_RAW_FwdRV'!B917="","",'01_RAW_FwdRV'!B917)</f>
        <v/>
      </c>
      <c r="J917" s="18">
        <f>IF(ROW()&lt;=3286,STDEV(D918:D938)*SQRT(252),"")</f>
        <v/>
      </c>
      <c r="K917" s="18">
        <f>IF(ROW()&lt;=3244,LN(B980/B917),"")</f>
        <v/>
      </c>
      <c r="L917" s="19" t="n">
        <v>0.001091703056768559</v>
      </c>
      <c r="M917" s="19" t="n">
        <v>0.01200873362445415</v>
      </c>
      <c r="N917" s="17" t="n">
        <v>0.2292490082684206</v>
      </c>
      <c r="O917" s="20">
        <f>IF(F917="","",IF(F917&lt;'04_VOLATILITY_REGIMES'!$C$5,"Low",IF(F917&lt;'04_VOLATILITY_REGIMES'!$C$6,"Normal",IF(F917&lt;'04_VOLATILITY_REGIMES'!$C$7,"High","Extreme"))))</f>
        <v/>
      </c>
      <c r="P917" s="20">
        <f>O918</f>
        <v/>
      </c>
      <c r="Q917" s="21">
        <f>YEAR(A917)</f>
        <v/>
      </c>
    </row>
    <row r="918">
      <c r="A918" s="14" t="n">
        <v>42668</v>
      </c>
      <c r="B918" s="15">
        <f>'01_RAW_Spot'!B918</f>
        <v/>
      </c>
      <c r="C918" s="16">
        <f>'01_RAW_IV'!B918</f>
        <v/>
      </c>
      <c r="D918" s="15">
        <f>LN(B918/B917)</f>
        <v/>
      </c>
      <c r="E918" s="16">
        <f>STDEV(D898:D918)*SQRT(252)</f>
        <v/>
      </c>
      <c r="F918" s="16">
        <f>STDEV(D856:D918)*SQRT(252)</f>
        <v/>
      </c>
      <c r="G918" s="16">
        <f>IF(OR(C918="",F918=""),"",C918-F918)</f>
        <v/>
      </c>
      <c r="H918" s="17">
        <f>IF(OR(C918="",F918="",F918=0),"",C918/F918)</f>
        <v/>
      </c>
      <c r="I918" s="18">
        <f>IF('01_RAW_FwdRV'!B918="","",'01_RAW_FwdRV'!B918)</f>
        <v/>
      </c>
      <c r="J918" s="18">
        <f>IF(ROW()&lt;=3286,STDEV(D919:D939)*SQRT(252),"")</f>
        <v/>
      </c>
      <c r="K918" s="18">
        <f>IF(ROW()&lt;=3244,LN(B981/B918),"")</f>
        <v/>
      </c>
      <c r="L918" s="19" t="n">
        <v>0.00109051254089422</v>
      </c>
      <c r="M918" s="19" t="n">
        <v>0.0109051254089422</v>
      </c>
      <c r="N918" s="17" t="n">
        <v>0.2215149904060839</v>
      </c>
      <c r="O918" s="20">
        <f>IF(F918="","",IF(F918&lt;'04_VOLATILITY_REGIMES'!$C$5,"Low",IF(F918&lt;'04_VOLATILITY_REGIMES'!$C$6,"Normal",IF(F918&lt;'04_VOLATILITY_REGIMES'!$C$7,"High","Extreme"))))</f>
        <v/>
      </c>
      <c r="P918" s="20">
        <f>O919</f>
        <v/>
      </c>
      <c r="Q918" s="21">
        <f>YEAR(A918)</f>
        <v/>
      </c>
    </row>
    <row r="919">
      <c r="A919" s="14" t="n">
        <v>42669</v>
      </c>
      <c r="B919" s="15">
        <f>'01_RAW_Spot'!B919</f>
        <v/>
      </c>
      <c r="C919" s="16">
        <f>'01_RAW_IV'!B919</f>
        <v/>
      </c>
      <c r="D919" s="15">
        <f>LN(B919/B918)</f>
        <v/>
      </c>
      <c r="E919" s="16">
        <f>STDEV(D899:D919)*SQRT(252)</f>
        <v/>
      </c>
      <c r="F919" s="16">
        <f>STDEV(D857:D919)*SQRT(252)</f>
        <v/>
      </c>
      <c r="G919" s="16">
        <f>IF(OR(C919="",F919=""),"",C919-F919)</f>
        <v/>
      </c>
      <c r="H919" s="17">
        <f>IF(OR(C919="",F919="",F919=0),"",C919/F919)</f>
        <v/>
      </c>
      <c r="I919" s="18">
        <f>IF('01_RAW_FwdRV'!B919="","",'01_RAW_FwdRV'!B919)</f>
        <v/>
      </c>
      <c r="J919" s="18">
        <f>IF(ROW()&lt;=3286,STDEV(D920:D940)*SQRT(252),"")</f>
        <v/>
      </c>
      <c r="K919" s="18">
        <f>IF(ROW()&lt;=3244,LN(B982/B919),"")</f>
        <v/>
      </c>
      <c r="L919" s="19" t="n">
        <v>0.001089324618736384</v>
      </c>
      <c r="M919" s="19" t="n">
        <v>0.01089324618736384</v>
      </c>
      <c r="N919" s="17" t="n">
        <v>0.2077960187023919</v>
      </c>
      <c r="O919" s="20">
        <f>IF(F919="","",IF(F919&lt;'04_VOLATILITY_REGIMES'!$C$5,"Low",IF(F919&lt;'04_VOLATILITY_REGIMES'!$C$6,"Normal",IF(F919&lt;'04_VOLATILITY_REGIMES'!$C$7,"High","Extreme"))))</f>
        <v/>
      </c>
      <c r="P919" s="20">
        <f>O920</f>
        <v/>
      </c>
      <c r="Q919" s="21">
        <f>YEAR(A919)</f>
        <v/>
      </c>
    </row>
    <row r="920">
      <c r="A920" s="14" t="n">
        <v>42670</v>
      </c>
      <c r="B920" s="15">
        <f>'01_RAW_Spot'!B920</f>
        <v/>
      </c>
      <c r="C920" s="16">
        <f>'01_RAW_IV'!B920</f>
        <v/>
      </c>
      <c r="D920" s="15">
        <f>LN(B920/B919)</f>
        <v/>
      </c>
      <c r="E920" s="16">
        <f>STDEV(D900:D920)*SQRT(252)</f>
        <v/>
      </c>
      <c r="F920" s="16">
        <f>STDEV(D858:D920)*SQRT(252)</f>
        <v/>
      </c>
      <c r="G920" s="16">
        <f>IF(OR(C920="",F920=""),"",C920-F920)</f>
        <v/>
      </c>
      <c r="H920" s="17">
        <f>IF(OR(C920="",F920="",F920=0),"",C920/F920)</f>
        <v/>
      </c>
      <c r="I920" s="18">
        <f>IF('01_RAW_FwdRV'!B920="","",'01_RAW_FwdRV'!B920)</f>
        <v/>
      </c>
      <c r="J920" s="18">
        <f>IF(ROW()&lt;=3286,STDEV(D921:D941)*SQRT(252),"")</f>
        <v/>
      </c>
      <c r="K920" s="18">
        <f>IF(ROW()&lt;=3244,LN(B983/B920),"")</f>
        <v/>
      </c>
      <c r="L920" s="19" t="n">
        <v>0.002176278563656148</v>
      </c>
      <c r="M920" s="19" t="n">
        <v>0.01088139281828074</v>
      </c>
      <c r="N920" s="17" t="n">
        <v>0.2128918986626086</v>
      </c>
      <c r="O920" s="20">
        <f>IF(F920="","",IF(F920&lt;'04_VOLATILITY_REGIMES'!$C$5,"Low",IF(F920&lt;'04_VOLATILITY_REGIMES'!$C$6,"Normal",IF(F920&lt;'04_VOLATILITY_REGIMES'!$C$7,"High","Extreme"))))</f>
        <v/>
      </c>
      <c r="P920" s="20">
        <f>O921</f>
        <v/>
      </c>
      <c r="Q920" s="21">
        <f>YEAR(A920)</f>
        <v/>
      </c>
    </row>
    <row r="921">
      <c r="A921" s="14" t="n">
        <v>42671</v>
      </c>
      <c r="B921" s="15">
        <f>'01_RAW_Spot'!B921</f>
        <v/>
      </c>
      <c r="C921" s="16">
        <f>'01_RAW_IV'!B921</f>
        <v/>
      </c>
      <c r="D921" s="15">
        <f>LN(B921/B920)</f>
        <v/>
      </c>
      <c r="E921" s="16">
        <f>STDEV(D901:D921)*SQRT(252)</f>
        <v/>
      </c>
      <c r="F921" s="16">
        <f>STDEV(D859:D921)*SQRT(252)</f>
        <v/>
      </c>
      <c r="G921" s="16">
        <f>IF(OR(C921="",F921=""),"",C921-F921)</f>
        <v/>
      </c>
      <c r="H921" s="17">
        <f>IF(OR(C921="",F921="",F921=0),"",C921/F921)</f>
        <v/>
      </c>
      <c r="I921" s="18">
        <f>IF('01_RAW_FwdRV'!B921="","",'01_RAW_FwdRV'!B921)</f>
        <v/>
      </c>
      <c r="J921" s="18">
        <f>IF(ROW()&lt;=3286,STDEV(D922:D942)*SQRT(252),"")</f>
        <v/>
      </c>
      <c r="K921" s="18">
        <f>IF(ROW()&lt;=3244,LN(B984/B921),"")</f>
        <v/>
      </c>
      <c r="L921" s="19" t="n">
        <v>0.003260869565217391</v>
      </c>
      <c r="M921" s="19" t="n">
        <v>0.009782608695652175</v>
      </c>
      <c r="N921" s="17" t="n">
        <v>0.2470066442231682</v>
      </c>
      <c r="O921" s="20">
        <f>IF(F921="","",IF(F921&lt;'04_VOLATILITY_REGIMES'!$C$5,"Low",IF(F921&lt;'04_VOLATILITY_REGIMES'!$C$6,"Normal",IF(F921&lt;'04_VOLATILITY_REGIMES'!$C$7,"High","Extreme"))))</f>
        <v/>
      </c>
      <c r="P921" s="20">
        <f>O922</f>
        <v/>
      </c>
      <c r="Q921" s="21">
        <f>YEAR(A921)</f>
        <v/>
      </c>
    </row>
    <row r="922">
      <c r="A922" s="14" t="n">
        <v>42675</v>
      </c>
      <c r="B922" s="15">
        <f>'01_RAW_Spot'!B922</f>
        <v/>
      </c>
      <c r="C922" s="16">
        <f>'01_RAW_IV'!B922</f>
        <v/>
      </c>
      <c r="D922" s="15">
        <f>LN(B922/B921)</f>
        <v/>
      </c>
      <c r="E922" s="16">
        <f>STDEV(D902:D922)*SQRT(252)</f>
        <v/>
      </c>
      <c r="F922" s="16">
        <f>STDEV(D860:D922)*SQRT(252)</f>
        <v/>
      </c>
      <c r="G922" s="16">
        <f>IF(OR(C922="",F922=""),"",C922-F922)</f>
        <v/>
      </c>
      <c r="H922" s="17">
        <f>IF(OR(C922="",F922="",F922=0),"",C922/F922)</f>
        <v/>
      </c>
      <c r="I922" s="18">
        <f>IF('01_RAW_FwdRV'!B922="","",'01_RAW_FwdRV'!B922)</f>
        <v/>
      </c>
      <c r="J922" s="18">
        <f>IF(ROW()&lt;=3286,STDEV(D923:D943)*SQRT(252),"")</f>
        <v/>
      </c>
      <c r="K922" s="18">
        <f>IF(ROW()&lt;=3244,LN(B985/B922),"")</f>
        <v/>
      </c>
      <c r="L922" s="19" t="n">
        <v>0.001085776330076004</v>
      </c>
      <c r="M922" s="19" t="n">
        <v>0.009771986970684038</v>
      </c>
      <c r="N922" s="17" t="n">
        <v>0.2450788512256138</v>
      </c>
      <c r="O922" s="20">
        <f>IF(F922="","",IF(F922&lt;'04_VOLATILITY_REGIMES'!$C$5,"Low",IF(F922&lt;'04_VOLATILITY_REGIMES'!$C$6,"Normal",IF(F922&lt;'04_VOLATILITY_REGIMES'!$C$7,"High","Extreme"))))</f>
        <v/>
      </c>
      <c r="P922" s="20">
        <f>O923</f>
        <v/>
      </c>
      <c r="Q922" s="21">
        <f>YEAR(A922)</f>
        <v/>
      </c>
    </row>
    <row r="923">
      <c r="A923" s="14" t="n">
        <v>42676</v>
      </c>
      <c r="B923" s="15">
        <f>'01_RAW_Spot'!B923</f>
        <v/>
      </c>
      <c r="C923" s="16">
        <f>'01_RAW_IV'!B923</f>
        <v/>
      </c>
      <c r="D923" s="15">
        <f>LN(B923/B922)</f>
        <v/>
      </c>
      <c r="E923" s="16">
        <f>STDEV(D903:D923)*SQRT(252)</f>
        <v/>
      </c>
      <c r="F923" s="16">
        <f>STDEV(D861:D923)*SQRT(252)</f>
        <v/>
      </c>
      <c r="G923" s="16">
        <f>IF(OR(C923="",F923=""),"",C923-F923)</f>
        <v/>
      </c>
      <c r="H923" s="17">
        <f>IF(OR(C923="",F923="",F923=0),"",C923/F923)</f>
        <v/>
      </c>
      <c r="I923" s="18">
        <f>IF('01_RAW_FwdRV'!B923="","",'01_RAW_FwdRV'!B923)</f>
        <v/>
      </c>
      <c r="J923" s="18">
        <f>IF(ROW()&lt;=3286,STDEV(D924:D944)*SQRT(252),"")</f>
        <v/>
      </c>
      <c r="K923" s="18">
        <f>IF(ROW()&lt;=3244,LN(B986/B923),"")</f>
        <v/>
      </c>
      <c r="L923" s="19" t="n">
        <v>0.005422993492407809</v>
      </c>
      <c r="M923" s="19" t="n">
        <v>0.009761388286334056</v>
      </c>
      <c r="N923" s="17" t="n">
        <v>0.2589033802452497</v>
      </c>
      <c r="O923" s="20">
        <f>IF(F923="","",IF(F923&lt;'04_VOLATILITY_REGIMES'!$C$5,"Low",IF(F923&lt;'04_VOLATILITY_REGIMES'!$C$6,"Normal",IF(F923&lt;'04_VOLATILITY_REGIMES'!$C$7,"High","Extreme"))))</f>
        <v/>
      </c>
      <c r="P923" s="20">
        <f>O924</f>
        <v/>
      </c>
      <c r="Q923" s="21">
        <f>YEAR(A923)</f>
        <v/>
      </c>
    </row>
    <row r="924">
      <c r="A924" s="14" t="n">
        <v>42677</v>
      </c>
      <c r="B924" s="15">
        <f>'01_RAW_Spot'!B924</f>
        <v/>
      </c>
      <c r="C924" s="16">
        <f>'01_RAW_IV'!B924</f>
        <v/>
      </c>
      <c r="D924" s="15">
        <f>LN(B924/B923)</f>
        <v/>
      </c>
      <c r="E924" s="16">
        <f>STDEV(D904:D924)*SQRT(252)</f>
        <v/>
      </c>
      <c r="F924" s="16">
        <f>STDEV(D862:D924)*SQRT(252)</f>
        <v/>
      </c>
      <c r="G924" s="16">
        <f>IF(OR(C924="",F924=""),"",C924-F924)</f>
        <v/>
      </c>
      <c r="H924" s="17">
        <f>IF(OR(C924="",F924="",F924=0),"",C924/F924)</f>
        <v/>
      </c>
      <c r="I924" s="18">
        <f>IF('01_RAW_FwdRV'!B924="","",'01_RAW_FwdRV'!B924)</f>
        <v/>
      </c>
      <c r="J924" s="18">
        <f>IF(ROW()&lt;=3286,STDEV(D925:D945)*SQRT(252),"")</f>
        <v/>
      </c>
      <c r="K924" s="18">
        <f>IF(ROW()&lt;=3244,LN(B987/B924),"")</f>
        <v/>
      </c>
      <c r="L924" s="19" t="n">
        <v>0.001083423618634886</v>
      </c>
      <c r="M924" s="19" t="n">
        <v>0.009750812567713976</v>
      </c>
      <c r="N924" s="17" t="n">
        <v>0.2480637963088253</v>
      </c>
      <c r="O924" s="20">
        <f>IF(F924="","",IF(F924&lt;'04_VOLATILITY_REGIMES'!$C$5,"Low",IF(F924&lt;'04_VOLATILITY_REGIMES'!$C$6,"Normal",IF(F924&lt;'04_VOLATILITY_REGIMES'!$C$7,"High","Extreme"))))</f>
        <v/>
      </c>
      <c r="P924" s="20">
        <f>O925</f>
        <v/>
      </c>
      <c r="Q924" s="21">
        <f>YEAR(A924)</f>
        <v/>
      </c>
    </row>
    <row r="925">
      <c r="A925" s="14" t="n">
        <v>42678</v>
      </c>
      <c r="B925" s="15">
        <f>'01_RAW_Spot'!B925</f>
        <v/>
      </c>
      <c r="C925" s="16">
        <f>'01_RAW_IV'!B925</f>
        <v/>
      </c>
      <c r="D925" s="15">
        <f>LN(B925/B924)</f>
        <v/>
      </c>
      <c r="E925" s="16">
        <f>STDEV(D905:D925)*SQRT(252)</f>
        <v/>
      </c>
      <c r="F925" s="16">
        <f>STDEV(D863:D925)*SQRT(252)</f>
        <v/>
      </c>
      <c r="G925" s="16">
        <f>IF(OR(C925="",F925=""),"",C925-F925)</f>
        <v/>
      </c>
      <c r="H925" s="17">
        <f>IF(OR(C925="",F925="",F925=0),"",C925/F925)</f>
        <v/>
      </c>
      <c r="I925" s="18">
        <f>IF('01_RAW_FwdRV'!B925="","",'01_RAW_FwdRV'!B925)</f>
        <v/>
      </c>
      <c r="J925" s="18">
        <f>IF(ROW()&lt;=3286,STDEV(D926:D946)*SQRT(252),"")</f>
        <v/>
      </c>
      <c r="K925" s="18">
        <f>IF(ROW()&lt;=3244,LN(B988/B925),"")</f>
        <v/>
      </c>
      <c r="L925" s="19" t="n">
        <v>0.001082251082251082</v>
      </c>
      <c r="M925" s="19" t="n">
        <v>0.01082251082251082</v>
      </c>
      <c r="N925" s="17" t="n">
        <v>0.2418676379626994</v>
      </c>
      <c r="O925" s="20">
        <f>IF(F925="","",IF(F925&lt;'04_VOLATILITY_REGIMES'!$C$5,"Low",IF(F925&lt;'04_VOLATILITY_REGIMES'!$C$6,"Normal",IF(F925&lt;'04_VOLATILITY_REGIMES'!$C$7,"High","Extreme"))))</f>
        <v/>
      </c>
      <c r="P925" s="20">
        <f>O926</f>
        <v/>
      </c>
      <c r="Q925" s="21">
        <f>YEAR(A925)</f>
        <v/>
      </c>
    </row>
    <row r="926">
      <c r="A926" s="14" t="n">
        <v>42681</v>
      </c>
      <c r="B926" s="15">
        <f>'01_RAW_Spot'!B926</f>
        <v/>
      </c>
      <c r="C926" s="16">
        <f>'01_RAW_IV'!B926</f>
        <v/>
      </c>
      <c r="D926" s="15">
        <f>LN(B926/B925)</f>
        <v/>
      </c>
      <c r="E926" s="16">
        <f>STDEV(D906:D926)*SQRT(252)</f>
        <v/>
      </c>
      <c r="F926" s="16">
        <f>STDEV(D864:D926)*SQRT(252)</f>
        <v/>
      </c>
      <c r="G926" s="16">
        <f>IF(OR(C926="",F926=""),"",C926-F926)</f>
        <v/>
      </c>
      <c r="H926" s="17">
        <f>IF(OR(C926="",F926="",F926=0),"",C926/F926)</f>
        <v/>
      </c>
      <c r="I926" s="18">
        <f>IF('01_RAW_FwdRV'!B926="","",'01_RAW_FwdRV'!B926)</f>
        <v/>
      </c>
      <c r="J926" s="18">
        <f>IF(ROW()&lt;=3286,STDEV(D927:D947)*SQRT(252),"")</f>
        <v/>
      </c>
      <c r="K926" s="18">
        <f>IF(ROW()&lt;=3244,LN(B989/B926),"")</f>
        <v/>
      </c>
      <c r="L926" s="19" t="n">
        <v>0.001081081081081081</v>
      </c>
      <c r="M926" s="19" t="n">
        <v>0.004324324324324324</v>
      </c>
      <c r="N926" s="17" t="n">
        <v>0.2432561209776466</v>
      </c>
      <c r="O926" s="20">
        <f>IF(F926="","",IF(F926&lt;'04_VOLATILITY_REGIMES'!$C$5,"Low",IF(F926&lt;'04_VOLATILITY_REGIMES'!$C$6,"Normal",IF(F926&lt;'04_VOLATILITY_REGIMES'!$C$7,"High","Extreme"))))</f>
        <v/>
      </c>
      <c r="P926" s="20">
        <f>O927</f>
        <v/>
      </c>
      <c r="Q926" s="21">
        <f>YEAR(A926)</f>
        <v/>
      </c>
    </row>
    <row r="927">
      <c r="A927" s="14" t="n">
        <v>42682</v>
      </c>
      <c r="B927" s="15">
        <f>'01_RAW_Spot'!B927</f>
        <v/>
      </c>
      <c r="C927" s="16">
        <f>'01_RAW_IV'!B927</f>
        <v/>
      </c>
      <c r="D927" s="15">
        <f>LN(B927/B926)</f>
        <v/>
      </c>
      <c r="E927" s="16">
        <f>STDEV(D907:D927)*SQRT(252)</f>
        <v/>
      </c>
      <c r="F927" s="16">
        <f>STDEV(D865:D927)*SQRT(252)</f>
        <v/>
      </c>
      <c r="G927" s="16">
        <f>IF(OR(C927="",F927=""),"",C927-F927)</f>
        <v/>
      </c>
      <c r="H927" s="17">
        <f>IF(OR(C927="",F927="",F927=0),"",C927/F927)</f>
        <v/>
      </c>
      <c r="I927" s="18">
        <f>IF('01_RAW_FwdRV'!B927="","",'01_RAW_FwdRV'!B927)</f>
        <v/>
      </c>
      <c r="J927" s="18">
        <f>IF(ROW()&lt;=3286,STDEV(D928:D948)*SQRT(252),"")</f>
        <v/>
      </c>
      <c r="K927" s="18">
        <f>IF(ROW()&lt;=3244,LN(B990/B927),"")</f>
        <v/>
      </c>
      <c r="L927" s="19" t="n">
        <v>0.002159827213822894</v>
      </c>
      <c r="M927" s="19" t="n">
        <v>0.006479481641468682</v>
      </c>
      <c r="N927" s="17" t="n">
        <v>0.2400316047623959</v>
      </c>
      <c r="O927" s="20">
        <f>IF(F927="","",IF(F927&lt;'04_VOLATILITY_REGIMES'!$C$5,"Low",IF(F927&lt;'04_VOLATILITY_REGIMES'!$C$6,"Normal",IF(F927&lt;'04_VOLATILITY_REGIMES'!$C$7,"High","Extreme"))))</f>
        <v/>
      </c>
      <c r="P927" s="20">
        <f>O928</f>
        <v/>
      </c>
      <c r="Q927" s="21">
        <f>YEAR(A927)</f>
        <v/>
      </c>
    </row>
    <row r="928">
      <c r="A928" s="14" t="n">
        <v>42683</v>
      </c>
      <c r="B928" s="15">
        <f>'01_RAW_Spot'!B928</f>
        <v/>
      </c>
      <c r="C928" s="16">
        <f>'01_RAW_IV'!B928</f>
        <v/>
      </c>
      <c r="D928" s="15">
        <f>LN(B928/B927)</f>
        <v/>
      </c>
      <c r="E928" s="16">
        <f>STDEV(D908:D928)*SQRT(252)</f>
        <v/>
      </c>
      <c r="F928" s="16">
        <f>STDEV(D866:D928)*SQRT(252)</f>
        <v/>
      </c>
      <c r="G928" s="16">
        <f>IF(OR(C928="",F928=""),"",C928-F928)</f>
        <v/>
      </c>
      <c r="H928" s="17">
        <f>IF(OR(C928="",F928="",F928=0),"",C928/F928)</f>
        <v/>
      </c>
      <c r="I928" s="18">
        <f>IF('01_RAW_FwdRV'!B928="","",'01_RAW_FwdRV'!B928)</f>
        <v/>
      </c>
      <c r="J928" s="18">
        <f>IF(ROW()&lt;=3286,STDEV(D929:D949)*SQRT(252),"")</f>
        <v/>
      </c>
      <c r="K928" s="18">
        <f>IF(ROW()&lt;=3244,LN(B991/B928),"")</f>
        <v/>
      </c>
      <c r="L928" s="19" t="n">
        <v>0.005393743257820928</v>
      </c>
      <c r="M928" s="19" t="n">
        <v>0.002157497303128371</v>
      </c>
      <c r="N928" s="17" t="n">
        <v>0.2885363986493872</v>
      </c>
      <c r="O928" s="20">
        <f>IF(F928="","",IF(F928&lt;'04_VOLATILITY_REGIMES'!$C$5,"Low",IF(F928&lt;'04_VOLATILITY_REGIMES'!$C$6,"Normal",IF(F928&lt;'04_VOLATILITY_REGIMES'!$C$7,"High","Extreme"))))</f>
        <v/>
      </c>
      <c r="P928" s="20">
        <f>O929</f>
        <v/>
      </c>
      <c r="Q928" s="21">
        <f>YEAR(A928)</f>
        <v/>
      </c>
    </row>
    <row r="929">
      <c r="A929" s="14" t="n">
        <v>42684</v>
      </c>
      <c r="B929" s="15">
        <f>'01_RAW_Spot'!B929</f>
        <v/>
      </c>
      <c r="C929" s="16">
        <f>'01_RAW_IV'!B929</f>
        <v/>
      </c>
      <c r="D929" s="15">
        <f>LN(B929/B928)</f>
        <v/>
      </c>
      <c r="E929" s="16">
        <f>STDEV(D909:D929)*SQRT(252)</f>
        <v/>
      </c>
      <c r="F929" s="16">
        <f>STDEV(D867:D929)*SQRT(252)</f>
        <v/>
      </c>
      <c r="G929" s="16">
        <f>IF(OR(C929="",F929=""),"",C929-F929)</f>
        <v/>
      </c>
      <c r="H929" s="17">
        <f>IF(OR(C929="",F929="",F929=0),"",C929/F929)</f>
        <v/>
      </c>
      <c r="I929" s="18">
        <f>IF('01_RAW_FwdRV'!B929="","",'01_RAW_FwdRV'!B929)</f>
        <v/>
      </c>
      <c r="J929" s="18">
        <f>IF(ROW()&lt;=3286,STDEV(D930:D950)*SQRT(252),"")</f>
        <v/>
      </c>
      <c r="K929" s="18">
        <f>IF(ROW()&lt;=3244,LN(B992/B929),"")</f>
        <v/>
      </c>
      <c r="L929" s="19" t="n">
        <v>0.003232758620689655</v>
      </c>
      <c r="M929" s="19" t="n">
        <v>0.008620689655172414</v>
      </c>
      <c r="N929" s="17" t="n">
        <v>0.2412694693522863</v>
      </c>
      <c r="O929" s="20">
        <f>IF(F929="","",IF(F929&lt;'04_VOLATILITY_REGIMES'!$C$5,"Low",IF(F929&lt;'04_VOLATILITY_REGIMES'!$C$6,"Normal",IF(F929&lt;'04_VOLATILITY_REGIMES'!$C$7,"High","Extreme"))))</f>
        <v/>
      </c>
      <c r="P929" s="20">
        <f>O930</f>
        <v/>
      </c>
      <c r="Q929" s="21">
        <f>YEAR(A929)</f>
        <v/>
      </c>
    </row>
    <row r="930">
      <c r="A930" s="14" t="n">
        <v>42685</v>
      </c>
      <c r="B930" s="15">
        <f>'01_RAW_Spot'!B930</f>
        <v/>
      </c>
      <c r="C930" s="16">
        <f>'01_RAW_IV'!B930</f>
        <v/>
      </c>
      <c r="D930" s="15">
        <f>LN(B930/B929)</f>
        <v/>
      </c>
      <c r="E930" s="16">
        <f>STDEV(D910:D930)*SQRT(252)</f>
        <v/>
      </c>
      <c r="F930" s="16">
        <f>STDEV(D868:D930)*SQRT(252)</f>
        <v/>
      </c>
      <c r="G930" s="16">
        <f>IF(OR(C930="",F930=""),"",C930-F930)</f>
        <v/>
      </c>
      <c r="H930" s="17">
        <f>IF(OR(C930="",F930="",F930=0),"",C930/F930)</f>
        <v/>
      </c>
      <c r="I930" s="18">
        <f>IF('01_RAW_FwdRV'!B930="","",'01_RAW_FwdRV'!B930)</f>
        <v/>
      </c>
      <c r="J930" s="18">
        <f>IF(ROW()&lt;=3286,STDEV(D931:D951)*SQRT(252),"")</f>
        <v/>
      </c>
      <c r="K930" s="18">
        <f>IF(ROW()&lt;=3244,LN(B993/B930),"")</f>
        <v/>
      </c>
      <c r="L930" s="19" t="n">
        <v>0.038751345532831</v>
      </c>
      <c r="M930" s="19" t="n">
        <v>0.03229278794402583</v>
      </c>
      <c r="N930" s="17" t="n">
        <v>0.2291967506752315</v>
      </c>
      <c r="O930" s="20">
        <f>IF(F930="","",IF(F930&lt;'04_VOLATILITY_REGIMES'!$C$5,"Low",IF(F930&lt;'04_VOLATILITY_REGIMES'!$C$6,"Normal",IF(F930&lt;'04_VOLATILITY_REGIMES'!$C$7,"High","Extreme"))))</f>
        <v/>
      </c>
      <c r="P930" s="20">
        <f>O931</f>
        <v/>
      </c>
      <c r="Q930" s="21">
        <f>YEAR(A930)</f>
        <v/>
      </c>
    </row>
    <row r="931">
      <c r="A931" s="14" t="n">
        <v>42689</v>
      </c>
      <c r="B931" s="15">
        <f>'01_RAW_Spot'!B931</f>
        <v/>
      </c>
      <c r="C931" s="16">
        <f>'01_RAW_IV'!B931</f>
        <v/>
      </c>
      <c r="D931" s="15">
        <f>LN(B931/B930)</f>
        <v/>
      </c>
      <c r="E931" s="16">
        <f>STDEV(D911:D931)*SQRT(252)</f>
        <v/>
      </c>
      <c r="F931" s="16">
        <f>STDEV(D869:D931)*SQRT(252)</f>
        <v/>
      </c>
      <c r="G931" s="16">
        <f>IF(OR(C931="",F931=""),"",C931-F931)</f>
        <v/>
      </c>
      <c r="H931" s="17">
        <f>IF(OR(C931="",F931="",F931=0),"",C931/F931)</f>
        <v/>
      </c>
      <c r="I931" s="18">
        <f>IF('01_RAW_FwdRV'!B931="","",'01_RAW_FwdRV'!B931)</f>
        <v/>
      </c>
      <c r="J931" s="18">
        <f>IF(ROW()&lt;=3286,STDEV(D932:D952)*SQRT(252),"")</f>
        <v/>
      </c>
      <c r="K931" s="18">
        <f>IF(ROW()&lt;=3244,LN(B994/B931),"")</f>
        <v/>
      </c>
      <c r="L931" s="19" t="n">
        <v>0.1301075268817204</v>
      </c>
      <c r="M931" s="19" t="n">
        <v>0.07204301075268817</v>
      </c>
      <c r="N931" s="17" t="n">
        <v>0.308941433496139</v>
      </c>
      <c r="O931" s="20">
        <f>IF(F931="","",IF(F931&lt;'04_VOLATILITY_REGIMES'!$C$5,"Low",IF(F931&lt;'04_VOLATILITY_REGIMES'!$C$6,"Normal",IF(F931&lt;'04_VOLATILITY_REGIMES'!$C$7,"High","Extreme"))))</f>
        <v/>
      </c>
      <c r="P931" s="20">
        <f>O932</f>
        <v/>
      </c>
      <c r="Q931" s="21">
        <f>YEAR(A931)</f>
        <v/>
      </c>
    </row>
    <row r="932">
      <c r="A932" s="14" t="n">
        <v>42690</v>
      </c>
      <c r="B932" s="15">
        <f>'01_RAW_Spot'!B932</f>
        <v/>
      </c>
      <c r="C932" s="16">
        <f>'01_RAW_IV'!B932</f>
        <v/>
      </c>
      <c r="D932" s="15">
        <f>LN(B932/B931)</f>
        <v/>
      </c>
      <c r="E932" s="16">
        <f>STDEV(D912:D932)*SQRT(252)</f>
        <v/>
      </c>
      <c r="F932" s="16">
        <f>STDEV(D870:D932)*SQRT(252)</f>
        <v/>
      </c>
      <c r="G932" s="16">
        <f>IF(OR(C932="",F932=""),"",C932-F932)</f>
        <v/>
      </c>
      <c r="H932" s="17">
        <f>IF(OR(C932="",F932="",F932=0),"",C932/F932)</f>
        <v/>
      </c>
      <c r="I932" s="18">
        <f>IF('01_RAW_FwdRV'!B932="","",'01_RAW_FwdRV'!B932)</f>
        <v/>
      </c>
      <c r="J932" s="18">
        <f>IF(ROW()&lt;=3286,STDEV(D933:D953)*SQRT(252),"")</f>
        <v/>
      </c>
      <c r="K932" s="18">
        <f>IF(ROW()&lt;=3244,LN(B995/B932),"")</f>
        <v/>
      </c>
      <c r="L932" s="19" t="n">
        <v>0.1020408163265306</v>
      </c>
      <c r="M932" s="19" t="n">
        <v>0.07518796992481203</v>
      </c>
      <c r="N932" s="17" t="n">
        <v>0.240008537402756</v>
      </c>
      <c r="O932" s="20">
        <f>IF(F932="","",IF(F932&lt;'04_VOLATILITY_REGIMES'!$C$5,"Low",IF(F932&lt;'04_VOLATILITY_REGIMES'!$C$6,"Normal",IF(F932&lt;'04_VOLATILITY_REGIMES'!$C$7,"High","Extreme"))))</f>
        <v/>
      </c>
      <c r="P932" s="20">
        <f>O933</f>
        <v/>
      </c>
      <c r="Q932" s="21">
        <f>YEAR(A932)</f>
        <v/>
      </c>
    </row>
    <row r="933">
      <c r="A933" s="14" t="n">
        <v>42691</v>
      </c>
      <c r="B933" s="15">
        <f>'01_RAW_Spot'!B933</f>
        <v/>
      </c>
      <c r="C933" s="16">
        <f>'01_RAW_IV'!B933</f>
        <v/>
      </c>
      <c r="D933" s="15">
        <f>LN(B933/B932)</f>
        <v/>
      </c>
      <c r="E933" s="16">
        <f>STDEV(D913:D933)*SQRT(252)</f>
        <v/>
      </c>
      <c r="F933" s="16">
        <f>STDEV(D871:D933)*SQRT(252)</f>
        <v/>
      </c>
      <c r="G933" s="16">
        <f>IF(OR(C933="",F933=""),"",C933-F933)</f>
        <v/>
      </c>
      <c r="H933" s="17">
        <f>IF(OR(C933="",F933="",F933=0),"",C933/F933)</f>
        <v/>
      </c>
      <c r="I933" s="18">
        <f>IF('01_RAW_FwdRV'!B933="","",'01_RAW_FwdRV'!B933)</f>
        <v/>
      </c>
      <c r="J933" s="18">
        <f>IF(ROW()&lt;=3286,STDEV(D934:D954)*SQRT(252),"")</f>
        <v/>
      </c>
      <c r="K933" s="18">
        <f>IF(ROW()&lt;=3244,LN(B996/B933),"")</f>
        <v/>
      </c>
      <c r="L933" s="19" t="n">
        <v>0.09334763948497854</v>
      </c>
      <c r="M933" s="19" t="n">
        <v>0.07510729613733906</v>
      </c>
      <c r="N933" s="17" t="n">
        <v>0.2082552856503597</v>
      </c>
      <c r="O933" s="20">
        <f>IF(F933="","",IF(F933&lt;'04_VOLATILITY_REGIMES'!$C$5,"Low",IF(F933&lt;'04_VOLATILITY_REGIMES'!$C$6,"Normal",IF(F933&lt;'04_VOLATILITY_REGIMES'!$C$7,"High","Extreme"))))</f>
        <v/>
      </c>
      <c r="P933" s="20">
        <f>O934</f>
        <v/>
      </c>
      <c r="Q933" s="21">
        <f>YEAR(A933)</f>
        <v/>
      </c>
    </row>
    <row r="934">
      <c r="A934" s="14" t="n">
        <v>42692</v>
      </c>
      <c r="B934" s="15">
        <f>'01_RAW_Spot'!B934</f>
        <v/>
      </c>
      <c r="C934" s="16">
        <f>'01_RAW_IV'!B934</f>
        <v/>
      </c>
      <c r="D934" s="15">
        <f>LN(B934/B933)</f>
        <v/>
      </c>
      <c r="E934" s="16">
        <f>STDEV(D914:D934)*SQRT(252)</f>
        <v/>
      </c>
      <c r="F934" s="16">
        <f>STDEV(D872:D934)*SQRT(252)</f>
        <v/>
      </c>
      <c r="G934" s="16">
        <f>IF(OR(C934="",F934=""),"",C934-F934)</f>
        <v/>
      </c>
      <c r="H934" s="17">
        <f>IF(OR(C934="",F934="",F934=0),"",C934/F934)</f>
        <v/>
      </c>
      <c r="I934" s="18">
        <f>IF('01_RAW_FwdRV'!B934="","",'01_RAW_FwdRV'!B934)</f>
        <v/>
      </c>
      <c r="J934" s="18">
        <f>IF(ROW()&lt;=3286,STDEV(D935:D955)*SQRT(252),"")</f>
        <v/>
      </c>
      <c r="K934" s="18">
        <f>IF(ROW()&lt;=3244,LN(B997/B934),"")</f>
        <v/>
      </c>
      <c r="L934" s="19" t="n">
        <v>0.1168274383708467</v>
      </c>
      <c r="M934" s="19" t="n">
        <v>0.08360128617363344</v>
      </c>
      <c r="N934" s="17" t="n">
        <v>0.2377083722813557</v>
      </c>
      <c r="O934" s="20">
        <f>IF(F934="","",IF(F934&lt;'04_VOLATILITY_REGIMES'!$C$5,"Low",IF(F934&lt;'04_VOLATILITY_REGIMES'!$C$6,"Normal",IF(F934&lt;'04_VOLATILITY_REGIMES'!$C$7,"High","Extreme"))))</f>
        <v/>
      </c>
      <c r="P934" s="20">
        <f>O935</f>
        <v/>
      </c>
      <c r="Q934" s="21">
        <f>YEAR(A934)</f>
        <v/>
      </c>
    </row>
    <row r="935">
      <c r="A935" s="14" t="n">
        <v>42695</v>
      </c>
      <c r="B935" s="15">
        <f>'01_RAW_Spot'!B935</f>
        <v/>
      </c>
      <c r="C935" s="16">
        <f>'01_RAW_IV'!B935</f>
        <v/>
      </c>
      <c r="D935" s="15">
        <f>LN(B935/B934)</f>
        <v/>
      </c>
      <c r="E935" s="16">
        <f>STDEV(D915:D935)*SQRT(252)</f>
        <v/>
      </c>
      <c r="F935" s="16">
        <f>STDEV(D873:D935)*SQRT(252)</f>
        <v/>
      </c>
      <c r="G935" s="16">
        <f>IF(OR(C935="",F935=""),"",C935-F935)</f>
        <v/>
      </c>
      <c r="H935" s="17">
        <f>IF(OR(C935="",F935="",F935=0),"",C935/F935)</f>
        <v/>
      </c>
      <c r="I935" s="18">
        <f>IF('01_RAW_FwdRV'!B935="","",'01_RAW_FwdRV'!B935)</f>
        <v/>
      </c>
      <c r="J935" s="18">
        <f>IF(ROW()&lt;=3286,STDEV(D936:D956)*SQRT(252),"")</f>
        <v/>
      </c>
      <c r="K935" s="18">
        <f>IF(ROW()&lt;=3244,LN(B998/B935),"")</f>
        <v/>
      </c>
      <c r="L935" s="19" t="n">
        <v>0.1145610278372591</v>
      </c>
      <c r="M935" s="19" t="n">
        <v>0.08244111349036402</v>
      </c>
      <c r="N935" s="17" t="n">
        <v>0.2358072397594867</v>
      </c>
      <c r="O935" s="20">
        <f>IF(F935="","",IF(F935&lt;'04_VOLATILITY_REGIMES'!$C$5,"Low",IF(F935&lt;'04_VOLATILITY_REGIMES'!$C$6,"Normal",IF(F935&lt;'04_VOLATILITY_REGIMES'!$C$7,"High","Extreme"))))</f>
        <v/>
      </c>
      <c r="P935" s="20">
        <f>O936</f>
        <v/>
      </c>
      <c r="Q935" s="21">
        <f>YEAR(A935)</f>
        <v/>
      </c>
    </row>
    <row r="936">
      <c r="A936" s="14" t="n">
        <v>42696</v>
      </c>
      <c r="B936" s="15">
        <f>'01_RAW_Spot'!B936</f>
        <v/>
      </c>
      <c r="C936" s="16">
        <f>'01_RAW_IV'!B936</f>
        <v/>
      </c>
      <c r="D936" s="15">
        <f>LN(B936/B935)</f>
        <v/>
      </c>
      <c r="E936" s="16">
        <f>STDEV(D916:D936)*SQRT(252)</f>
        <v/>
      </c>
      <c r="F936" s="16">
        <f>STDEV(D874:D936)*SQRT(252)</f>
        <v/>
      </c>
      <c r="G936" s="16">
        <f>IF(OR(C936="",F936=""),"",C936-F936)</f>
        <v/>
      </c>
      <c r="H936" s="17">
        <f>IF(OR(C936="",F936="",F936=0),"",C936/F936)</f>
        <v/>
      </c>
      <c r="I936" s="18">
        <f>IF('01_RAW_FwdRV'!B936="","",'01_RAW_FwdRV'!B936)</f>
        <v/>
      </c>
      <c r="J936" s="18">
        <f>IF(ROW()&lt;=3286,STDEV(D937:D957)*SQRT(252),"")</f>
        <v/>
      </c>
      <c r="K936" s="18">
        <f>IF(ROW()&lt;=3244,LN(B999/B936),"")</f>
        <v/>
      </c>
      <c r="L936" s="19" t="n">
        <v>0.1112299465240642</v>
      </c>
      <c r="M936" s="19" t="n">
        <v>0.08021390374331551</v>
      </c>
      <c r="N936" s="17" t="n">
        <v>0.2346561587430785</v>
      </c>
      <c r="O936" s="20">
        <f>IF(F936="","",IF(F936&lt;'04_VOLATILITY_REGIMES'!$C$5,"Low",IF(F936&lt;'04_VOLATILITY_REGIMES'!$C$6,"Normal",IF(F936&lt;'04_VOLATILITY_REGIMES'!$C$7,"High","Extreme"))))</f>
        <v/>
      </c>
      <c r="P936" s="20">
        <f>O937</f>
        <v/>
      </c>
      <c r="Q936" s="21">
        <f>YEAR(A936)</f>
        <v/>
      </c>
    </row>
    <row r="937">
      <c r="A937" s="14" t="n">
        <v>42697</v>
      </c>
      <c r="B937" s="15">
        <f>'01_RAW_Spot'!B937</f>
        <v/>
      </c>
      <c r="C937" s="16">
        <f>'01_RAW_IV'!B937</f>
        <v/>
      </c>
      <c r="D937" s="15">
        <f>LN(B937/B936)</f>
        <v/>
      </c>
      <c r="E937" s="16">
        <f>STDEV(D917:D937)*SQRT(252)</f>
        <v/>
      </c>
      <c r="F937" s="16">
        <f>STDEV(D875:D937)*SQRT(252)</f>
        <v/>
      </c>
      <c r="G937" s="16">
        <f>IF(OR(C937="",F937=""),"",C937-F937)</f>
        <v/>
      </c>
      <c r="H937" s="17">
        <f>IF(OR(C937="",F937="",F937=0),"",C937/F937)</f>
        <v/>
      </c>
      <c r="I937" s="18">
        <f>IF('01_RAW_FwdRV'!B937="","",'01_RAW_FwdRV'!B937)</f>
        <v/>
      </c>
      <c r="J937" s="18">
        <f>IF(ROW()&lt;=3286,STDEV(D938:D958)*SQRT(252),"")</f>
        <v/>
      </c>
      <c r="K937" s="18">
        <f>IF(ROW()&lt;=3244,LN(B1000/B937),"")</f>
        <v/>
      </c>
      <c r="L937" s="19" t="n">
        <v>0.1634615384615385</v>
      </c>
      <c r="M937" s="19" t="n">
        <v>0.09829059829059829</v>
      </c>
      <c r="N937" s="17" t="n">
        <v>0.2646084606250189</v>
      </c>
      <c r="O937" s="20">
        <f>IF(F937="","",IF(F937&lt;'04_VOLATILITY_REGIMES'!$C$5,"Low",IF(F937&lt;'04_VOLATILITY_REGIMES'!$C$6,"Normal",IF(F937&lt;'04_VOLATILITY_REGIMES'!$C$7,"High","Extreme"))))</f>
        <v/>
      </c>
      <c r="P937" s="20">
        <f>O938</f>
        <v/>
      </c>
      <c r="Q937" s="21">
        <f>YEAR(A937)</f>
        <v/>
      </c>
    </row>
    <row r="938">
      <c r="A938" s="14" t="n">
        <v>42698</v>
      </c>
      <c r="B938" s="15">
        <f>'01_RAW_Spot'!B938</f>
        <v/>
      </c>
      <c r="C938" s="16">
        <f>'01_RAW_IV'!B938</f>
        <v/>
      </c>
      <c r="D938" s="15">
        <f>LN(B938/B937)</f>
        <v/>
      </c>
      <c r="E938" s="16">
        <f>STDEV(D918:D938)*SQRT(252)</f>
        <v/>
      </c>
      <c r="F938" s="16">
        <f>STDEV(D876:D938)*SQRT(252)</f>
        <v/>
      </c>
      <c r="G938" s="16">
        <f>IF(OR(C938="",F938=""),"",C938-F938)</f>
        <v/>
      </c>
      <c r="H938" s="17">
        <f>IF(OR(C938="",F938="",F938=0),"",C938/F938)</f>
        <v/>
      </c>
      <c r="I938" s="18">
        <f>IF('01_RAW_FwdRV'!B938="","",'01_RAW_FwdRV'!B938)</f>
        <v/>
      </c>
      <c r="J938" s="18">
        <f>IF(ROW()&lt;=3286,STDEV(D939:D959)*SQRT(252),"")</f>
        <v/>
      </c>
      <c r="K938" s="18">
        <f>IF(ROW()&lt;=3244,LN(B1001/B938),"")</f>
        <v/>
      </c>
      <c r="L938" s="19" t="n">
        <v>0.192102454642476</v>
      </c>
      <c r="M938" s="19" t="n">
        <v>0.09284951974386339</v>
      </c>
      <c r="N938" s="17" t="n">
        <v>0.3196652959355233</v>
      </c>
      <c r="O938" s="20">
        <f>IF(F938="","",IF(F938&lt;'04_VOLATILITY_REGIMES'!$C$5,"Low",IF(F938&lt;'04_VOLATILITY_REGIMES'!$C$6,"Normal",IF(F938&lt;'04_VOLATILITY_REGIMES'!$C$7,"High","Extreme"))))</f>
        <v/>
      </c>
      <c r="P938" s="20">
        <f>O939</f>
        <v/>
      </c>
      <c r="Q938" s="21">
        <f>YEAR(A938)</f>
        <v/>
      </c>
    </row>
    <row r="939">
      <c r="A939" s="14" t="n">
        <v>42699</v>
      </c>
      <c r="B939" s="15">
        <f>'01_RAW_Spot'!B939</f>
        <v/>
      </c>
      <c r="C939" s="16">
        <f>'01_RAW_IV'!B939</f>
        <v/>
      </c>
      <c r="D939" s="15">
        <f>LN(B939/B938)</f>
        <v/>
      </c>
      <c r="E939" s="16">
        <f>STDEV(D919:D939)*SQRT(252)</f>
        <v/>
      </c>
      <c r="F939" s="16">
        <f>STDEV(D877:D939)*SQRT(252)</f>
        <v/>
      </c>
      <c r="G939" s="16">
        <f>IF(OR(C939="",F939=""),"",C939-F939)</f>
        <v/>
      </c>
      <c r="H939" s="17">
        <f>IF(OR(C939="",F939="",F939=0),"",C939/F939)</f>
        <v/>
      </c>
      <c r="I939" s="18">
        <f>IF('01_RAW_FwdRV'!B939="","",'01_RAW_FwdRV'!B939)</f>
        <v/>
      </c>
      <c r="J939" s="18">
        <f>IF(ROW()&lt;=3286,STDEV(D940:D960)*SQRT(252),"")</f>
        <v/>
      </c>
      <c r="K939" s="18">
        <f>IF(ROW()&lt;=3244,LN(B1002/B939),"")</f>
        <v/>
      </c>
      <c r="L939" s="19" t="n">
        <v>0.1823027718550106</v>
      </c>
      <c r="M939" s="19" t="n">
        <v>0.11727078891258</v>
      </c>
      <c r="N939" s="17" t="n">
        <v>0.2712105231174592</v>
      </c>
      <c r="O939" s="20">
        <f>IF(F939="","",IF(F939&lt;'04_VOLATILITY_REGIMES'!$C$5,"Low",IF(F939&lt;'04_VOLATILITY_REGIMES'!$C$6,"Normal",IF(F939&lt;'04_VOLATILITY_REGIMES'!$C$7,"High","Extreme"))))</f>
        <v/>
      </c>
      <c r="P939" s="20">
        <f>O940</f>
        <v/>
      </c>
      <c r="Q939" s="21">
        <f>YEAR(A939)</f>
        <v/>
      </c>
    </row>
    <row r="940">
      <c r="A940" s="14" t="n">
        <v>42702</v>
      </c>
      <c r="B940" s="15">
        <f>'01_RAW_Spot'!B940</f>
        <v/>
      </c>
      <c r="C940" s="16">
        <f>'01_RAW_IV'!B940</f>
        <v/>
      </c>
      <c r="D940" s="15">
        <f>LN(B940/B939)</f>
        <v/>
      </c>
      <c r="E940" s="16">
        <f>STDEV(D920:D940)*SQRT(252)</f>
        <v/>
      </c>
      <c r="F940" s="16">
        <f>STDEV(D878:D940)*SQRT(252)</f>
        <v/>
      </c>
      <c r="G940" s="16">
        <f>IF(OR(C940="",F940=""),"",C940-F940)</f>
        <v/>
      </c>
      <c r="H940" s="17">
        <f>IF(OR(C940="",F940="",F940=0),"",C940/F940)</f>
        <v/>
      </c>
      <c r="I940" s="18">
        <f>IF('01_RAW_FwdRV'!B940="","",'01_RAW_FwdRV'!B940)</f>
        <v/>
      </c>
      <c r="J940" s="18">
        <f>IF(ROW()&lt;=3286,STDEV(D941:D961)*SQRT(252),"")</f>
        <v/>
      </c>
      <c r="K940" s="18">
        <f>IF(ROW()&lt;=3244,LN(B1003/B940),"")</f>
        <v/>
      </c>
      <c r="L940" s="19" t="n">
        <v>0.1778487752928647</v>
      </c>
      <c r="M940" s="19" t="n">
        <v>0.141640042598509</v>
      </c>
      <c r="N940" s="17" t="n">
        <v>0.2415657595135693</v>
      </c>
      <c r="O940" s="20">
        <f>IF(F940="","",IF(F940&lt;'04_VOLATILITY_REGIMES'!$C$5,"Low",IF(F940&lt;'04_VOLATILITY_REGIMES'!$C$6,"Normal",IF(F940&lt;'04_VOLATILITY_REGIMES'!$C$7,"High","Extreme"))))</f>
        <v/>
      </c>
      <c r="P940" s="20">
        <f>O941</f>
        <v/>
      </c>
      <c r="Q940" s="21">
        <f>YEAR(A940)</f>
        <v/>
      </c>
    </row>
    <row r="941">
      <c r="A941" s="14" t="n">
        <v>42703</v>
      </c>
      <c r="B941" s="15">
        <f>'01_RAW_Spot'!B941</f>
        <v/>
      </c>
      <c r="C941" s="16">
        <f>'01_RAW_IV'!B941</f>
        <v/>
      </c>
      <c r="D941" s="15">
        <f>LN(B941/B940)</f>
        <v/>
      </c>
      <c r="E941" s="16">
        <f>STDEV(D921:D941)*SQRT(252)</f>
        <v/>
      </c>
      <c r="F941" s="16">
        <f>STDEV(D879:D941)*SQRT(252)</f>
        <v/>
      </c>
      <c r="G941" s="16">
        <f>IF(OR(C941="",F941=""),"",C941-F941)</f>
        <v/>
      </c>
      <c r="H941" s="17">
        <f>IF(OR(C941="",F941="",F941=0),"",C941/F941)</f>
        <v/>
      </c>
      <c r="I941" s="18">
        <f>IF('01_RAW_FwdRV'!B941="","",'01_RAW_FwdRV'!B941)</f>
        <v/>
      </c>
      <c r="J941" s="18">
        <f>IF(ROW()&lt;=3286,STDEV(D942:D962)*SQRT(252),"")</f>
        <v/>
      </c>
      <c r="K941" s="18">
        <f>IF(ROW()&lt;=3244,LN(B1004/B941),"")</f>
        <v/>
      </c>
      <c r="L941" s="19" t="n">
        <v>0.1670212765957447</v>
      </c>
      <c r="M941" s="19" t="n">
        <v>0.15</v>
      </c>
      <c r="N941" s="17" t="n">
        <v>0.2206396908020355</v>
      </c>
      <c r="O941" s="20">
        <f>IF(F941="","",IF(F941&lt;'04_VOLATILITY_REGIMES'!$C$5,"Low",IF(F941&lt;'04_VOLATILITY_REGIMES'!$C$6,"Normal",IF(F941&lt;'04_VOLATILITY_REGIMES'!$C$7,"High","Extreme"))))</f>
        <v/>
      </c>
      <c r="P941" s="20">
        <f>O942</f>
        <v/>
      </c>
      <c r="Q941" s="21">
        <f>YEAR(A941)</f>
        <v/>
      </c>
    </row>
    <row r="942">
      <c r="A942" s="14" t="n">
        <v>42704</v>
      </c>
      <c r="B942" s="15">
        <f>'01_RAW_Spot'!B942</f>
        <v/>
      </c>
      <c r="C942" s="16">
        <f>'01_RAW_IV'!B942</f>
        <v/>
      </c>
      <c r="D942" s="15">
        <f>LN(B942/B941)</f>
        <v/>
      </c>
      <c r="E942" s="16">
        <f>STDEV(D922:D942)*SQRT(252)</f>
        <v/>
      </c>
      <c r="F942" s="16">
        <f>STDEV(D880:D942)*SQRT(252)</f>
        <v/>
      </c>
      <c r="G942" s="16">
        <f>IF(OR(C942="",F942=""),"",C942-F942)</f>
        <v/>
      </c>
      <c r="H942" s="17">
        <f>IF(OR(C942="",F942="",F942=0),"",C942/F942)</f>
        <v/>
      </c>
      <c r="I942" s="18">
        <f>IF('01_RAW_FwdRV'!B942="","",'01_RAW_FwdRV'!B942)</f>
        <v/>
      </c>
      <c r="J942" s="18">
        <f>IF(ROW()&lt;=3286,STDEV(D943:D963)*SQRT(252),"")</f>
        <v/>
      </c>
      <c r="K942" s="18">
        <f>IF(ROW()&lt;=3244,LN(B1005/B942),"")</f>
        <v/>
      </c>
      <c r="L942" s="19" t="n">
        <v>0.1222104144527099</v>
      </c>
      <c r="M942" s="19" t="n">
        <v>0.1562167906482465</v>
      </c>
      <c r="N942" s="17" t="n">
        <v>0.1405737234616059</v>
      </c>
      <c r="O942" s="20">
        <f>IF(F942="","",IF(F942&lt;'04_VOLATILITY_REGIMES'!$C$5,"Low",IF(F942&lt;'04_VOLATILITY_REGIMES'!$C$6,"Normal",IF(F942&lt;'04_VOLATILITY_REGIMES'!$C$7,"High","Extreme"))))</f>
        <v/>
      </c>
      <c r="P942" s="20">
        <f>O943</f>
        <v/>
      </c>
      <c r="Q942" s="21">
        <f>YEAR(A942)</f>
        <v/>
      </c>
    </row>
    <row r="943">
      <c r="A943" s="14" t="n">
        <v>42705</v>
      </c>
      <c r="B943" s="15">
        <f>'01_RAW_Spot'!B943</f>
        <v/>
      </c>
      <c r="C943" s="16">
        <f>'01_RAW_IV'!B943</f>
        <v/>
      </c>
      <c r="D943" s="15">
        <f>LN(B943/B942)</f>
        <v/>
      </c>
      <c r="E943" s="16">
        <f>STDEV(D923:D943)*SQRT(252)</f>
        <v/>
      </c>
      <c r="F943" s="16">
        <f>STDEV(D881:D943)*SQRT(252)</f>
        <v/>
      </c>
      <c r="G943" s="16">
        <f>IF(OR(C943="",F943=""),"",C943-F943)</f>
        <v/>
      </c>
      <c r="H943" s="17">
        <f>IF(OR(C943="",F943="",F943=0),"",C943/F943)</f>
        <v/>
      </c>
      <c r="I943" s="18">
        <f>IF('01_RAW_FwdRV'!B943="","",'01_RAW_FwdRV'!B943)</f>
        <v/>
      </c>
      <c r="J943" s="18">
        <f>IF(ROW()&lt;=3286,STDEV(D944:D964)*SQRT(252),"")</f>
        <v/>
      </c>
      <c r="K943" s="18">
        <f>IF(ROW()&lt;=3244,LN(B1006/B943),"")</f>
        <v/>
      </c>
      <c r="L943" s="19" t="n">
        <v>0.1210191082802548</v>
      </c>
      <c r="M943" s="19" t="n">
        <v>0.1571125265392781</v>
      </c>
      <c r="N943" s="17" t="n">
        <v>0.1341740040470065</v>
      </c>
      <c r="O943" s="20">
        <f>IF(F943="","",IF(F943&lt;'04_VOLATILITY_REGIMES'!$C$5,"Low",IF(F943&lt;'04_VOLATILITY_REGIMES'!$C$6,"Normal",IF(F943&lt;'04_VOLATILITY_REGIMES'!$C$7,"High","Extreme"))))</f>
        <v/>
      </c>
      <c r="P943" s="20">
        <f>O944</f>
        <v/>
      </c>
      <c r="Q943" s="21">
        <f>YEAR(A943)</f>
        <v/>
      </c>
    </row>
    <row r="944">
      <c r="A944" s="14" t="n">
        <v>42706</v>
      </c>
      <c r="B944" s="15">
        <f>'01_RAW_Spot'!B944</f>
        <v/>
      </c>
      <c r="C944" s="16">
        <f>'01_RAW_IV'!B944</f>
        <v/>
      </c>
      <c r="D944" s="15">
        <f>LN(B944/B943)</f>
        <v/>
      </c>
      <c r="E944" s="16">
        <f>STDEV(D924:D944)*SQRT(252)</f>
        <v/>
      </c>
      <c r="F944" s="16">
        <f>STDEV(D882:D944)*SQRT(252)</f>
        <v/>
      </c>
      <c r="G944" s="16">
        <f>IF(OR(C944="",F944=""),"",C944-F944)</f>
        <v/>
      </c>
      <c r="H944" s="17">
        <f>IF(OR(C944="",F944="",F944=0),"",C944/F944)</f>
        <v/>
      </c>
      <c r="I944" s="18">
        <f>IF('01_RAW_FwdRV'!B944="","",'01_RAW_FwdRV'!B944)</f>
        <v/>
      </c>
      <c r="J944" s="18">
        <f>IF(ROW()&lt;=3286,STDEV(D945:D965)*SQRT(252),"")</f>
        <v/>
      </c>
      <c r="K944" s="18">
        <f>IF(ROW()&lt;=3244,LN(B1007/B944),"")</f>
        <v/>
      </c>
      <c r="L944" s="19" t="n">
        <v>0.1102863202545069</v>
      </c>
      <c r="M944" s="19" t="n">
        <v>0.1580063626723224</v>
      </c>
      <c r="N944" s="17" t="n">
        <v>0.1118500005754125</v>
      </c>
      <c r="O944" s="20">
        <f>IF(F944="","",IF(F944&lt;'04_VOLATILITY_REGIMES'!$C$5,"Low",IF(F944&lt;'04_VOLATILITY_REGIMES'!$C$6,"Normal",IF(F944&lt;'04_VOLATILITY_REGIMES'!$C$7,"High","Extreme"))))</f>
        <v/>
      </c>
      <c r="P944" s="20">
        <f>O945</f>
        <v/>
      </c>
      <c r="Q944" s="21">
        <f>YEAR(A944)</f>
        <v/>
      </c>
    </row>
    <row r="945">
      <c r="A945" s="14" t="n">
        <v>42709</v>
      </c>
      <c r="B945" s="15">
        <f>'01_RAW_Spot'!B945</f>
        <v/>
      </c>
      <c r="C945" s="16">
        <f>'01_RAW_IV'!B945</f>
        <v/>
      </c>
      <c r="D945" s="15">
        <f>LN(B945/B944)</f>
        <v/>
      </c>
      <c r="E945" s="16">
        <f>STDEV(D925:D945)*SQRT(252)</f>
        <v/>
      </c>
      <c r="F945" s="16">
        <f>STDEV(D883:D945)*SQRT(252)</f>
        <v/>
      </c>
      <c r="G945" s="16">
        <f>IF(OR(C945="",F945=""),"",C945-F945)</f>
        <v/>
      </c>
      <c r="H945" s="17">
        <f>IF(OR(C945="",F945="",F945=0),"",C945/F945)</f>
        <v/>
      </c>
      <c r="I945" s="18">
        <f>IF('01_RAW_FwdRV'!B945="","",'01_RAW_FwdRV'!B945)</f>
        <v/>
      </c>
      <c r="J945" s="18">
        <f>IF(ROW()&lt;=3286,STDEV(D946:D966)*SQRT(252),"")</f>
        <v/>
      </c>
      <c r="K945" s="18">
        <f>IF(ROW()&lt;=3244,LN(B1008/B945),"")</f>
        <v/>
      </c>
      <c r="L945" s="19" t="n">
        <v>0.09322033898305085</v>
      </c>
      <c r="M945" s="19" t="n">
        <v>0.1557203389830508</v>
      </c>
      <c r="N945" s="17" t="n">
        <v>0.0826734089771454</v>
      </c>
      <c r="O945" s="20">
        <f>IF(F945="","",IF(F945&lt;'04_VOLATILITY_REGIMES'!$C$5,"Low",IF(F945&lt;'04_VOLATILITY_REGIMES'!$C$6,"Normal",IF(F945&lt;'04_VOLATILITY_REGIMES'!$C$7,"High","Extreme"))))</f>
        <v/>
      </c>
      <c r="P945" s="20">
        <f>O946</f>
        <v/>
      </c>
      <c r="Q945" s="21">
        <f>YEAR(A945)</f>
        <v/>
      </c>
    </row>
    <row r="946">
      <c r="A946" s="14" t="n">
        <v>42710</v>
      </c>
      <c r="B946" s="15">
        <f>'01_RAW_Spot'!B946</f>
        <v/>
      </c>
      <c r="C946" s="16">
        <f>'01_RAW_IV'!B946</f>
        <v/>
      </c>
      <c r="D946" s="15">
        <f>LN(B946/B945)</f>
        <v/>
      </c>
      <c r="E946" s="16">
        <f>STDEV(D926:D946)*SQRT(252)</f>
        <v/>
      </c>
      <c r="F946" s="16">
        <f>STDEV(D884:D946)*SQRT(252)</f>
        <v/>
      </c>
      <c r="G946" s="16">
        <f>IF(OR(C946="",F946=""),"",C946-F946)</f>
        <v/>
      </c>
      <c r="H946" s="17">
        <f>IF(OR(C946="",F946="",F946=0),"",C946/F946)</f>
        <v/>
      </c>
      <c r="I946" s="18">
        <f>IF('01_RAW_FwdRV'!B946="","",'01_RAW_FwdRV'!B946)</f>
        <v/>
      </c>
      <c r="J946" s="18">
        <f>IF(ROW()&lt;=3286,STDEV(D947:D967)*SQRT(252),"")</f>
        <v/>
      </c>
      <c r="K946" s="18">
        <f>IF(ROW()&lt;=3244,LN(B1009/B946),"")</f>
        <v/>
      </c>
      <c r="L946" s="19" t="n">
        <v>0.06666666666666667</v>
      </c>
      <c r="M946" s="19" t="n">
        <v>0.164021164021164</v>
      </c>
      <c r="N946" s="17" t="n">
        <v>-0.01069761175774064</v>
      </c>
      <c r="O946" s="20">
        <f>IF(F946="","",IF(F946&lt;'04_VOLATILITY_REGIMES'!$C$5,"Low",IF(F946&lt;'04_VOLATILITY_REGIMES'!$C$6,"Normal",IF(F946&lt;'04_VOLATILITY_REGIMES'!$C$7,"High","Extreme"))))</f>
        <v/>
      </c>
      <c r="P946" s="20">
        <f>O947</f>
        <v/>
      </c>
      <c r="Q946" s="21">
        <f>YEAR(A946)</f>
        <v/>
      </c>
    </row>
    <row r="947">
      <c r="A947" s="14" t="n">
        <v>42711</v>
      </c>
      <c r="B947" s="15">
        <f>'01_RAW_Spot'!B947</f>
        <v/>
      </c>
      <c r="C947" s="16">
        <f>'01_RAW_IV'!B947</f>
        <v/>
      </c>
      <c r="D947" s="15">
        <f>LN(B947/B946)</f>
        <v/>
      </c>
      <c r="E947" s="16">
        <f>STDEV(D927:D947)*SQRT(252)</f>
        <v/>
      </c>
      <c r="F947" s="16">
        <f>STDEV(D885:D947)*SQRT(252)</f>
        <v/>
      </c>
      <c r="G947" s="16">
        <f>IF(OR(C947="",F947=""),"",C947-F947)</f>
        <v/>
      </c>
      <c r="H947" s="17">
        <f>IF(OR(C947="",F947="",F947=0),"",C947/F947)</f>
        <v/>
      </c>
      <c r="I947" s="18">
        <f>IF('01_RAW_FwdRV'!B947="","",'01_RAW_FwdRV'!B947)</f>
        <v/>
      </c>
      <c r="J947" s="18">
        <f>IF(ROW()&lt;=3286,STDEV(D948:D968)*SQRT(252),"")</f>
        <v/>
      </c>
      <c r="K947" s="18">
        <f>IF(ROW()&lt;=3244,LN(B1010/B947),"")</f>
        <v/>
      </c>
      <c r="L947" s="19" t="n">
        <v>0.05391120507399577</v>
      </c>
      <c r="M947" s="19" t="n">
        <v>0.1733615221987315</v>
      </c>
      <c r="N947" s="17" t="n">
        <v>-0.05812853996877286</v>
      </c>
      <c r="O947" s="20">
        <f>IF(F947="","",IF(F947&lt;'04_VOLATILITY_REGIMES'!$C$5,"Low",IF(F947&lt;'04_VOLATILITY_REGIMES'!$C$6,"Normal",IF(F947&lt;'04_VOLATILITY_REGIMES'!$C$7,"High","Extreme"))))</f>
        <v/>
      </c>
      <c r="P947" s="20">
        <f>O948</f>
        <v/>
      </c>
      <c r="Q947" s="21">
        <f>YEAR(A947)</f>
        <v/>
      </c>
    </row>
    <row r="948">
      <c r="A948" s="14" t="n">
        <v>42712</v>
      </c>
      <c r="B948" s="15">
        <f>'01_RAW_Spot'!B948</f>
        <v/>
      </c>
      <c r="C948" s="16">
        <f>'01_RAW_IV'!B948</f>
        <v/>
      </c>
      <c r="D948" s="15">
        <f>LN(B948/B947)</f>
        <v/>
      </c>
      <c r="E948" s="16">
        <f>STDEV(D928:D948)*SQRT(252)</f>
        <v/>
      </c>
      <c r="F948" s="16">
        <f>STDEV(D886:D948)*SQRT(252)</f>
        <v/>
      </c>
      <c r="G948" s="16">
        <f>IF(OR(C948="",F948=""),"",C948-F948)</f>
        <v/>
      </c>
      <c r="H948" s="17">
        <f>IF(OR(C948="",F948="",F948=0),"",C948/F948)</f>
        <v/>
      </c>
      <c r="I948" s="18">
        <f>IF('01_RAW_FwdRV'!B948="","",'01_RAW_FwdRV'!B948)</f>
        <v/>
      </c>
      <c r="J948" s="18">
        <f>IF(ROW()&lt;=3286,STDEV(D949:D969)*SQRT(252),"")</f>
        <v/>
      </c>
      <c r="K948" s="18">
        <f>IF(ROW()&lt;=3244,LN(B1011/B948),"")</f>
        <v/>
      </c>
      <c r="L948" s="19" t="n">
        <v>0.0454065469904963</v>
      </c>
      <c r="M948" s="19" t="n">
        <v>0.1974656810982049</v>
      </c>
      <c r="N948" s="17" t="n">
        <v>-0.08724644190909436</v>
      </c>
      <c r="O948" s="20">
        <f>IF(F948="","",IF(F948&lt;'04_VOLATILITY_REGIMES'!$C$5,"Low",IF(F948&lt;'04_VOLATILITY_REGIMES'!$C$6,"Normal",IF(F948&lt;'04_VOLATILITY_REGIMES'!$C$7,"High","Extreme"))))</f>
        <v/>
      </c>
      <c r="P948" s="20">
        <f>O949</f>
        <v/>
      </c>
      <c r="Q948" s="21">
        <f>YEAR(A948)</f>
        <v/>
      </c>
    </row>
    <row r="949">
      <c r="A949" s="14" t="n">
        <v>42713</v>
      </c>
      <c r="B949" s="15">
        <f>'01_RAW_Spot'!B949</f>
        <v/>
      </c>
      <c r="C949" s="16">
        <f>'01_RAW_IV'!B949</f>
        <v/>
      </c>
      <c r="D949" s="15">
        <f>LN(B949/B948)</f>
        <v/>
      </c>
      <c r="E949" s="16">
        <f>STDEV(D929:D949)*SQRT(252)</f>
        <v/>
      </c>
      <c r="F949" s="16">
        <f>STDEV(D887:D949)*SQRT(252)</f>
        <v/>
      </c>
      <c r="G949" s="16">
        <f>IF(OR(C949="",F949=""),"",C949-F949)</f>
        <v/>
      </c>
      <c r="H949" s="17">
        <f>IF(OR(C949="",F949="",F949=0),"",C949/F949)</f>
        <v/>
      </c>
      <c r="I949" s="18">
        <f>IF('01_RAW_FwdRV'!B949="","",'01_RAW_FwdRV'!B949)</f>
        <v/>
      </c>
      <c r="J949" s="18">
        <f>IF(ROW()&lt;=3286,STDEV(D950:D970)*SQRT(252),"")</f>
        <v/>
      </c>
      <c r="K949" s="18">
        <f>IF(ROW()&lt;=3244,LN(B1012/B949),"")</f>
        <v/>
      </c>
      <c r="L949" s="19" t="n">
        <v>0.06118143459915612</v>
      </c>
      <c r="M949" s="19" t="n">
        <v>0.169831223628692</v>
      </c>
      <c r="N949" s="17" t="n">
        <v>-0.03934858920864781</v>
      </c>
      <c r="O949" s="20">
        <f>IF(F949="","",IF(F949&lt;'04_VOLATILITY_REGIMES'!$C$5,"Low",IF(F949&lt;'04_VOLATILITY_REGIMES'!$C$6,"Normal",IF(F949&lt;'04_VOLATILITY_REGIMES'!$C$7,"High","Extreme"))))</f>
        <v/>
      </c>
      <c r="P949" s="20">
        <f>O950</f>
        <v/>
      </c>
      <c r="Q949" s="21">
        <f>YEAR(A949)</f>
        <v/>
      </c>
    </row>
    <row r="950">
      <c r="A950" s="14" t="n">
        <v>42717</v>
      </c>
      <c r="B950" s="15">
        <f>'01_RAW_Spot'!B950</f>
        <v/>
      </c>
      <c r="C950" s="16">
        <f>'01_RAW_IV'!B950</f>
        <v/>
      </c>
      <c r="D950" s="15">
        <f>LN(B950/B949)</f>
        <v/>
      </c>
      <c r="E950" s="16">
        <f>STDEV(D930:D950)*SQRT(252)</f>
        <v/>
      </c>
      <c r="F950" s="16">
        <f>STDEV(D888:D950)*SQRT(252)</f>
        <v/>
      </c>
      <c r="G950" s="16">
        <f>IF(OR(C950="",F950=""),"",C950-F950)</f>
        <v/>
      </c>
      <c r="H950" s="17">
        <f>IF(OR(C950="",F950="",F950=0),"",C950/F950)</f>
        <v/>
      </c>
      <c r="I950" s="18">
        <f>IF('01_RAW_FwdRV'!B950="","",'01_RAW_FwdRV'!B950)</f>
        <v/>
      </c>
      <c r="J950" s="18">
        <f>IF(ROW()&lt;=3286,STDEV(D951:D971)*SQRT(252),"")</f>
        <v/>
      </c>
      <c r="K950" s="18">
        <f>IF(ROW()&lt;=3244,LN(B1013/B950),"")</f>
        <v/>
      </c>
      <c r="L950" s="19" t="n">
        <v>0.04531085353003161</v>
      </c>
      <c r="M950" s="19" t="n">
        <v>0.1685985247629083</v>
      </c>
      <c r="N950" s="17" t="n">
        <v>-0.04564662255389567</v>
      </c>
      <c r="O950" s="20">
        <f>IF(F950="","",IF(F950&lt;'04_VOLATILITY_REGIMES'!$C$5,"Low",IF(F950&lt;'04_VOLATILITY_REGIMES'!$C$6,"Normal",IF(F950&lt;'04_VOLATILITY_REGIMES'!$C$7,"High","Extreme"))))</f>
        <v/>
      </c>
      <c r="P950" s="20">
        <f>O951</f>
        <v/>
      </c>
      <c r="Q950" s="21">
        <f>YEAR(A950)</f>
        <v/>
      </c>
    </row>
    <row r="951">
      <c r="A951" s="14" t="n">
        <v>42718</v>
      </c>
      <c r="B951" s="15">
        <f>'01_RAW_Spot'!B951</f>
        <v/>
      </c>
      <c r="C951" s="16">
        <f>'01_RAW_IV'!B951</f>
        <v/>
      </c>
      <c r="D951" s="15">
        <f>LN(B951/B950)</f>
        <v/>
      </c>
      <c r="E951" s="16">
        <f>STDEV(D931:D951)*SQRT(252)</f>
        <v/>
      </c>
      <c r="F951" s="16">
        <f>STDEV(D889:D951)*SQRT(252)</f>
        <v/>
      </c>
      <c r="G951" s="16">
        <f>IF(OR(C951="",F951=""),"",C951-F951)</f>
        <v/>
      </c>
      <c r="H951" s="17">
        <f>IF(OR(C951="",F951="",F951=0),"",C951/F951)</f>
        <v/>
      </c>
      <c r="I951" s="18">
        <f>IF('01_RAW_FwdRV'!B951="","",'01_RAW_FwdRV'!B951)</f>
        <v/>
      </c>
      <c r="J951" s="18">
        <f>IF(ROW()&lt;=3286,STDEV(D952:D972)*SQRT(252),"")</f>
        <v/>
      </c>
      <c r="K951" s="18">
        <f>IF(ROW()&lt;=3244,LN(B1014/B951),"")</f>
        <v/>
      </c>
      <c r="L951" s="19" t="n">
        <v>0.0431578947368421</v>
      </c>
      <c r="M951" s="19" t="n">
        <v>0.1705263157894737</v>
      </c>
      <c r="N951" s="17" t="n">
        <v>-0.0538051449328842</v>
      </c>
      <c r="O951" s="20">
        <f>IF(F951="","",IF(F951&lt;'04_VOLATILITY_REGIMES'!$C$5,"Low",IF(F951&lt;'04_VOLATILITY_REGIMES'!$C$6,"Normal",IF(F951&lt;'04_VOLATILITY_REGIMES'!$C$7,"High","Extreme"))))</f>
        <v/>
      </c>
      <c r="P951" s="20">
        <f>O952</f>
        <v/>
      </c>
      <c r="Q951" s="21">
        <f>YEAR(A951)</f>
        <v/>
      </c>
    </row>
    <row r="952">
      <c r="A952" s="14" t="n">
        <v>42719</v>
      </c>
      <c r="B952" s="15">
        <f>'01_RAW_Spot'!B952</f>
        <v/>
      </c>
      <c r="C952" s="16">
        <f>'01_RAW_IV'!B952</f>
        <v/>
      </c>
      <c r="D952" s="15">
        <f>LN(B952/B951)</f>
        <v/>
      </c>
      <c r="E952" s="16">
        <f>STDEV(D932:D952)*SQRT(252)</f>
        <v/>
      </c>
      <c r="F952" s="16">
        <f>STDEV(D890:D952)*SQRT(252)</f>
        <v/>
      </c>
      <c r="G952" s="16">
        <f>IF(OR(C952="",F952=""),"",C952-F952)</f>
        <v/>
      </c>
      <c r="H952" s="17">
        <f>IF(OR(C952="",F952="",F952=0),"",C952/F952)</f>
        <v/>
      </c>
      <c r="I952" s="18">
        <f>IF('01_RAW_FwdRV'!B952="","",'01_RAW_FwdRV'!B952)</f>
        <v/>
      </c>
      <c r="J952" s="18">
        <f>IF(ROW()&lt;=3286,STDEV(D953:D973)*SQRT(252),"")</f>
        <v/>
      </c>
      <c r="K952" s="18">
        <f>IF(ROW()&lt;=3244,LN(B1015/B952),"")</f>
        <v/>
      </c>
      <c r="L952" s="19" t="n">
        <v>0.07360672975814932</v>
      </c>
      <c r="M952" s="19" t="n">
        <v>0.1934805467928496</v>
      </c>
      <c r="N952" s="17" t="n">
        <v>-0.05230265343617623</v>
      </c>
      <c r="O952" s="20">
        <f>IF(F952="","",IF(F952&lt;'04_VOLATILITY_REGIMES'!$C$5,"Low",IF(F952&lt;'04_VOLATILITY_REGIMES'!$C$6,"Normal",IF(F952&lt;'04_VOLATILITY_REGIMES'!$C$7,"High","Extreme"))))</f>
        <v/>
      </c>
      <c r="P952" s="20">
        <f>O953</f>
        <v/>
      </c>
      <c r="Q952" s="21">
        <f>YEAR(A952)</f>
        <v/>
      </c>
    </row>
    <row r="953">
      <c r="A953" s="14" t="n">
        <v>42720</v>
      </c>
      <c r="B953" s="15">
        <f>'01_RAW_Spot'!B953</f>
        <v/>
      </c>
      <c r="C953" s="16">
        <f>'01_RAW_IV'!B953</f>
        <v/>
      </c>
      <c r="D953" s="15">
        <f>LN(B953/B952)</f>
        <v/>
      </c>
      <c r="E953" s="16">
        <f>STDEV(D933:D953)*SQRT(252)</f>
        <v/>
      </c>
      <c r="F953" s="16">
        <f>STDEV(D891:D953)*SQRT(252)</f>
        <v/>
      </c>
      <c r="G953" s="16">
        <f>IF(OR(C953="",F953=""),"",C953-F953)</f>
        <v/>
      </c>
      <c r="H953" s="17">
        <f>IF(OR(C953="",F953="",F953=0),"",C953/F953)</f>
        <v/>
      </c>
      <c r="I953" s="18">
        <f>IF('01_RAW_FwdRV'!B953="","",'01_RAW_FwdRV'!B953)</f>
        <v/>
      </c>
      <c r="J953" s="18">
        <f>IF(ROW()&lt;=3286,STDEV(D954:D974)*SQRT(252),"")</f>
        <v/>
      </c>
      <c r="K953" s="18">
        <f>IF(ROW()&lt;=3244,LN(B1016/B953),"")</f>
        <v/>
      </c>
      <c r="L953" s="19" t="n">
        <v>0.09978991596638656</v>
      </c>
      <c r="M953" s="19" t="n">
        <v>0.1733193277310924</v>
      </c>
      <c r="N953" s="17" t="n">
        <v>0.01355505799923565</v>
      </c>
      <c r="O953" s="20">
        <f>IF(F953="","",IF(F953&lt;'04_VOLATILITY_REGIMES'!$C$5,"Low",IF(F953&lt;'04_VOLATILITY_REGIMES'!$C$6,"Normal",IF(F953&lt;'04_VOLATILITY_REGIMES'!$C$7,"High","Extreme"))))</f>
        <v/>
      </c>
      <c r="P953" s="20">
        <f>O954</f>
        <v/>
      </c>
      <c r="Q953" s="21">
        <f>YEAR(A953)</f>
        <v/>
      </c>
    </row>
    <row r="954">
      <c r="A954" s="14" t="n">
        <v>42723</v>
      </c>
      <c r="B954" s="15">
        <f>'01_RAW_Spot'!B954</f>
        <v/>
      </c>
      <c r="C954" s="16">
        <f>'01_RAW_IV'!B954</f>
        <v/>
      </c>
      <c r="D954" s="15">
        <f>LN(B954/B953)</f>
        <v/>
      </c>
      <c r="E954" s="16">
        <f>STDEV(D934:D954)*SQRT(252)</f>
        <v/>
      </c>
      <c r="F954" s="16">
        <f>STDEV(D892:D954)*SQRT(252)</f>
        <v/>
      </c>
      <c r="G954" s="16">
        <f>IF(OR(C954="",F954=""),"",C954-F954)</f>
        <v/>
      </c>
      <c r="H954" s="17">
        <f>IF(OR(C954="",F954="",F954=0),"",C954/F954)</f>
        <v/>
      </c>
      <c r="I954" s="18">
        <f>IF('01_RAW_FwdRV'!B954="","",'01_RAW_FwdRV'!B954)</f>
        <v/>
      </c>
      <c r="J954" s="18">
        <f>IF(ROW()&lt;=3286,STDEV(D955:D975)*SQRT(252),"")</f>
        <v/>
      </c>
      <c r="K954" s="18">
        <f>IF(ROW()&lt;=3244,LN(B1017/B954),"")</f>
        <v/>
      </c>
      <c r="L954" s="19" t="n">
        <v>0.07869884575026233</v>
      </c>
      <c r="M954" s="19" t="n">
        <v>0.1752360965372508</v>
      </c>
      <c r="N954" s="17" t="n">
        <v>-0.02215543097628398</v>
      </c>
      <c r="O954" s="20">
        <f>IF(F954="","",IF(F954&lt;'04_VOLATILITY_REGIMES'!$C$5,"Low",IF(F954&lt;'04_VOLATILITY_REGIMES'!$C$6,"Normal",IF(F954&lt;'04_VOLATILITY_REGIMES'!$C$7,"High","Extreme"))))</f>
        <v/>
      </c>
      <c r="P954" s="20">
        <f>O955</f>
        <v/>
      </c>
      <c r="Q954" s="21">
        <f>YEAR(A954)</f>
        <v/>
      </c>
    </row>
    <row r="955">
      <c r="A955" s="14" t="n">
        <v>42724</v>
      </c>
      <c r="B955" s="15">
        <f>'01_RAW_Spot'!B955</f>
        <v/>
      </c>
      <c r="C955" s="16">
        <f>'01_RAW_IV'!B955</f>
        <v/>
      </c>
      <c r="D955" s="15">
        <f>LN(B955/B954)</f>
        <v/>
      </c>
      <c r="E955" s="16">
        <f>STDEV(D935:D955)*SQRT(252)</f>
        <v/>
      </c>
      <c r="F955" s="16">
        <f>STDEV(D893:D955)*SQRT(252)</f>
        <v/>
      </c>
      <c r="G955" s="16">
        <f>IF(OR(C955="",F955=""),"",C955-F955)</f>
        <v/>
      </c>
      <c r="H955" s="17">
        <f>IF(OR(C955="",F955="",F955=0),"",C955/F955)</f>
        <v/>
      </c>
      <c r="I955" s="18">
        <f>IF('01_RAW_FwdRV'!B955="","",'01_RAW_FwdRV'!B955)</f>
        <v/>
      </c>
      <c r="J955" s="18">
        <f>IF(ROW()&lt;=3286,STDEV(D956:D976)*SQRT(252),"")</f>
        <v/>
      </c>
      <c r="K955" s="18">
        <f>IF(ROW()&lt;=3244,LN(B1018/B955),"")</f>
        <v/>
      </c>
      <c r="L955" s="19" t="n">
        <v>0.07861635220125786</v>
      </c>
      <c r="M955" s="19" t="n">
        <v>0.1781970649895178</v>
      </c>
      <c r="N955" s="17" t="n">
        <v>-0.02778987145488577</v>
      </c>
      <c r="O955" s="20">
        <f>IF(F955="","",IF(F955&lt;'04_VOLATILITY_REGIMES'!$C$5,"Low",IF(F955&lt;'04_VOLATILITY_REGIMES'!$C$6,"Normal",IF(F955&lt;'04_VOLATILITY_REGIMES'!$C$7,"High","Extreme"))))</f>
        <v/>
      </c>
      <c r="P955" s="20">
        <f>O956</f>
        <v/>
      </c>
      <c r="Q955" s="21">
        <f>YEAR(A955)</f>
        <v/>
      </c>
    </row>
    <row r="956">
      <c r="A956" s="14" t="n">
        <v>42725</v>
      </c>
      <c r="B956" s="15">
        <f>'01_RAW_Spot'!B956</f>
        <v/>
      </c>
      <c r="C956" s="16">
        <f>'01_RAW_IV'!B956</f>
        <v/>
      </c>
      <c r="D956" s="15">
        <f>LN(B956/B955)</f>
        <v/>
      </c>
      <c r="E956" s="16">
        <f>STDEV(D936:D956)*SQRT(252)</f>
        <v/>
      </c>
      <c r="F956" s="16">
        <f>STDEV(D894:D956)*SQRT(252)</f>
        <v/>
      </c>
      <c r="G956" s="16">
        <f>IF(OR(C956="",F956=""),"",C956-F956)</f>
        <v/>
      </c>
      <c r="H956" s="17">
        <f>IF(OR(C956="",F956="",F956=0),"",C956/F956)</f>
        <v/>
      </c>
      <c r="I956" s="18">
        <f>IF('01_RAW_FwdRV'!B956="","",'01_RAW_FwdRV'!B956)</f>
        <v/>
      </c>
      <c r="J956" s="18">
        <f>IF(ROW()&lt;=3286,STDEV(D957:D977)*SQRT(252),"")</f>
        <v/>
      </c>
      <c r="K956" s="18">
        <f>IF(ROW()&lt;=3244,LN(B1019/B956),"")</f>
        <v/>
      </c>
      <c r="L956" s="19" t="n">
        <v>0.08900523560209424</v>
      </c>
      <c r="M956" s="19" t="n">
        <v>0.1884816753926702</v>
      </c>
      <c r="N956" s="17" t="n">
        <v>-0.02226397200597804</v>
      </c>
      <c r="O956" s="20">
        <f>IF(F956="","",IF(F956&lt;'04_VOLATILITY_REGIMES'!$C$5,"Low",IF(F956&lt;'04_VOLATILITY_REGIMES'!$C$6,"Normal",IF(F956&lt;'04_VOLATILITY_REGIMES'!$C$7,"High","Extreme"))))</f>
        <v/>
      </c>
      <c r="P956" s="20">
        <f>O957</f>
        <v/>
      </c>
      <c r="Q956" s="21">
        <f>YEAR(A956)</f>
        <v/>
      </c>
    </row>
    <row r="957">
      <c r="A957" s="14" t="n">
        <v>42726</v>
      </c>
      <c r="B957" s="15">
        <f>'01_RAW_Spot'!B957</f>
        <v/>
      </c>
      <c r="C957" s="16">
        <f>'01_RAW_IV'!B957</f>
        <v/>
      </c>
      <c r="D957" s="15">
        <f>LN(B957/B956)</f>
        <v/>
      </c>
      <c r="E957" s="16">
        <f>STDEV(D937:D957)*SQRT(252)</f>
        <v/>
      </c>
      <c r="F957" s="16">
        <f>STDEV(D895:D957)*SQRT(252)</f>
        <v/>
      </c>
      <c r="G957" s="16">
        <f>IF(OR(C957="",F957=""),"",C957-F957)</f>
        <v/>
      </c>
      <c r="H957" s="17">
        <f>IF(OR(C957="",F957="",F957=0),"",C957/F957)</f>
        <v/>
      </c>
      <c r="I957" s="18">
        <f>IF('01_RAW_FwdRV'!B957="","",'01_RAW_FwdRV'!B957)</f>
        <v/>
      </c>
      <c r="J957" s="18">
        <f>IF(ROW()&lt;=3286,STDEV(D958:D978)*SQRT(252),"")</f>
        <v/>
      </c>
      <c r="K957" s="18">
        <f>IF(ROW()&lt;=3244,LN(B1020/B957),"")</f>
        <v/>
      </c>
      <c r="L957" s="19" t="n">
        <v>0.09728033472803348</v>
      </c>
      <c r="M957" s="19" t="n">
        <v>0.1914225941422594</v>
      </c>
      <c r="N957" s="17" t="n">
        <v>-0.01030114840195055</v>
      </c>
      <c r="O957" s="20">
        <f>IF(F957="","",IF(F957&lt;'04_VOLATILITY_REGIMES'!$C$5,"Low",IF(F957&lt;'04_VOLATILITY_REGIMES'!$C$6,"Normal",IF(F957&lt;'04_VOLATILITY_REGIMES'!$C$7,"High","Extreme"))))</f>
        <v/>
      </c>
      <c r="P957" s="20">
        <f>O958</f>
        <v/>
      </c>
      <c r="Q957" s="21">
        <f>YEAR(A957)</f>
        <v/>
      </c>
    </row>
    <row r="958">
      <c r="A958" s="14" t="n">
        <v>42727</v>
      </c>
      <c r="B958" s="15">
        <f>'01_RAW_Spot'!B958</f>
        <v/>
      </c>
      <c r="C958" s="16">
        <f>'01_RAW_IV'!B958</f>
        <v/>
      </c>
      <c r="D958" s="15">
        <f>LN(B958/B957)</f>
        <v/>
      </c>
      <c r="E958" s="16">
        <f>STDEV(D938:D958)*SQRT(252)</f>
        <v/>
      </c>
      <c r="F958" s="16">
        <f>STDEV(D896:D958)*SQRT(252)</f>
        <v/>
      </c>
      <c r="G958" s="16">
        <f>IF(OR(C958="",F958=""),"",C958-F958)</f>
        <v/>
      </c>
      <c r="H958" s="17">
        <f>IF(OR(C958="",F958="",F958=0),"",C958/F958)</f>
        <v/>
      </c>
      <c r="I958" s="18">
        <f>IF('01_RAW_FwdRV'!B958="","",'01_RAW_FwdRV'!B958)</f>
        <v/>
      </c>
      <c r="J958" s="18">
        <f>IF(ROW()&lt;=3286,STDEV(D959:D979)*SQRT(252),"")</f>
        <v/>
      </c>
      <c r="K958" s="18">
        <f>IF(ROW()&lt;=3244,LN(B1021/B958),"")</f>
        <v/>
      </c>
      <c r="L958" s="19" t="n">
        <v>0.08045977011494253</v>
      </c>
      <c r="M958" s="19" t="n">
        <v>0.2006269592476489</v>
      </c>
      <c r="N958" s="17" t="n">
        <v>-0.04160781370955662</v>
      </c>
      <c r="O958" s="20">
        <f>IF(F958="","",IF(F958&lt;'04_VOLATILITY_REGIMES'!$C$5,"Low",IF(F958&lt;'04_VOLATILITY_REGIMES'!$C$6,"Normal",IF(F958&lt;'04_VOLATILITY_REGIMES'!$C$7,"High","Extreme"))))</f>
        <v/>
      </c>
      <c r="P958" s="20">
        <f>O959</f>
        <v/>
      </c>
      <c r="Q958" s="21">
        <f>YEAR(A958)</f>
        <v/>
      </c>
    </row>
    <row r="959">
      <c r="A959" s="14" t="n">
        <v>42730</v>
      </c>
      <c r="B959" s="15">
        <f>'01_RAW_Spot'!B959</f>
        <v/>
      </c>
      <c r="C959" s="16">
        <f>'01_RAW_IV'!B959</f>
        <v/>
      </c>
      <c r="D959" s="15">
        <f>LN(B959/B958)</f>
        <v/>
      </c>
      <c r="E959" s="16">
        <f>STDEV(D939:D959)*SQRT(252)</f>
        <v/>
      </c>
      <c r="F959" s="16">
        <f>STDEV(D897:D959)*SQRT(252)</f>
        <v/>
      </c>
      <c r="G959" s="16">
        <f>IF(OR(C959="",F959=""),"",C959-F959)</f>
        <v/>
      </c>
      <c r="H959" s="17">
        <f>IF(OR(C959="",F959="",F959=0),"",C959/F959)</f>
        <v/>
      </c>
      <c r="I959" s="18">
        <f>IF('01_RAW_FwdRV'!B959="","",'01_RAW_FwdRV'!B959)</f>
        <v/>
      </c>
      <c r="J959" s="18">
        <f>IF(ROW()&lt;=3286,STDEV(D960:D980)*SQRT(252),"")</f>
        <v/>
      </c>
      <c r="K959" s="18">
        <f>IF(ROW()&lt;=3244,LN(B1022/B959),"")</f>
        <v/>
      </c>
      <c r="L959" s="19" t="n">
        <v>0.08037578288100208</v>
      </c>
      <c r="M959" s="19" t="n">
        <v>0.2066805845511482</v>
      </c>
      <c r="N959" s="17" t="n">
        <v>-0.04730412446253034</v>
      </c>
      <c r="O959" s="20">
        <f>IF(F959="","",IF(F959&lt;'04_VOLATILITY_REGIMES'!$C$5,"Low",IF(F959&lt;'04_VOLATILITY_REGIMES'!$C$6,"Normal",IF(F959&lt;'04_VOLATILITY_REGIMES'!$C$7,"High","Extreme"))))</f>
        <v/>
      </c>
      <c r="P959" s="20">
        <f>O960</f>
        <v/>
      </c>
      <c r="Q959" s="21">
        <f>YEAR(A959)</f>
        <v/>
      </c>
    </row>
    <row r="960">
      <c r="A960" s="14" t="n">
        <v>42731</v>
      </c>
      <c r="B960" s="15">
        <f>'01_RAW_Spot'!B960</f>
        <v/>
      </c>
      <c r="C960" s="16">
        <f>'01_RAW_IV'!B960</f>
        <v/>
      </c>
      <c r="D960" s="15">
        <f>LN(B960/B959)</f>
        <v/>
      </c>
      <c r="E960" s="16">
        <f>STDEV(D940:D960)*SQRT(252)</f>
        <v/>
      </c>
      <c r="F960" s="16">
        <f>STDEV(D898:D960)*SQRT(252)</f>
        <v/>
      </c>
      <c r="G960" s="16">
        <f>IF(OR(C960="",F960=""),"",C960-F960)</f>
        <v/>
      </c>
      <c r="H960" s="17">
        <f>IF(OR(C960="",F960="",F960=0),"",C960/F960)</f>
        <v/>
      </c>
      <c r="I960" s="18">
        <f>IF('01_RAW_FwdRV'!B960="","",'01_RAW_FwdRV'!B960)</f>
        <v/>
      </c>
      <c r="J960" s="18">
        <f>IF(ROW()&lt;=3286,STDEV(D961:D981)*SQRT(252),"")</f>
        <v/>
      </c>
      <c r="K960" s="18">
        <f>IF(ROW()&lt;=3244,LN(B1023/B960),"")</f>
        <v/>
      </c>
      <c r="L960" s="19" t="n">
        <v>0.0948905109489051</v>
      </c>
      <c r="M960" s="19" t="n">
        <v>0.1814389989572471</v>
      </c>
      <c r="N960" s="17" t="n">
        <v>-0.01596898325013653</v>
      </c>
      <c r="O960" s="20">
        <f>IF(F960="","",IF(F960&lt;'04_VOLATILITY_REGIMES'!$C$5,"Low",IF(F960&lt;'04_VOLATILITY_REGIMES'!$C$6,"Normal",IF(F960&lt;'04_VOLATILITY_REGIMES'!$C$7,"High","Extreme"))))</f>
        <v/>
      </c>
      <c r="P960" s="20">
        <f>O961</f>
        <v/>
      </c>
      <c r="Q960" s="21">
        <f>YEAR(A960)</f>
        <v/>
      </c>
    </row>
    <row r="961">
      <c r="A961" s="14" t="n">
        <v>42732</v>
      </c>
      <c r="B961" s="15">
        <f>'01_RAW_Spot'!B961</f>
        <v/>
      </c>
      <c r="C961" s="16">
        <f>'01_RAW_IV'!B961</f>
        <v/>
      </c>
      <c r="D961" s="15">
        <f>LN(B961/B960)</f>
        <v/>
      </c>
      <c r="E961" s="16">
        <f>STDEV(D941:D961)*SQRT(252)</f>
        <v/>
      </c>
      <c r="F961" s="16">
        <f>STDEV(D899:D961)*SQRT(252)</f>
        <v/>
      </c>
      <c r="G961" s="16">
        <f>IF(OR(C961="",F961=""),"",C961-F961)</f>
        <v/>
      </c>
      <c r="H961" s="17">
        <f>IF(OR(C961="",F961="",F961=0),"",C961/F961)</f>
        <v/>
      </c>
      <c r="I961" s="18">
        <f>IF('01_RAW_FwdRV'!B961="","",'01_RAW_FwdRV'!B961)</f>
        <v/>
      </c>
      <c r="J961" s="18">
        <f>IF(ROW()&lt;=3286,STDEV(D962:D982)*SQRT(252),"")</f>
        <v/>
      </c>
      <c r="K961" s="18">
        <f>IF(ROW()&lt;=3244,LN(B1024/B961),"")</f>
        <v/>
      </c>
      <c r="L961" s="19" t="n">
        <v>0.09583333333333334</v>
      </c>
      <c r="M961" s="19" t="n">
        <v>0.1989583333333333</v>
      </c>
      <c r="N961" s="17" t="n">
        <v>-0.02270968546160216</v>
      </c>
      <c r="O961" s="20">
        <f>IF(F961="","",IF(F961&lt;'04_VOLATILITY_REGIMES'!$C$5,"Low",IF(F961&lt;'04_VOLATILITY_REGIMES'!$C$6,"Normal",IF(F961&lt;'04_VOLATILITY_REGIMES'!$C$7,"High","Extreme"))))</f>
        <v/>
      </c>
      <c r="P961" s="20">
        <f>O962</f>
        <v/>
      </c>
      <c r="Q961" s="21">
        <f>YEAR(A961)</f>
        <v/>
      </c>
    </row>
    <row r="962">
      <c r="A962" s="14" t="n">
        <v>42733</v>
      </c>
      <c r="B962" s="15">
        <f>'01_RAW_Spot'!B962</f>
        <v/>
      </c>
      <c r="C962" s="16">
        <f>'01_RAW_IV'!B962</f>
        <v/>
      </c>
      <c r="D962" s="15">
        <f>LN(B962/B961)</f>
        <v/>
      </c>
      <c r="E962" s="16">
        <f>STDEV(D942:D962)*SQRT(252)</f>
        <v/>
      </c>
      <c r="F962" s="16">
        <f>STDEV(D900:D962)*SQRT(252)</f>
        <v/>
      </c>
      <c r="G962" s="16">
        <f>IF(OR(C962="",F962=""),"",C962-F962)</f>
        <v/>
      </c>
      <c r="H962" s="17">
        <f>IF(OR(C962="",F962="",F962=0),"",C962/F962)</f>
        <v/>
      </c>
      <c r="I962" s="18">
        <f>IF('01_RAW_FwdRV'!B962="","",'01_RAW_FwdRV'!B962)</f>
        <v/>
      </c>
      <c r="J962" s="18">
        <f>IF(ROW()&lt;=3286,STDEV(D963:D983)*SQRT(252),"")</f>
        <v/>
      </c>
      <c r="K962" s="18">
        <f>IF(ROW()&lt;=3244,LN(B1025/B962),"")</f>
        <v/>
      </c>
      <c r="L962" s="19" t="n">
        <v>0.1019771071800208</v>
      </c>
      <c r="M962" s="19" t="n">
        <v>0.2070759625390219</v>
      </c>
      <c r="N962" s="17" t="n">
        <v>-0.02301448069150587</v>
      </c>
      <c r="O962" s="20">
        <f>IF(F962="","",IF(F962&lt;'04_VOLATILITY_REGIMES'!$C$5,"Low",IF(F962&lt;'04_VOLATILITY_REGIMES'!$C$6,"Normal",IF(F962&lt;'04_VOLATILITY_REGIMES'!$C$7,"High","Extreme"))))</f>
        <v/>
      </c>
      <c r="P962" s="20">
        <f>O963</f>
        <v/>
      </c>
      <c r="Q962" s="21">
        <f>YEAR(A962)</f>
        <v/>
      </c>
    </row>
    <row r="963">
      <c r="A963" s="14" t="n">
        <v>42734</v>
      </c>
      <c r="B963" s="15">
        <f>'01_RAW_Spot'!B963</f>
        <v/>
      </c>
      <c r="C963" s="16">
        <f>'01_RAW_IV'!B963</f>
        <v/>
      </c>
      <c r="D963" s="15">
        <f>LN(B963/B962)</f>
        <v/>
      </c>
      <c r="E963" s="16">
        <f>STDEV(D943:D963)*SQRT(252)</f>
        <v/>
      </c>
      <c r="F963" s="16">
        <f>STDEV(D901:D963)*SQRT(252)</f>
        <v/>
      </c>
      <c r="G963" s="16">
        <f>IF(OR(C963="",F963=""),"",C963-F963)</f>
        <v/>
      </c>
      <c r="H963" s="17">
        <f>IF(OR(C963="",F963="",F963=0),"",C963/F963)</f>
        <v/>
      </c>
      <c r="I963" s="18">
        <f>IF('01_RAW_FwdRV'!B963="","",'01_RAW_FwdRV'!B963)</f>
        <v/>
      </c>
      <c r="J963" s="18">
        <f>IF(ROW()&lt;=3286,STDEV(D964:D984)*SQRT(252),"")</f>
        <v/>
      </c>
      <c r="K963" s="18">
        <f>IF(ROW()&lt;=3244,LN(B1026/B963),"")</f>
        <v/>
      </c>
      <c r="L963" s="19" t="n">
        <v>0.1112266112266112</v>
      </c>
      <c r="M963" s="19" t="n">
        <v>0.2130977130977131</v>
      </c>
      <c r="N963" s="17" t="n">
        <v>-0.00602108926759853</v>
      </c>
      <c r="O963" s="20">
        <f>IF(F963="","",IF(F963&lt;'04_VOLATILITY_REGIMES'!$C$5,"Low",IF(F963&lt;'04_VOLATILITY_REGIMES'!$C$6,"Normal",IF(F963&lt;'04_VOLATILITY_REGIMES'!$C$7,"High","Extreme"))))</f>
        <v/>
      </c>
      <c r="P963" s="20">
        <f>O964</f>
        <v/>
      </c>
      <c r="Q963" s="21">
        <f>YEAR(A963)</f>
        <v/>
      </c>
    </row>
    <row r="964">
      <c r="A964" s="14" t="n">
        <v>42737</v>
      </c>
      <c r="B964" s="15">
        <f>'01_RAW_Spot'!B964</f>
        <v/>
      </c>
      <c r="C964" s="16">
        <f>'01_RAW_IV'!B964</f>
        <v/>
      </c>
      <c r="D964" s="15">
        <f>LN(B964/B963)</f>
        <v/>
      </c>
      <c r="E964" s="16">
        <f>STDEV(D944:D964)*SQRT(252)</f>
        <v/>
      </c>
      <c r="F964" s="16">
        <f>STDEV(D902:D964)*SQRT(252)</f>
        <v/>
      </c>
      <c r="G964" s="16">
        <f>IF(OR(C964="",F964=""),"",C964-F964)</f>
        <v/>
      </c>
      <c r="H964" s="17">
        <f>IF(OR(C964="",F964="",F964=0),"",C964/F964)</f>
        <v/>
      </c>
      <c r="I964" s="18">
        <f>IF('01_RAW_FwdRV'!B964="","",'01_RAW_FwdRV'!B964)</f>
        <v/>
      </c>
      <c r="J964" s="18">
        <f>IF(ROW()&lt;=3286,STDEV(D965:D985)*SQRT(252),"")</f>
        <v/>
      </c>
      <c r="K964" s="18">
        <f>IF(ROW()&lt;=3244,LN(B1027/B964),"")</f>
        <v/>
      </c>
      <c r="L964" s="19" t="n">
        <v>0.1100726895119419</v>
      </c>
      <c r="M964" s="19" t="n">
        <v>0.22533748701973</v>
      </c>
      <c r="N964" s="17" t="n">
        <v>-0.03792892234700176</v>
      </c>
      <c r="O964" s="20">
        <f>IF(F964="","",IF(F964&lt;'04_VOLATILITY_REGIMES'!$C$5,"Low",IF(F964&lt;'04_VOLATILITY_REGIMES'!$C$6,"Normal",IF(F964&lt;'04_VOLATILITY_REGIMES'!$C$7,"High","Extreme"))))</f>
        <v/>
      </c>
      <c r="P964" s="20">
        <f>O965</f>
        <v/>
      </c>
      <c r="Q964" s="21">
        <f>YEAR(A964)</f>
        <v/>
      </c>
    </row>
    <row r="965">
      <c r="A965" s="14" t="n">
        <v>42738</v>
      </c>
      <c r="B965" s="15">
        <f>'01_RAW_Spot'!B965</f>
        <v/>
      </c>
      <c r="C965" s="16">
        <f>'01_RAW_IV'!B965</f>
        <v/>
      </c>
      <c r="D965" s="15">
        <f>LN(B965/B964)</f>
        <v/>
      </c>
      <c r="E965" s="16">
        <f>STDEV(D945:D965)*SQRT(252)</f>
        <v/>
      </c>
      <c r="F965" s="16">
        <f>STDEV(D903:D965)*SQRT(252)</f>
        <v/>
      </c>
      <c r="G965" s="16">
        <f>IF(OR(C965="",F965=""),"",C965-F965)</f>
        <v/>
      </c>
      <c r="H965" s="17">
        <f>IF(OR(C965="",F965="",F965=0),"",C965/F965)</f>
        <v/>
      </c>
      <c r="I965" s="18">
        <f>IF('01_RAW_FwdRV'!B965="","",'01_RAW_FwdRV'!B965)</f>
        <v/>
      </c>
      <c r="J965" s="18">
        <f>IF(ROW()&lt;=3286,STDEV(D966:D986)*SQRT(252),"")</f>
        <v/>
      </c>
      <c r="K965" s="18">
        <f>IF(ROW()&lt;=3244,LN(B1028/B965),"")</f>
        <v/>
      </c>
      <c r="L965" s="19" t="n">
        <v>0.1265560165975104</v>
      </c>
      <c r="M965" s="19" t="n">
        <v>0.1856846473029046</v>
      </c>
      <c r="N965" s="17" t="n">
        <v>0.04437606508022882</v>
      </c>
      <c r="O965" s="20">
        <f>IF(F965="","",IF(F965&lt;'04_VOLATILITY_REGIMES'!$C$5,"Low",IF(F965&lt;'04_VOLATILITY_REGIMES'!$C$6,"Normal",IF(F965&lt;'04_VOLATILITY_REGIMES'!$C$7,"High","Extreme"))))</f>
        <v/>
      </c>
      <c r="P965" s="20">
        <f>O966</f>
        <v/>
      </c>
      <c r="Q965" s="21">
        <f>YEAR(A965)</f>
        <v/>
      </c>
    </row>
    <row r="966">
      <c r="A966" s="14" t="n">
        <v>42739</v>
      </c>
      <c r="B966" s="15">
        <f>'01_RAW_Spot'!B966</f>
        <v/>
      </c>
      <c r="C966" s="16">
        <f>'01_RAW_IV'!B966</f>
        <v/>
      </c>
      <c r="D966" s="15">
        <f>LN(B966/B965)</f>
        <v/>
      </c>
      <c r="E966" s="16">
        <f>STDEV(D946:D966)*SQRT(252)</f>
        <v/>
      </c>
      <c r="F966" s="16">
        <f>STDEV(D904:D966)*SQRT(252)</f>
        <v/>
      </c>
      <c r="G966" s="16">
        <f>IF(OR(C966="",F966=""),"",C966-F966)</f>
        <v/>
      </c>
      <c r="H966" s="17">
        <f>IF(OR(C966="",F966="",F966=0),"",C966/F966)</f>
        <v/>
      </c>
      <c r="I966" s="18">
        <f>IF('01_RAW_FwdRV'!B966="","",'01_RAW_FwdRV'!B966)</f>
        <v/>
      </c>
      <c r="J966" s="18">
        <f>IF(ROW()&lt;=3286,STDEV(D967:D987)*SQRT(252),"")</f>
        <v/>
      </c>
      <c r="K966" s="18">
        <f>IF(ROW()&lt;=3244,LN(B1029/B966),"")</f>
        <v/>
      </c>
      <c r="L966" s="19" t="n">
        <v>0.1202072538860104</v>
      </c>
      <c r="M966" s="19" t="n">
        <v>0.2</v>
      </c>
      <c r="N966" s="17" t="n">
        <v>0.02495871113715183</v>
      </c>
      <c r="O966" s="20">
        <f>IF(F966="","",IF(F966&lt;'04_VOLATILITY_REGIMES'!$C$5,"Low",IF(F966&lt;'04_VOLATILITY_REGIMES'!$C$6,"Normal",IF(F966&lt;'04_VOLATILITY_REGIMES'!$C$7,"High","Extreme"))))</f>
        <v/>
      </c>
      <c r="P966" s="20">
        <f>O967</f>
        <v/>
      </c>
      <c r="Q966" s="21">
        <f>YEAR(A966)</f>
        <v/>
      </c>
    </row>
    <row r="967">
      <c r="A967" s="14" t="n">
        <v>42740</v>
      </c>
      <c r="B967" s="15">
        <f>'01_RAW_Spot'!B967</f>
        <v/>
      </c>
      <c r="C967" s="16">
        <f>'01_RAW_IV'!B967</f>
        <v/>
      </c>
      <c r="D967" s="15">
        <f>LN(B967/B966)</f>
        <v/>
      </c>
      <c r="E967" s="16">
        <f>STDEV(D947:D967)*SQRT(252)</f>
        <v/>
      </c>
      <c r="F967" s="16">
        <f>STDEV(D905:D967)*SQRT(252)</f>
        <v/>
      </c>
      <c r="G967" s="16">
        <f>IF(OR(C967="",F967=""),"",C967-F967)</f>
        <v/>
      </c>
      <c r="H967" s="17">
        <f>IF(OR(C967="",F967="",F967=0),"",C967/F967)</f>
        <v/>
      </c>
      <c r="I967" s="18">
        <f>IF('01_RAW_FwdRV'!B967="","",'01_RAW_FwdRV'!B967)</f>
        <v/>
      </c>
      <c r="J967" s="18">
        <f>IF(ROW()&lt;=3286,STDEV(D968:D988)*SQRT(252),"")</f>
        <v/>
      </c>
      <c r="K967" s="18">
        <f>IF(ROW()&lt;=3244,LN(B1030/B967),"")</f>
        <v/>
      </c>
      <c r="L967" s="19" t="n">
        <v>0.113871635610766</v>
      </c>
      <c r="M967" s="19" t="n">
        <v>0.2018633540372671</v>
      </c>
      <c r="N967" s="17" t="n">
        <v>0.01306129557295114</v>
      </c>
      <c r="O967" s="20">
        <f>IF(F967="","",IF(F967&lt;'04_VOLATILITY_REGIMES'!$C$5,"Low",IF(F967&lt;'04_VOLATILITY_REGIMES'!$C$6,"Normal",IF(F967&lt;'04_VOLATILITY_REGIMES'!$C$7,"High","Extreme"))))</f>
        <v/>
      </c>
      <c r="P967" s="20">
        <f>O968</f>
        <v/>
      </c>
      <c r="Q967" s="21">
        <f>YEAR(A967)</f>
        <v/>
      </c>
    </row>
    <row r="968">
      <c r="A968" s="14" t="n">
        <v>42741</v>
      </c>
      <c r="B968" s="15">
        <f>'01_RAW_Spot'!B968</f>
        <v/>
      </c>
      <c r="C968" s="16">
        <f>'01_RAW_IV'!B968</f>
        <v/>
      </c>
      <c r="D968" s="15">
        <f>LN(B968/B967)</f>
        <v/>
      </c>
      <c r="E968" s="16">
        <f>STDEV(D948:D968)*SQRT(252)</f>
        <v/>
      </c>
      <c r="F968" s="16">
        <f>STDEV(D906:D968)*SQRT(252)</f>
        <v/>
      </c>
      <c r="G968" s="16">
        <f>IF(OR(C968="",F968=""),"",C968-F968)</f>
        <v/>
      </c>
      <c r="H968" s="17">
        <f>IF(OR(C968="",F968="",F968=0),"",C968/F968)</f>
        <v/>
      </c>
      <c r="I968" s="18">
        <f>IF('01_RAW_FwdRV'!B968="","",'01_RAW_FwdRV'!B968)</f>
        <v/>
      </c>
      <c r="J968" s="18">
        <f>IF(ROW()&lt;=3286,STDEV(D969:D989)*SQRT(252),"")</f>
        <v/>
      </c>
      <c r="K968" s="18">
        <f>IF(ROW()&lt;=3244,LN(B1031/B968),"")</f>
        <v/>
      </c>
      <c r="L968" s="19" t="n">
        <v>0.1168562564632885</v>
      </c>
      <c r="M968" s="19" t="n">
        <v>0.1964839710444674</v>
      </c>
      <c r="N968" s="17" t="n">
        <v>0.02471608967256995</v>
      </c>
      <c r="O968" s="20">
        <f>IF(F968="","",IF(F968&lt;'04_VOLATILITY_REGIMES'!$C$5,"Low",IF(F968&lt;'04_VOLATILITY_REGIMES'!$C$6,"Normal",IF(F968&lt;'04_VOLATILITY_REGIMES'!$C$7,"High","Extreme"))))</f>
        <v/>
      </c>
      <c r="P968" s="20">
        <f>O969</f>
        <v/>
      </c>
      <c r="Q968" s="21">
        <f>YEAR(A968)</f>
        <v/>
      </c>
    </row>
    <row r="969">
      <c r="A969" s="14" t="n">
        <v>42744</v>
      </c>
      <c r="B969" s="15">
        <f>'01_RAW_Spot'!B969</f>
        <v/>
      </c>
      <c r="C969" s="16">
        <f>'01_RAW_IV'!B969</f>
        <v/>
      </c>
      <c r="D969" s="15">
        <f>LN(B969/B968)</f>
        <v/>
      </c>
      <c r="E969" s="16">
        <f>STDEV(D949:D969)*SQRT(252)</f>
        <v/>
      </c>
      <c r="F969" s="16">
        <f>STDEV(D907:D969)*SQRT(252)</f>
        <v/>
      </c>
      <c r="G969" s="16">
        <f>IF(OR(C969="",F969=""),"",C969-F969)</f>
        <v/>
      </c>
      <c r="H969" s="17">
        <f>IF(OR(C969="",F969="",F969=0),"",C969/F969)</f>
        <v/>
      </c>
      <c r="I969" s="18">
        <f>IF('01_RAW_FwdRV'!B969="","",'01_RAW_FwdRV'!B969)</f>
        <v/>
      </c>
      <c r="J969" s="18">
        <f>IF(ROW()&lt;=3286,STDEV(D970:D990)*SQRT(252),"")</f>
        <v/>
      </c>
      <c r="K969" s="18">
        <f>IF(ROW()&lt;=3244,LN(B1032/B969),"")</f>
        <v/>
      </c>
      <c r="L969" s="19" t="n">
        <v>0.1332644628099174</v>
      </c>
      <c r="M969" s="19" t="n">
        <v>0.2159090909090909</v>
      </c>
      <c r="N969" s="17" t="n">
        <v>0.02780097621513674</v>
      </c>
      <c r="O969" s="20">
        <f>IF(F969="","",IF(F969&lt;'04_VOLATILITY_REGIMES'!$C$5,"Low",IF(F969&lt;'04_VOLATILITY_REGIMES'!$C$6,"Normal",IF(F969&lt;'04_VOLATILITY_REGIMES'!$C$7,"High","Extreme"))))</f>
        <v/>
      </c>
      <c r="P969" s="20">
        <f>O970</f>
        <v/>
      </c>
      <c r="Q969" s="21">
        <f>YEAR(A969)</f>
        <v/>
      </c>
    </row>
    <row r="970">
      <c r="A970" s="14" t="n">
        <v>42745</v>
      </c>
      <c r="B970" s="15">
        <f>'01_RAW_Spot'!B970</f>
        <v/>
      </c>
      <c r="C970" s="16">
        <f>'01_RAW_IV'!B970</f>
        <v/>
      </c>
      <c r="D970" s="15">
        <f>LN(B970/B969)</f>
        <v/>
      </c>
      <c r="E970" s="16">
        <f>STDEV(D950:D970)*SQRT(252)</f>
        <v/>
      </c>
      <c r="F970" s="16">
        <f>STDEV(D908:D970)*SQRT(252)</f>
        <v/>
      </c>
      <c r="G970" s="16">
        <f>IF(OR(C970="",F970=""),"",C970-F970)</f>
        <v/>
      </c>
      <c r="H970" s="17">
        <f>IF(OR(C970="",F970="",F970=0),"",C970/F970)</f>
        <v/>
      </c>
      <c r="I970" s="18">
        <f>IF('01_RAW_FwdRV'!B970="","",'01_RAW_FwdRV'!B970)</f>
        <v/>
      </c>
      <c r="J970" s="18">
        <f>IF(ROW()&lt;=3286,STDEV(D971:D991)*SQRT(252),"")</f>
        <v/>
      </c>
      <c r="K970" s="18">
        <f>IF(ROW()&lt;=3244,LN(B1033/B970),"")</f>
        <v/>
      </c>
      <c r="L970" s="19" t="n">
        <v>0.1279669762641899</v>
      </c>
      <c r="M970" s="19" t="n">
        <v>0.2022703818369453</v>
      </c>
      <c r="N970" s="17" t="n">
        <v>0.02860825105417478</v>
      </c>
      <c r="O970" s="20">
        <f>IF(F970="","",IF(F970&lt;'04_VOLATILITY_REGIMES'!$C$5,"Low",IF(F970&lt;'04_VOLATILITY_REGIMES'!$C$6,"Normal",IF(F970&lt;'04_VOLATILITY_REGIMES'!$C$7,"High","Extreme"))))</f>
        <v/>
      </c>
      <c r="P970" s="20">
        <f>O971</f>
        <v/>
      </c>
      <c r="Q970" s="21">
        <f>YEAR(A970)</f>
        <v/>
      </c>
    </row>
    <row r="971">
      <c r="A971" s="14" t="n">
        <v>42746</v>
      </c>
      <c r="B971" s="15">
        <f>'01_RAW_Spot'!B971</f>
        <v/>
      </c>
      <c r="C971" s="16">
        <f>'01_RAW_IV'!B971</f>
        <v/>
      </c>
      <c r="D971" s="15">
        <f>LN(B971/B970)</f>
        <v/>
      </c>
      <c r="E971" s="16">
        <f>STDEV(D951:D971)*SQRT(252)</f>
        <v/>
      </c>
      <c r="F971" s="16">
        <f>STDEV(D909:D971)*SQRT(252)</f>
        <v/>
      </c>
      <c r="G971" s="16">
        <f>IF(OR(C971="",F971=""),"",C971-F971)</f>
        <v/>
      </c>
      <c r="H971" s="17">
        <f>IF(OR(C971="",F971="",F971=0),"",C971/F971)</f>
        <v/>
      </c>
      <c r="I971" s="18">
        <f>IF('01_RAW_FwdRV'!B971="","",'01_RAW_FwdRV'!B971)</f>
        <v/>
      </c>
      <c r="J971" s="18">
        <f>IF(ROW()&lt;=3286,STDEV(D972:D992)*SQRT(252),"")</f>
        <v/>
      </c>
      <c r="K971" s="18">
        <f>IF(ROW()&lt;=3244,LN(B1034/B971),"")</f>
        <v/>
      </c>
      <c r="L971" s="19" t="n">
        <v>0.1432989690721649</v>
      </c>
      <c r="M971" s="19" t="n">
        <v>0.211340206185567</v>
      </c>
      <c r="N971" s="17" t="n">
        <v>0.04670211337953002</v>
      </c>
      <c r="O971" s="20">
        <f>IF(F971="","",IF(F971&lt;'04_VOLATILITY_REGIMES'!$C$5,"Low",IF(F971&lt;'04_VOLATILITY_REGIMES'!$C$6,"Normal",IF(F971&lt;'04_VOLATILITY_REGIMES'!$C$7,"High","Extreme"))))</f>
        <v/>
      </c>
      <c r="P971" s="20">
        <f>O972</f>
        <v/>
      </c>
      <c r="Q971" s="21">
        <f>YEAR(A971)</f>
        <v/>
      </c>
    </row>
    <row r="972">
      <c r="A972" s="14" t="n">
        <v>42747</v>
      </c>
      <c r="B972" s="15">
        <f>'01_RAW_Spot'!B972</f>
        <v/>
      </c>
      <c r="C972" s="16">
        <f>'01_RAW_IV'!B972</f>
        <v/>
      </c>
      <c r="D972" s="15">
        <f>LN(B972/B971)</f>
        <v/>
      </c>
      <c r="E972" s="16">
        <f>STDEV(D952:D972)*SQRT(252)</f>
        <v/>
      </c>
      <c r="F972" s="16">
        <f>STDEV(D910:D972)*SQRT(252)</f>
        <v/>
      </c>
      <c r="G972" s="16">
        <f>IF(OR(C972="",F972=""),"",C972-F972)</f>
        <v/>
      </c>
      <c r="H972" s="17">
        <f>IF(OR(C972="",F972="",F972=0),"",C972/F972)</f>
        <v/>
      </c>
      <c r="I972" s="18">
        <f>IF('01_RAW_FwdRV'!B972="","",'01_RAW_FwdRV'!B972)</f>
        <v/>
      </c>
      <c r="J972" s="18">
        <f>IF(ROW()&lt;=3286,STDEV(D973:D993)*SQRT(252),"")</f>
        <v/>
      </c>
      <c r="K972" s="18">
        <f>IF(ROW()&lt;=3244,LN(B1035/B972),"")</f>
        <v/>
      </c>
      <c r="L972" s="19" t="n">
        <v>0.1174047373841401</v>
      </c>
      <c r="M972" s="19" t="n">
        <v>0.2214212152420185</v>
      </c>
      <c r="N972" s="17" t="n">
        <v>-0.000401500725717995</v>
      </c>
      <c r="O972" s="20">
        <f>IF(F972="","",IF(F972&lt;'04_VOLATILITY_REGIMES'!$C$5,"Low",IF(F972&lt;'04_VOLATILITY_REGIMES'!$C$6,"Normal",IF(F972&lt;'04_VOLATILITY_REGIMES'!$C$7,"High","Extreme"))))</f>
        <v/>
      </c>
      <c r="P972" s="20">
        <f>O973</f>
        <v/>
      </c>
      <c r="Q972" s="21">
        <f>YEAR(A972)</f>
        <v/>
      </c>
    </row>
    <row r="973">
      <c r="A973" s="14" t="n">
        <v>42748</v>
      </c>
      <c r="B973" s="15">
        <f>'01_RAW_Spot'!B973</f>
        <v/>
      </c>
      <c r="C973" s="16">
        <f>'01_RAW_IV'!B973</f>
        <v/>
      </c>
      <c r="D973" s="15">
        <f>LN(B973/B972)</f>
        <v/>
      </c>
      <c r="E973" s="16">
        <f>STDEV(D953:D973)*SQRT(252)</f>
        <v/>
      </c>
      <c r="F973" s="16">
        <f>STDEV(D911:D973)*SQRT(252)</f>
        <v/>
      </c>
      <c r="G973" s="16">
        <f>IF(OR(C973="",F973=""),"",C973-F973)</f>
        <v/>
      </c>
      <c r="H973" s="17">
        <f>IF(OR(C973="",F973="",F973=0),"",C973/F973)</f>
        <v/>
      </c>
      <c r="I973" s="18">
        <f>IF('01_RAW_FwdRV'!B973="","",'01_RAW_FwdRV'!B973)</f>
        <v/>
      </c>
      <c r="J973" s="18">
        <f>IF(ROW()&lt;=3286,STDEV(D974:D994)*SQRT(252),"")</f>
        <v/>
      </c>
      <c r="K973" s="18">
        <f>IF(ROW()&lt;=3244,LN(B1036/B973),"")</f>
        <v/>
      </c>
      <c r="L973" s="19" t="n">
        <v>0.1121399176954733</v>
      </c>
      <c r="M973" s="19" t="n">
        <v>0.1666666666666667</v>
      </c>
      <c r="N973" s="17" t="n">
        <v>0.03909672256011988</v>
      </c>
      <c r="O973" s="20">
        <f>IF(F973="","",IF(F973&lt;'04_VOLATILITY_REGIMES'!$C$5,"Low",IF(F973&lt;'04_VOLATILITY_REGIMES'!$C$6,"Normal",IF(F973&lt;'04_VOLATILITY_REGIMES'!$C$7,"High","Extreme"))))</f>
        <v/>
      </c>
      <c r="P973" s="20">
        <f>O974</f>
        <v/>
      </c>
      <c r="Q973" s="21">
        <f>YEAR(A973)</f>
        <v/>
      </c>
    </row>
    <row r="974">
      <c r="A974" s="14" t="n">
        <v>42751</v>
      </c>
      <c r="B974" s="15">
        <f>'01_RAW_Spot'!B974</f>
        <v/>
      </c>
      <c r="C974" s="16">
        <f>'01_RAW_IV'!B974</f>
        <v/>
      </c>
      <c r="D974" s="15">
        <f>LN(B974/B973)</f>
        <v/>
      </c>
      <c r="E974" s="16">
        <f>STDEV(D954:D974)*SQRT(252)</f>
        <v/>
      </c>
      <c r="F974" s="16">
        <f>STDEV(D912:D974)*SQRT(252)</f>
        <v/>
      </c>
      <c r="G974" s="16">
        <f>IF(OR(C974="",F974=""),"",C974-F974)</f>
        <v/>
      </c>
      <c r="H974" s="17">
        <f>IF(OR(C974="",F974="",F974=0),"",C974/F974)</f>
        <v/>
      </c>
      <c r="I974" s="18">
        <f>IF('01_RAW_FwdRV'!B974="","",'01_RAW_FwdRV'!B974)</f>
        <v/>
      </c>
      <c r="J974" s="18">
        <f>IF(ROW()&lt;=3286,STDEV(D975:D995)*SQRT(252),"")</f>
        <v/>
      </c>
      <c r="K974" s="18">
        <f>IF(ROW()&lt;=3244,LN(B1037/B974),"")</f>
        <v/>
      </c>
      <c r="L974" s="19" t="n">
        <v>0.1058581706063721</v>
      </c>
      <c r="M974" s="19" t="n">
        <v>0.1593011305241521</v>
      </c>
      <c r="N974" s="17" t="n">
        <v>0.04417392079337704</v>
      </c>
      <c r="O974" s="20">
        <f>IF(F974="","",IF(F974&lt;'04_VOLATILITY_REGIMES'!$C$5,"Low",IF(F974&lt;'04_VOLATILITY_REGIMES'!$C$6,"Normal",IF(F974&lt;'04_VOLATILITY_REGIMES'!$C$7,"High","Extreme"))))</f>
        <v/>
      </c>
      <c r="P974" s="20">
        <f>O975</f>
        <v/>
      </c>
      <c r="Q974" s="21">
        <f>YEAR(A974)</f>
        <v/>
      </c>
    </row>
    <row r="975">
      <c r="A975" s="14" t="n">
        <v>42752</v>
      </c>
      <c r="B975" s="15">
        <f>'01_RAW_Spot'!B975</f>
        <v/>
      </c>
      <c r="C975" s="16">
        <f>'01_RAW_IV'!B975</f>
        <v/>
      </c>
      <c r="D975" s="15">
        <f>LN(B975/B974)</f>
        <v/>
      </c>
      <c r="E975" s="16">
        <f>STDEV(D955:D975)*SQRT(252)</f>
        <v/>
      </c>
      <c r="F975" s="16">
        <f>STDEV(D913:D975)*SQRT(252)</f>
        <v/>
      </c>
      <c r="G975" s="16">
        <f>IF(OR(C975="",F975=""),"",C975-F975)</f>
        <v/>
      </c>
      <c r="H975" s="17">
        <f>IF(OR(C975="",F975="",F975=0),"",C975/F975)</f>
        <v/>
      </c>
      <c r="I975" s="18">
        <f>IF('01_RAW_FwdRV'!B975="","",'01_RAW_FwdRV'!B975)</f>
        <v/>
      </c>
      <c r="J975" s="18">
        <f>IF(ROW()&lt;=3286,STDEV(D976:D996)*SQRT(252),"")</f>
        <v/>
      </c>
      <c r="K975" s="18">
        <f>IF(ROW()&lt;=3244,LN(B1038/B975),"")</f>
        <v/>
      </c>
      <c r="L975" s="19" t="n">
        <v>0.08316221765913757</v>
      </c>
      <c r="M975" s="19" t="n">
        <v>0.1591375770020534</v>
      </c>
      <c r="N975" s="17" t="n">
        <v>0.01757334456121337</v>
      </c>
      <c r="O975" s="20">
        <f>IF(F975="","",IF(F975&lt;'04_VOLATILITY_REGIMES'!$C$5,"Low",IF(F975&lt;'04_VOLATILITY_REGIMES'!$C$6,"Normal",IF(F975&lt;'04_VOLATILITY_REGIMES'!$C$7,"High","Extreme"))))</f>
        <v/>
      </c>
      <c r="P975" s="20">
        <f>O976</f>
        <v/>
      </c>
      <c r="Q975" s="21">
        <f>YEAR(A975)</f>
        <v/>
      </c>
    </row>
    <row r="976">
      <c r="A976" s="14" t="n">
        <v>42753</v>
      </c>
      <c r="B976" s="15">
        <f>'01_RAW_Spot'!B976</f>
        <v/>
      </c>
      <c r="C976" s="16">
        <f>'01_RAW_IV'!B976</f>
        <v/>
      </c>
      <c r="D976" s="15">
        <f>LN(B976/B975)</f>
        <v/>
      </c>
      <c r="E976" s="16">
        <f>STDEV(D956:D976)*SQRT(252)</f>
        <v/>
      </c>
      <c r="F976" s="16">
        <f>STDEV(D914:D976)*SQRT(252)</f>
        <v/>
      </c>
      <c r="G976" s="16">
        <f>IF(OR(C976="",F976=""),"",C976-F976)</f>
        <v/>
      </c>
      <c r="H976" s="17">
        <f>IF(OR(C976="",F976="",F976=0),"",C976/F976)</f>
        <v/>
      </c>
      <c r="I976" s="18">
        <f>IF('01_RAW_FwdRV'!B976="","",'01_RAW_FwdRV'!B976)</f>
        <v/>
      </c>
      <c r="J976" s="18">
        <f>IF(ROW()&lt;=3286,STDEV(D977:D997)*SQRT(252),"")</f>
        <v/>
      </c>
      <c r="K976" s="18">
        <f>IF(ROW()&lt;=3244,LN(B1039/B976),"")</f>
        <v/>
      </c>
      <c r="L976" s="19" t="n">
        <v>0.06564102564102564</v>
      </c>
      <c r="M976" s="19" t="n">
        <v>0.1569230769230769</v>
      </c>
      <c r="N976" s="17" t="n">
        <v>0.001051520494976903</v>
      </c>
      <c r="O976" s="20">
        <f>IF(F976="","",IF(F976&lt;'04_VOLATILITY_REGIMES'!$C$5,"Low",IF(F976&lt;'04_VOLATILITY_REGIMES'!$C$6,"Normal",IF(F976&lt;'04_VOLATILITY_REGIMES'!$C$7,"High","Extreme"))))</f>
        <v/>
      </c>
      <c r="P976" s="20">
        <f>O977</f>
        <v/>
      </c>
      <c r="Q976" s="21">
        <f>YEAR(A976)</f>
        <v/>
      </c>
    </row>
    <row r="977">
      <c r="A977" s="14" t="n">
        <v>42754</v>
      </c>
      <c r="B977" s="15">
        <f>'01_RAW_Spot'!B977</f>
        <v/>
      </c>
      <c r="C977" s="16">
        <f>'01_RAW_IV'!B977</f>
        <v/>
      </c>
      <c r="D977" s="15">
        <f>LN(B977/B976)</f>
        <v/>
      </c>
      <c r="E977" s="16">
        <f>STDEV(D957:D977)*SQRT(252)</f>
        <v/>
      </c>
      <c r="F977" s="16">
        <f>STDEV(D915:D977)*SQRT(252)</f>
        <v/>
      </c>
      <c r="G977" s="16">
        <f>IF(OR(C977="",F977=""),"",C977-F977)</f>
        <v/>
      </c>
      <c r="H977" s="17">
        <f>IF(OR(C977="",F977="",F977=0),"",C977/F977)</f>
        <v/>
      </c>
      <c r="I977" s="18">
        <f>IF('01_RAW_FwdRV'!B977="","",'01_RAW_FwdRV'!B977)</f>
        <v/>
      </c>
      <c r="J977" s="18">
        <f>IF(ROW()&lt;=3286,STDEV(D978:D998)*SQRT(252),"")</f>
        <v/>
      </c>
      <c r="K977" s="18">
        <f>IF(ROW()&lt;=3244,LN(B1040/B977),"")</f>
        <v/>
      </c>
      <c r="L977" s="19" t="n">
        <v>0.05635245901639344</v>
      </c>
      <c r="M977" s="19" t="n">
        <v>0.1557377049180328</v>
      </c>
      <c r="N977" s="17" t="n">
        <v>-0.008320493396030042</v>
      </c>
      <c r="O977" s="20">
        <f>IF(F977="","",IF(F977&lt;'04_VOLATILITY_REGIMES'!$C$5,"Low",IF(F977&lt;'04_VOLATILITY_REGIMES'!$C$6,"Normal",IF(F977&lt;'04_VOLATILITY_REGIMES'!$C$7,"High","Extreme"))))</f>
        <v/>
      </c>
      <c r="P977" s="20">
        <f>O978</f>
        <v/>
      </c>
      <c r="Q977" s="21">
        <f>YEAR(A977)</f>
        <v/>
      </c>
    </row>
    <row r="978">
      <c r="A978" s="14" t="n">
        <v>42755</v>
      </c>
      <c r="B978" s="15">
        <f>'01_RAW_Spot'!B978</f>
        <v/>
      </c>
      <c r="C978" s="16">
        <f>'01_RAW_IV'!B978</f>
        <v/>
      </c>
      <c r="D978" s="15">
        <f>LN(B978/B977)</f>
        <v/>
      </c>
      <c r="E978" s="16">
        <f>STDEV(D958:D978)*SQRT(252)</f>
        <v/>
      </c>
      <c r="F978" s="16">
        <f>STDEV(D916:D978)*SQRT(252)</f>
        <v/>
      </c>
      <c r="G978" s="16">
        <f>IF(OR(C978="",F978=""),"",C978-F978)</f>
        <v/>
      </c>
      <c r="H978" s="17">
        <f>IF(OR(C978="",F978="",F978=0),"",C978/F978)</f>
        <v/>
      </c>
      <c r="I978" s="18">
        <f>IF('01_RAW_FwdRV'!B978="","",'01_RAW_FwdRV'!B978)</f>
        <v/>
      </c>
      <c r="J978" s="18">
        <f>IF(ROW()&lt;=3286,STDEV(D979:D999)*SQRT(252),"")</f>
        <v/>
      </c>
      <c r="K978" s="18">
        <f>IF(ROW()&lt;=3244,LN(B1041/B978),"")</f>
        <v/>
      </c>
      <c r="L978" s="19" t="n">
        <v>0.03582395087001024</v>
      </c>
      <c r="M978" s="19" t="n">
        <v>0.1545547594677585</v>
      </c>
      <c r="N978" s="17" t="n">
        <v>-0.03490944067142914</v>
      </c>
      <c r="O978" s="20">
        <f>IF(F978="","",IF(F978&lt;'04_VOLATILITY_REGIMES'!$C$5,"Low",IF(F978&lt;'04_VOLATILITY_REGIMES'!$C$6,"Normal",IF(F978&lt;'04_VOLATILITY_REGIMES'!$C$7,"High","Extreme"))))</f>
        <v/>
      </c>
      <c r="P978" s="20">
        <f>O979</f>
        <v/>
      </c>
      <c r="Q978" s="21">
        <f>YEAR(A978)</f>
        <v/>
      </c>
    </row>
    <row r="979">
      <c r="A979" s="14" t="n">
        <v>42758</v>
      </c>
      <c r="B979" s="15">
        <f>'01_RAW_Spot'!B979</f>
        <v/>
      </c>
      <c r="C979" s="16">
        <f>'01_RAW_IV'!B979</f>
        <v/>
      </c>
      <c r="D979" s="15">
        <f>LN(B979/B978)</f>
        <v/>
      </c>
      <c r="E979" s="16">
        <f>STDEV(D959:D979)*SQRT(252)</f>
        <v/>
      </c>
      <c r="F979" s="16">
        <f>STDEV(D917:D979)*SQRT(252)</f>
        <v/>
      </c>
      <c r="G979" s="16">
        <f>IF(OR(C979="",F979=""),"",C979-F979)</f>
        <v/>
      </c>
      <c r="H979" s="17">
        <f>IF(OR(C979="",F979="",F979=0),"",C979/F979)</f>
        <v/>
      </c>
      <c r="I979" s="18">
        <f>IF('01_RAW_FwdRV'!B979="","",'01_RAW_FwdRV'!B979)</f>
        <v/>
      </c>
      <c r="J979" s="18">
        <f>IF(ROW()&lt;=3286,STDEV(D980:D1000)*SQRT(252),"")</f>
        <v/>
      </c>
      <c r="K979" s="18">
        <f>IF(ROW()&lt;=3244,LN(B1042/B979),"")</f>
        <v/>
      </c>
      <c r="L979" s="19" t="n">
        <v>0.05214723926380368</v>
      </c>
      <c r="M979" s="19" t="n">
        <v>0.1543967280163599</v>
      </c>
      <c r="N979" s="17" t="n">
        <v>-0.008457188551922692</v>
      </c>
      <c r="O979" s="20">
        <f>IF(F979="","",IF(F979&lt;'04_VOLATILITY_REGIMES'!$C$5,"Low",IF(F979&lt;'04_VOLATILITY_REGIMES'!$C$6,"Normal",IF(F979&lt;'04_VOLATILITY_REGIMES'!$C$7,"High","Extreme"))))</f>
        <v/>
      </c>
      <c r="P979" s="20">
        <f>O980</f>
        <v/>
      </c>
      <c r="Q979" s="21">
        <f>YEAR(A979)</f>
        <v/>
      </c>
    </row>
    <row r="980">
      <c r="A980" s="14" t="n">
        <v>42759</v>
      </c>
      <c r="B980" s="15">
        <f>'01_RAW_Spot'!B980</f>
        <v/>
      </c>
      <c r="C980" s="16">
        <f>'01_RAW_IV'!B980</f>
        <v/>
      </c>
      <c r="D980" s="15">
        <f>LN(B980/B979)</f>
        <v/>
      </c>
      <c r="E980" s="16">
        <f>STDEV(D960:D980)*SQRT(252)</f>
        <v/>
      </c>
      <c r="F980" s="16">
        <f>STDEV(D918:D980)*SQRT(252)</f>
        <v/>
      </c>
      <c r="G980" s="16">
        <f>IF(OR(C980="",F980=""),"",C980-F980)</f>
        <v/>
      </c>
      <c r="H980" s="17">
        <f>IF(OR(C980="",F980="",F980=0),"",C980/F980)</f>
        <v/>
      </c>
      <c r="I980" s="18">
        <f>IF('01_RAW_FwdRV'!B980="","",'01_RAW_FwdRV'!B980)</f>
        <v/>
      </c>
      <c r="J980" s="18">
        <f>IF(ROW()&lt;=3286,STDEV(D981:D1001)*SQRT(252),"")</f>
        <v/>
      </c>
      <c r="K980" s="18">
        <f>IF(ROW()&lt;=3244,LN(B1043/B980),"")</f>
        <v/>
      </c>
      <c r="L980" s="19" t="n">
        <v>0.04187946884576098</v>
      </c>
      <c r="M980" s="19" t="n">
        <v>0.1573033707865168</v>
      </c>
      <c r="N980" s="17" t="n">
        <v>-0.02434508617652911</v>
      </c>
      <c r="O980" s="20">
        <f>IF(F980="","",IF(F980&lt;'04_VOLATILITY_REGIMES'!$C$5,"Low",IF(F980&lt;'04_VOLATILITY_REGIMES'!$C$6,"Normal",IF(F980&lt;'04_VOLATILITY_REGIMES'!$C$7,"High","Extreme"))))</f>
        <v/>
      </c>
      <c r="P980" s="20">
        <f>O981</f>
        <v/>
      </c>
      <c r="Q980" s="21">
        <f>YEAR(A980)</f>
        <v/>
      </c>
    </row>
    <row r="981">
      <c r="A981" s="14" t="n">
        <v>42760</v>
      </c>
      <c r="B981" s="15">
        <f>'01_RAW_Spot'!B981</f>
        <v/>
      </c>
      <c r="C981" s="16">
        <f>'01_RAW_IV'!B981</f>
        <v/>
      </c>
      <c r="D981" s="15">
        <f>LN(B981/B980)</f>
        <v/>
      </c>
      <c r="E981" s="16">
        <f>STDEV(D961:D981)*SQRT(252)</f>
        <v/>
      </c>
      <c r="F981" s="16">
        <f>STDEV(D919:D981)*SQRT(252)</f>
        <v/>
      </c>
      <c r="G981" s="16">
        <f>IF(OR(C981="",F981=""),"",C981-F981)</f>
        <v/>
      </c>
      <c r="H981" s="17">
        <f>IF(OR(C981="",F981="",F981=0),"",C981/F981)</f>
        <v/>
      </c>
      <c r="I981" s="18">
        <f>IF('01_RAW_FwdRV'!B981="","",'01_RAW_FwdRV'!B981)</f>
        <v/>
      </c>
      <c r="J981" s="18">
        <f>IF(ROW()&lt;=3286,STDEV(D982:D1002)*SQRT(252),"")</f>
        <v/>
      </c>
      <c r="K981" s="18">
        <f>IF(ROW()&lt;=3244,LN(B1044/B981),"")</f>
        <v/>
      </c>
      <c r="L981" s="19" t="n">
        <v>0.01836734693877551</v>
      </c>
      <c r="M981" s="19" t="n">
        <v>0.1581632653061225</v>
      </c>
      <c r="N981" s="17" t="n">
        <v>-0.08779708028679614</v>
      </c>
      <c r="O981" s="20">
        <f>IF(F981="","",IF(F981&lt;'04_VOLATILITY_REGIMES'!$C$5,"Low",IF(F981&lt;'04_VOLATILITY_REGIMES'!$C$6,"Normal",IF(F981&lt;'04_VOLATILITY_REGIMES'!$C$7,"High","Extreme"))))</f>
        <v/>
      </c>
      <c r="P981" s="20">
        <f>O982</f>
        <v/>
      </c>
      <c r="Q981" s="21">
        <f>YEAR(A981)</f>
        <v/>
      </c>
    </row>
    <row r="982">
      <c r="A982" s="14" t="n">
        <v>42762</v>
      </c>
      <c r="B982" s="15">
        <f>'01_RAW_Spot'!B982</f>
        <v/>
      </c>
      <c r="C982" s="16">
        <f>'01_RAW_IV'!B982</f>
        <v/>
      </c>
      <c r="D982" s="15">
        <f>LN(B982/B981)</f>
        <v/>
      </c>
      <c r="E982" s="16">
        <f>STDEV(D962:D982)*SQRT(252)</f>
        <v/>
      </c>
      <c r="F982" s="16">
        <f>STDEV(D920:D982)*SQRT(252)</f>
        <v/>
      </c>
      <c r="G982" s="16">
        <f>IF(OR(C982="",F982=""),"",C982-F982)</f>
        <v/>
      </c>
      <c r="H982" s="17">
        <f>IF(OR(C982="",F982="",F982=0),"",C982/F982)</f>
        <v/>
      </c>
      <c r="I982" s="18">
        <f>IF('01_RAW_FwdRV'!B982="","",'01_RAW_FwdRV'!B982)</f>
        <v/>
      </c>
      <c r="J982" s="18">
        <f>IF(ROW()&lt;=3286,STDEV(D983:D1003)*SQRT(252),"")</f>
        <v/>
      </c>
      <c r="K982" s="18">
        <f>IF(ROW()&lt;=3244,LN(B1045/B982),"")</f>
        <v/>
      </c>
      <c r="L982" s="19" t="n">
        <v>0.01936799184505606</v>
      </c>
      <c r="M982" s="19" t="n">
        <v>0.1590214067278287</v>
      </c>
      <c r="N982" s="17" t="n">
        <v>-0.07805440309418976</v>
      </c>
      <c r="O982" s="20">
        <f>IF(F982="","",IF(F982&lt;'04_VOLATILITY_REGIMES'!$C$5,"Low",IF(F982&lt;'04_VOLATILITY_REGIMES'!$C$6,"Normal",IF(F982&lt;'04_VOLATILITY_REGIMES'!$C$7,"High","Extreme"))))</f>
        <v/>
      </c>
      <c r="P982" s="20">
        <f>O983</f>
        <v/>
      </c>
      <c r="Q982" s="21">
        <f>YEAR(A982)</f>
        <v/>
      </c>
    </row>
    <row r="983">
      <c r="A983" s="14" t="n">
        <v>42765</v>
      </c>
      <c r="B983" s="15">
        <f>'01_RAW_Spot'!B983</f>
        <v/>
      </c>
      <c r="C983" s="16">
        <f>'01_RAW_IV'!B983</f>
        <v/>
      </c>
      <c r="D983" s="15">
        <f>LN(B983/B982)</f>
        <v/>
      </c>
      <c r="E983" s="16">
        <f>STDEV(D963:D983)*SQRT(252)</f>
        <v/>
      </c>
      <c r="F983" s="16">
        <f>STDEV(D921:D983)*SQRT(252)</f>
        <v/>
      </c>
      <c r="G983" s="16">
        <f>IF(OR(C983="",F983=""),"",C983-F983)</f>
        <v/>
      </c>
      <c r="H983" s="17">
        <f>IF(OR(C983="",F983="",F983=0),"",C983/F983)</f>
        <v/>
      </c>
      <c r="I983" s="18">
        <f>IF('01_RAW_FwdRV'!B983="","",'01_RAW_FwdRV'!B983)</f>
        <v/>
      </c>
      <c r="J983" s="18">
        <f>IF(ROW()&lt;=3286,STDEV(D984:D1004)*SQRT(252),"")</f>
        <v/>
      </c>
      <c r="K983" s="18">
        <f>IF(ROW()&lt;=3244,LN(B1046/B983),"")</f>
        <v/>
      </c>
      <c r="L983" s="19" t="n">
        <v>0.02036659877800407</v>
      </c>
      <c r="M983" s="19" t="n">
        <v>0.164969450101833</v>
      </c>
      <c r="N983" s="17" t="n">
        <v>-0.08018721967693865</v>
      </c>
      <c r="O983" s="20">
        <f>IF(F983="","",IF(F983&lt;'04_VOLATILITY_REGIMES'!$C$5,"Low",IF(F983&lt;'04_VOLATILITY_REGIMES'!$C$6,"Normal",IF(F983&lt;'04_VOLATILITY_REGIMES'!$C$7,"High","Extreme"))))</f>
        <v/>
      </c>
      <c r="P983" s="20">
        <f>O984</f>
        <v/>
      </c>
      <c r="Q983" s="21">
        <f>YEAR(A983)</f>
        <v/>
      </c>
    </row>
    <row r="984">
      <c r="A984" s="14" t="n">
        <v>42766</v>
      </c>
      <c r="B984" s="15">
        <f>'01_RAW_Spot'!B984</f>
        <v/>
      </c>
      <c r="C984" s="16">
        <f>'01_RAW_IV'!B984</f>
        <v/>
      </c>
      <c r="D984" s="15">
        <f>LN(B984/B983)</f>
        <v/>
      </c>
      <c r="E984" s="16">
        <f>STDEV(D964:D984)*SQRT(252)</f>
        <v/>
      </c>
      <c r="F984" s="16">
        <f>STDEV(D922:D984)*SQRT(252)</f>
        <v/>
      </c>
      <c r="G984" s="16">
        <f>IF(OR(C984="",F984=""),"",C984-F984)</f>
        <v/>
      </c>
      <c r="H984" s="17">
        <f>IF(OR(C984="",F984="",F984=0),"",C984/F984)</f>
        <v/>
      </c>
      <c r="I984" s="18">
        <f>IF('01_RAW_FwdRV'!B984="","",'01_RAW_FwdRV'!B984)</f>
        <v/>
      </c>
      <c r="J984" s="18">
        <f>IF(ROW()&lt;=3286,STDEV(D985:D1005)*SQRT(252),"")</f>
        <v/>
      </c>
      <c r="K984" s="18">
        <f>IF(ROW()&lt;=3244,LN(B1047/B984),"")</f>
        <v/>
      </c>
      <c r="L984" s="19" t="n">
        <v>0.01932858596134283</v>
      </c>
      <c r="M984" s="19" t="n">
        <v>0.1637843336724313</v>
      </c>
      <c r="N984" s="17" t="n">
        <v>-0.08254486268223647</v>
      </c>
      <c r="O984" s="20">
        <f>IF(F984="","",IF(F984&lt;'04_VOLATILITY_REGIMES'!$C$5,"Low",IF(F984&lt;'04_VOLATILITY_REGIMES'!$C$6,"Normal",IF(F984&lt;'04_VOLATILITY_REGIMES'!$C$7,"High","Extreme"))))</f>
        <v/>
      </c>
      <c r="P984" s="20">
        <f>O985</f>
        <v/>
      </c>
      <c r="Q984" s="21">
        <f>YEAR(A984)</f>
        <v/>
      </c>
    </row>
    <row r="985">
      <c r="A985" s="14" t="n">
        <v>42767</v>
      </c>
      <c r="B985" s="15">
        <f>'01_RAW_Spot'!B985</f>
        <v/>
      </c>
      <c r="C985" s="16">
        <f>'01_RAW_IV'!B985</f>
        <v/>
      </c>
      <c r="D985" s="15">
        <f>LN(B985/B984)</f>
        <v/>
      </c>
      <c r="E985" s="16">
        <f>STDEV(D965:D985)*SQRT(252)</f>
        <v/>
      </c>
      <c r="F985" s="16">
        <f>STDEV(D923:D985)*SQRT(252)</f>
        <v/>
      </c>
      <c r="G985" s="16">
        <f>IF(OR(C985="",F985=""),"",C985-F985)</f>
        <v/>
      </c>
      <c r="H985" s="17">
        <f>IF(OR(C985="",F985="",F985=0),"",C985/F985)</f>
        <v/>
      </c>
      <c r="I985" s="18">
        <f>IF('01_RAW_FwdRV'!B985="","",'01_RAW_FwdRV'!B985)</f>
        <v/>
      </c>
      <c r="J985" s="18">
        <f>IF(ROW()&lt;=3286,STDEV(D986:D1006)*SQRT(252),"")</f>
        <v/>
      </c>
      <c r="K985" s="18">
        <f>IF(ROW()&lt;=3244,LN(B1048/B985),"")</f>
        <v/>
      </c>
      <c r="L985" s="19" t="n">
        <v>0.02540650406504065</v>
      </c>
      <c r="M985" s="19" t="n">
        <v>0.209349593495935</v>
      </c>
      <c r="N985" s="17" t="n">
        <v>-0.1383257301704243</v>
      </c>
      <c r="O985" s="20">
        <f>IF(F985="","",IF(F985&lt;'04_VOLATILITY_REGIMES'!$C$5,"Low",IF(F985&lt;'04_VOLATILITY_REGIMES'!$C$6,"Normal",IF(F985&lt;'04_VOLATILITY_REGIMES'!$C$7,"High","Extreme"))))</f>
        <v/>
      </c>
      <c r="P985" s="20">
        <f>O986</f>
        <v/>
      </c>
      <c r="Q985" s="21">
        <f>YEAR(A985)</f>
        <v/>
      </c>
    </row>
    <row r="986">
      <c r="A986" s="14" t="n">
        <v>42768</v>
      </c>
      <c r="B986" s="15">
        <f>'01_RAW_Spot'!B986</f>
        <v/>
      </c>
      <c r="C986" s="16">
        <f>'01_RAW_IV'!B986</f>
        <v/>
      </c>
      <c r="D986" s="15">
        <f>LN(B986/B985)</f>
        <v/>
      </c>
      <c r="E986" s="16">
        <f>STDEV(D966:D986)*SQRT(252)</f>
        <v/>
      </c>
      <c r="F986" s="16">
        <f>STDEV(D924:D986)*SQRT(252)</f>
        <v/>
      </c>
      <c r="G986" s="16">
        <f>IF(OR(C986="",F986=""),"",C986-F986)</f>
        <v/>
      </c>
      <c r="H986" s="17">
        <f>IF(OR(C986="",F986="",F986=0),"",C986/F986)</f>
        <v/>
      </c>
      <c r="I986" s="18">
        <f>IF('01_RAW_FwdRV'!B986="","",'01_RAW_FwdRV'!B986)</f>
        <v/>
      </c>
      <c r="J986" s="18">
        <f>IF(ROW()&lt;=3286,STDEV(D987:D1007)*SQRT(252),"")</f>
        <v/>
      </c>
      <c r="K986" s="18">
        <f>IF(ROW()&lt;=3244,LN(B1049/B986),"")</f>
        <v/>
      </c>
      <c r="L986" s="19" t="n">
        <v>0.007106598984771574</v>
      </c>
      <c r="M986" s="19" t="n">
        <v>0.2152284263959391</v>
      </c>
      <c r="N986" s="17" t="n">
        <v>-0.240648186373705</v>
      </c>
      <c r="O986" s="20">
        <f>IF(F986="","",IF(F986&lt;'04_VOLATILITY_REGIMES'!$C$5,"Low",IF(F986&lt;'04_VOLATILITY_REGIMES'!$C$6,"Normal",IF(F986&lt;'04_VOLATILITY_REGIMES'!$C$7,"High","Extreme"))))</f>
        <v/>
      </c>
      <c r="P986" s="20">
        <f>O987</f>
        <v/>
      </c>
      <c r="Q986" s="21">
        <f>YEAR(A986)</f>
        <v/>
      </c>
    </row>
    <row r="987">
      <c r="A987" s="14" t="n">
        <v>42769</v>
      </c>
      <c r="B987" s="15">
        <f>'01_RAW_Spot'!B987</f>
        <v/>
      </c>
      <c r="C987" s="16">
        <f>'01_RAW_IV'!B987</f>
        <v/>
      </c>
      <c r="D987" s="15">
        <f>LN(B987/B986)</f>
        <v/>
      </c>
      <c r="E987" s="16">
        <f>STDEV(D967:D987)*SQRT(252)</f>
        <v/>
      </c>
      <c r="F987" s="16">
        <f>STDEV(D925:D987)*SQRT(252)</f>
        <v/>
      </c>
      <c r="G987" s="16">
        <f>IF(OR(C987="",F987=""),"",C987-F987)</f>
        <v/>
      </c>
      <c r="H987" s="17">
        <f>IF(OR(C987="",F987="",F987=0),"",C987/F987)</f>
        <v/>
      </c>
      <c r="I987" s="18">
        <f>IF('01_RAW_FwdRV'!B987="","",'01_RAW_FwdRV'!B987)</f>
        <v/>
      </c>
      <c r="J987" s="18">
        <f>IF(ROW()&lt;=3286,STDEV(D988:D1008)*SQRT(252),"")</f>
        <v/>
      </c>
      <c r="K987" s="18">
        <f>IF(ROW()&lt;=3244,LN(B1050/B987),"")</f>
        <v/>
      </c>
      <c r="L987" s="19" t="n">
        <v>0.005070993914807302</v>
      </c>
      <c r="M987" s="19" t="n">
        <v>0.2170385395537525</v>
      </c>
      <c r="N987" s="17" t="n">
        <v>-0.2459677520602817</v>
      </c>
      <c r="O987" s="20">
        <f>IF(F987="","",IF(F987&lt;'04_VOLATILITY_REGIMES'!$C$5,"Low",IF(F987&lt;'04_VOLATILITY_REGIMES'!$C$6,"Normal",IF(F987&lt;'04_VOLATILITY_REGIMES'!$C$7,"High","Extreme"))))</f>
        <v/>
      </c>
      <c r="P987" s="20">
        <f>O988</f>
        <v/>
      </c>
      <c r="Q987" s="21">
        <f>YEAR(A987)</f>
        <v/>
      </c>
    </row>
    <row r="988">
      <c r="A988" s="14" t="n">
        <v>42772</v>
      </c>
      <c r="B988" s="15">
        <f>'01_RAW_Spot'!B988</f>
        <v/>
      </c>
      <c r="C988" s="16">
        <f>'01_RAW_IV'!B988</f>
        <v/>
      </c>
      <c r="D988" s="15">
        <f>LN(B988/B987)</f>
        <v/>
      </c>
      <c r="E988" s="16">
        <f>STDEV(D968:D988)*SQRT(252)</f>
        <v/>
      </c>
      <c r="F988" s="16">
        <f>STDEV(D926:D988)*SQRT(252)</f>
        <v/>
      </c>
      <c r="G988" s="16">
        <f>IF(OR(C988="",F988=""),"",C988-F988)</f>
        <v/>
      </c>
      <c r="H988" s="17">
        <f>IF(OR(C988="",F988="",F988=0),"",C988/F988)</f>
        <v/>
      </c>
      <c r="I988" s="18">
        <f>IF('01_RAW_FwdRV'!B988="","",'01_RAW_FwdRV'!B988)</f>
        <v/>
      </c>
      <c r="J988" s="18">
        <f>IF(ROW()&lt;=3286,STDEV(D989:D1009)*SQRT(252),"")</f>
        <v/>
      </c>
      <c r="K988" s="18">
        <f>IF(ROW()&lt;=3244,LN(B1051/B988),"")</f>
        <v/>
      </c>
      <c r="L988" s="19" t="n">
        <v>0.002026342451874367</v>
      </c>
      <c r="M988" s="19" t="n">
        <v>0.2269503546099291</v>
      </c>
      <c r="N988" s="17" t="n">
        <v>-0.2845058900484417</v>
      </c>
      <c r="O988" s="20">
        <f>IF(F988="","",IF(F988&lt;'04_VOLATILITY_REGIMES'!$C$5,"Low",IF(F988&lt;'04_VOLATILITY_REGIMES'!$C$6,"Normal",IF(F988&lt;'04_VOLATILITY_REGIMES'!$C$7,"High","Extreme"))))</f>
        <v/>
      </c>
      <c r="P988" s="20">
        <f>O989</f>
        <v/>
      </c>
      <c r="Q988" s="21">
        <f>YEAR(A988)</f>
        <v/>
      </c>
    </row>
    <row r="989">
      <c r="A989" s="14" t="n">
        <v>42773</v>
      </c>
      <c r="B989" s="15">
        <f>'01_RAW_Spot'!B989</f>
        <v/>
      </c>
      <c r="C989" s="16">
        <f>'01_RAW_IV'!B989</f>
        <v/>
      </c>
      <c r="D989" s="15">
        <f>LN(B989/B988)</f>
        <v/>
      </c>
      <c r="E989" s="16">
        <f>STDEV(D969:D989)*SQRT(252)</f>
        <v/>
      </c>
      <c r="F989" s="16">
        <f>STDEV(D927:D989)*SQRT(252)</f>
        <v/>
      </c>
      <c r="G989" s="16">
        <f>IF(OR(C989="",F989=""),"",C989-F989)</f>
        <v/>
      </c>
      <c r="H989" s="17">
        <f>IF(OR(C989="",F989="",F989=0),"",C989/F989)</f>
        <v/>
      </c>
      <c r="I989" s="18">
        <f>IF('01_RAW_FwdRV'!B989="","",'01_RAW_FwdRV'!B989)</f>
        <v/>
      </c>
      <c r="J989" s="18">
        <f>IF(ROW()&lt;=3286,STDEV(D990:D1010)*SQRT(252),"")</f>
        <v/>
      </c>
      <c r="K989" s="18">
        <f>IF(ROW()&lt;=3244,LN(B1052/B989),"")</f>
        <v/>
      </c>
      <c r="L989" s="19" t="n">
        <v>0.001012145748987854</v>
      </c>
      <c r="M989" s="19" t="n">
        <v>0.2338056680161943</v>
      </c>
      <c r="N989" s="17" t="n">
        <v>-0.3006488062986095</v>
      </c>
      <c r="O989" s="20">
        <f>IF(F989="","",IF(F989&lt;'04_VOLATILITY_REGIMES'!$C$5,"Low",IF(F989&lt;'04_VOLATILITY_REGIMES'!$C$6,"Normal",IF(F989&lt;'04_VOLATILITY_REGIMES'!$C$7,"High","Extreme"))))</f>
        <v/>
      </c>
      <c r="P989" s="20">
        <f>O990</f>
        <v/>
      </c>
      <c r="Q989" s="21">
        <f>YEAR(A989)</f>
        <v/>
      </c>
    </row>
    <row r="990">
      <c r="A990" s="14" t="n">
        <v>42774</v>
      </c>
      <c r="B990" s="15">
        <f>'01_RAW_Spot'!B990</f>
        <v/>
      </c>
      <c r="C990" s="16">
        <f>'01_RAW_IV'!B990</f>
        <v/>
      </c>
      <c r="D990" s="15">
        <f>LN(B990/B989)</f>
        <v/>
      </c>
      <c r="E990" s="16">
        <f>STDEV(D970:D990)*SQRT(252)</f>
        <v/>
      </c>
      <c r="F990" s="16">
        <f>STDEV(D928:D990)*SQRT(252)</f>
        <v/>
      </c>
      <c r="G990" s="16">
        <f>IF(OR(C990="",F990=""),"",C990-F990)</f>
        <v/>
      </c>
      <c r="H990" s="17">
        <f>IF(OR(C990="",F990="",F990=0),"",C990/F990)</f>
        <v/>
      </c>
      <c r="I990" s="18">
        <f>IF('01_RAW_FwdRV'!B990="","",'01_RAW_FwdRV'!B990)</f>
        <v/>
      </c>
      <c r="J990" s="18">
        <f>IF(ROW()&lt;=3286,STDEV(D991:D1011)*SQRT(252),"")</f>
        <v/>
      </c>
      <c r="K990" s="18">
        <f>IF(ROW()&lt;=3244,LN(B1053/B990),"")</f>
        <v/>
      </c>
      <c r="L990" s="19" t="n">
        <v>0.002022244691607685</v>
      </c>
      <c r="M990" s="19" t="n">
        <v>0.2416582406471183</v>
      </c>
      <c r="N990" s="17" t="n">
        <v>-0.314329037685057</v>
      </c>
      <c r="O990" s="20">
        <f>IF(F990="","",IF(F990&lt;'04_VOLATILITY_REGIMES'!$C$5,"Low",IF(F990&lt;'04_VOLATILITY_REGIMES'!$C$6,"Normal",IF(F990&lt;'04_VOLATILITY_REGIMES'!$C$7,"High","Extreme"))))</f>
        <v/>
      </c>
      <c r="P990" s="20">
        <f>O991</f>
        <v/>
      </c>
      <c r="Q990" s="21">
        <f>YEAR(A990)</f>
        <v/>
      </c>
    </row>
    <row r="991">
      <c r="A991" s="14" t="n">
        <v>42775</v>
      </c>
      <c r="B991" s="15">
        <f>'01_RAW_Spot'!B991</f>
        <v/>
      </c>
      <c r="C991" s="16">
        <f>'01_RAW_IV'!B991</f>
        <v/>
      </c>
      <c r="D991" s="15">
        <f>LN(B991/B990)</f>
        <v/>
      </c>
      <c r="E991" s="16">
        <f>STDEV(D971:D991)*SQRT(252)</f>
        <v/>
      </c>
      <c r="F991" s="16">
        <f>STDEV(D929:D991)*SQRT(252)</f>
        <v/>
      </c>
      <c r="G991" s="16">
        <f>IF(OR(C991="",F991=""),"",C991-F991)</f>
        <v/>
      </c>
      <c r="H991" s="17">
        <f>IF(OR(C991="",F991="",F991=0),"",C991/F991)</f>
        <v/>
      </c>
      <c r="I991" s="18">
        <f>IF('01_RAW_FwdRV'!B991="","",'01_RAW_FwdRV'!B991)</f>
        <v/>
      </c>
      <c r="J991" s="18">
        <f>IF(ROW()&lt;=3286,STDEV(D992:D1012)*SQRT(252),"")</f>
        <v/>
      </c>
      <c r="K991" s="18">
        <f>IF(ROW()&lt;=3244,LN(B1054/B991),"")</f>
        <v/>
      </c>
      <c r="L991" s="19" t="n">
        <v>0.00101010101010101</v>
      </c>
      <c r="M991" s="19" t="n">
        <v>0.2595959595959596</v>
      </c>
      <c r="N991" s="17" t="n">
        <v>-0.3733092741423861</v>
      </c>
      <c r="O991" s="20">
        <f>IF(F991="","",IF(F991&lt;'04_VOLATILITY_REGIMES'!$C$5,"Low",IF(F991&lt;'04_VOLATILITY_REGIMES'!$C$6,"Normal",IF(F991&lt;'04_VOLATILITY_REGIMES'!$C$7,"High","Extreme"))))</f>
        <v/>
      </c>
      <c r="P991" s="20">
        <f>O992</f>
        <v/>
      </c>
      <c r="Q991" s="21">
        <f>YEAR(A991)</f>
        <v/>
      </c>
    </row>
    <row r="992">
      <c r="A992" s="14" t="n">
        <v>42776</v>
      </c>
      <c r="B992" s="15">
        <f>'01_RAW_Spot'!B992</f>
        <v/>
      </c>
      <c r="C992" s="16">
        <f>'01_RAW_IV'!B992</f>
        <v/>
      </c>
      <c r="D992" s="15">
        <f>LN(B992/B991)</f>
        <v/>
      </c>
      <c r="E992" s="16">
        <f>STDEV(D972:D992)*SQRT(252)</f>
        <v/>
      </c>
      <c r="F992" s="16">
        <f>STDEV(D930:D992)*SQRT(252)</f>
        <v/>
      </c>
      <c r="G992" s="16">
        <f>IF(OR(C992="",F992=""),"",C992-F992)</f>
        <v/>
      </c>
      <c r="H992" s="17">
        <f>IF(OR(C992="",F992="",F992=0),"",C992/F992)</f>
        <v/>
      </c>
      <c r="I992" s="18">
        <f>IF('01_RAW_FwdRV'!B992="","",'01_RAW_FwdRV'!B992)</f>
        <v/>
      </c>
      <c r="J992" s="18">
        <f>IF(ROW()&lt;=3286,STDEV(D993:D1013)*SQRT(252),"")</f>
        <v/>
      </c>
      <c r="K992" s="18">
        <f>IF(ROW()&lt;=3244,LN(B1055/B992),"")</f>
        <v/>
      </c>
      <c r="L992" s="19" t="n">
        <v>0.002018163471241171</v>
      </c>
      <c r="M992" s="19" t="n">
        <v>0.2492431886982846</v>
      </c>
      <c r="N992" s="17" t="n">
        <v>-0.3362469671474216</v>
      </c>
      <c r="O992" s="20">
        <f>IF(F992="","",IF(F992&lt;'04_VOLATILITY_REGIMES'!$C$5,"Low",IF(F992&lt;'04_VOLATILITY_REGIMES'!$C$6,"Normal",IF(F992&lt;'04_VOLATILITY_REGIMES'!$C$7,"High","Extreme"))))</f>
        <v/>
      </c>
      <c r="P992" s="20">
        <f>O993</f>
        <v/>
      </c>
      <c r="Q992" s="21">
        <f>YEAR(A992)</f>
        <v/>
      </c>
    </row>
    <row r="993">
      <c r="A993" s="14" t="n">
        <v>42779</v>
      </c>
      <c r="B993" s="15">
        <f>'01_RAW_Spot'!B993</f>
        <v/>
      </c>
      <c r="C993" s="16">
        <f>'01_RAW_IV'!B993</f>
        <v/>
      </c>
      <c r="D993" s="15">
        <f>LN(B993/B992)</f>
        <v/>
      </c>
      <c r="E993" s="16">
        <f>STDEV(D973:D993)*SQRT(252)</f>
        <v/>
      </c>
      <c r="F993" s="16">
        <f>STDEV(D931:D993)*SQRT(252)</f>
        <v/>
      </c>
      <c r="G993" s="16">
        <f>IF(OR(C993="",F993=""),"",C993-F993)</f>
        <v/>
      </c>
      <c r="H993" s="17">
        <f>IF(OR(C993="",F993="",F993=0),"",C993/F993)</f>
        <v/>
      </c>
      <c r="I993" s="18">
        <f>IF('01_RAW_FwdRV'!B993="","",'01_RAW_FwdRV'!B993)</f>
        <v/>
      </c>
      <c r="J993" s="18">
        <f>IF(ROW()&lt;=3286,STDEV(D994:D1014)*SQRT(252),"")</f>
        <v/>
      </c>
      <c r="K993" s="18">
        <f>IF(ROW()&lt;=3244,LN(B1056/B993),"")</f>
        <v/>
      </c>
      <c r="L993" s="19" t="n">
        <v>0.001008064516129032</v>
      </c>
      <c r="M993" s="19" t="n">
        <v>0.1481854838709677</v>
      </c>
      <c r="N993" s="17" t="n">
        <v>-0.2217309287837253</v>
      </c>
      <c r="O993" s="20">
        <f>IF(F993="","",IF(F993&lt;'04_VOLATILITY_REGIMES'!$C$5,"Low",IF(F993&lt;'04_VOLATILITY_REGIMES'!$C$6,"Normal",IF(F993&lt;'04_VOLATILITY_REGIMES'!$C$7,"High","Extreme"))))</f>
        <v/>
      </c>
      <c r="P993" s="20">
        <f>O994</f>
        <v/>
      </c>
      <c r="Q993" s="21">
        <f>YEAR(A993)</f>
        <v/>
      </c>
    </row>
    <row r="994">
      <c r="A994" s="14" t="n">
        <v>42780</v>
      </c>
      <c r="B994" s="15">
        <f>'01_RAW_Spot'!B994</f>
        <v/>
      </c>
      <c r="C994" s="16">
        <f>'01_RAW_IV'!B994</f>
        <v/>
      </c>
      <c r="D994" s="15">
        <f>LN(B994/B993)</f>
        <v/>
      </c>
      <c r="E994" s="16">
        <f>STDEV(D974:D994)*SQRT(252)</f>
        <v/>
      </c>
      <c r="F994" s="16">
        <f>STDEV(D932:D994)*SQRT(252)</f>
        <v/>
      </c>
      <c r="G994" s="16">
        <f>IF(OR(C994="",F994=""),"",C994-F994)</f>
        <v/>
      </c>
      <c r="H994" s="17">
        <f>IF(OR(C994="",F994="",F994=0),"",C994/F994)</f>
        <v/>
      </c>
      <c r="I994" s="18">
        <f>IF('01_RAW_FwdRV'!B994="","",'01_RAW_FwdRV'!B994)</f>
        <v/>
      </c>
      <c r="J994" s="18">
        <f>IF(ROW()&lt;=3286,STDEV(D995:D1015)*SQRT(252),"")</f>
        <v/>
      </c>
      <c r="K994" s="18">
        <f>IF(ROW()&lt;=3244,LN(B1057/B994),"")</f>
        <v/>
      </c>
      <c r="L994" s="19" t="n">
        <v>0.003021148036253776</v>
      </c>
      <c r="M994" s="19" t="n">
        <v>0.07653575025176233</v>
      </c>
      <c r="N994" s="17" t="n">
        <v>-0.1134026148317154</v>
      </c>
      <c r="O994" s="20">
        <f>IF(F994="","",IF(F994&lt;'04_VOLATILITY_REGIMES'!$C$5,"Low",IF(F994&lt;'04_VOLATILITY_REGIMES'!$C$6,"Normal",IF(F994&lt;'04_VOLATILITY_REGIMES'!$C$7,"High","Extreme"))))</f>
        <v/>
      </c>
      <c r="P994" s="20">
        <f>O995</f>
        <v/>
      </c>
      <c r="Q994" s="21">
        <f>YEAR(A994)</f>
        <v/>
      </c>
    </row>
    <row r="995">
      <c r="A995" s="14" t="n">
        <v>42781</v>
      </c>
      <c r="B995" s="15">
        <f>'01_RAW_Spot'!B995</f>
        <v/>
      </c>
      <c r="C995" s="16">
        <f>'01_RAW_IV'!B995</f>
        <v/>
      </c>
      <c r="D995" s="15">
        <f>LN(B995/B994)</f>
        <v/>
      </c>
      <c r="E995" s="16">
        <f>STDEV(D975:D995)*SQRT(252)</f>
        <v/>
      </c>
      <c r="F995" s="16">
        <f>STDEV(D933:D995)*SQRT(252)</f>
        <v/>
      </c>
      <c r="G995" s="16">
        <f>IF(OR(C995="",F995=""),"",C995-F995)</f>
        <v/>
      </c>
      <c r="H995" s="17">
        <f>IF(OR(C995="",F995="",F995=0),"",C995/F995)</f>
        <v/>
      </c>
      <c r="I995" s="18">
        <f>IF('01_RAW_FwdRV'!B995="","",'01_RAW_FwdRV'!B995)</f>
        <v/>
      </c>
      <c r="J995" s="18">
        <f>IF(ROW()&lt;=3286,STDEV(D996:D1016)*SQRT(252),"")</f>
        <v/>
      </c>
      <c r="K995" s="18">
        <f>IF(ROW()&lt;=3244,LN(B1058/B995),"")</f>
        <v/>
      </c>
      <c r="L995" s="19" t="n">
        <v>0.003018108651911469</v>
      </c>
      <c r="M995" s="19" t="n">
        <v>0.0744466800804829</v>
      </c>
      <c r="N995" s="17" t="n">
        <v>-0.09459651729468833</v>
      </c>
      <c r="O995" s="20">
        <f>IF(F995="","",IF(F995&lt;'04_VOLATILITY_REGIMES'!$C$5,"Low",IF(F995&lt;'04_VOLATILITY_REGIMES'!$C$6,"Normal",IF(F995&lt;'04_VOLATILITY_REGIMES'!$C$7,"High","Extreme"))))</f>
        <v/>
      </c>
      <c r="P995" s="20">
        <f>O996</f>
        <v/>
      </c>
      <c r="Q995" s="21">
        <f>YEAR(A995)</f>
        <v/>
      </c>
    </row>
    <row r="996">
      <c r="A996" s="14" t="n">
        <v>42782</v>
      </c>
      <c r="B996" s="15">
        <f>'01_RAW_Spot'!B996</f>
        <v/>
      </c>
      <c r="C996" s="16">
        <f>'01_RAW_IV'!B996</f>
        <v/>
      </c>
      <c r="D996" s="15">
        <f>LN(B996/B995)</f>
        <v/>
      </c>
      <c r="E996" s="16">
        <f>STDEV(D976:D996)*SQRT(252)</f>
        <v/>
      </c>
      <c r="F996" s="16">
        <f>STDEV(D934:D996)*SQRT(252)</f>
        <v/>
      </c>
      <c r="G996" s="16">
        <f>IF(OR(C996="",F996=""),"",C996-F996)</f>
        <v/>
      </c>
      <c r="H996" s="17">
        <f>IF(OR(C996="",F996="",F996=0),"",C996/F996)</f>
        <v/>
      </c>
      <c r="I996" s="18">
        <f>IF('01_RAW_FwdRV'!B996="","",'01_RAW_FwdRV'!B996)</f>
        <v/>
      </c>
      <c r="J996" s="18">
        <f>IF(ROW()&lt;=3286,STDEV(D997:D1017)*SQRT(252),"")</f>
        <v/>
      </c>
      <c r="K996" s="18">
        <f>IF(ROW()&lt;=3244,LN(B1059/B996),"")</f>
        <v/>
      </c>
      <c r="L996" s="19" t="n">
        <v>0.005025125628140704</v>
      </c>
      <c r="M996" s="19" t="n">
        <v>0.0763819095477387</v>
      </c>
      <c r="N996" s="17" t="n">
        <v>-0.08515092051132109</v>
      </c>
      <c r="O996" s="20">
        <f>IF(F996="","",IF(F996&lt;'04_VOLATILITY_REGIMES'!$C$5,"Low",IF(F996&lt;'04_VOLATILITY_REGIMES'!$C$6,"Normal",IF(F996&lt;'04_VOLATILITY_REGIMES'!$C$7,"High","Extreme"))))</f>
        <v/>
      </c>
      <c r="P996" s="20">
        <f>O997</f>
        <v/>
      </c>
      <c r="Q996" s="21">
        <f>YEAR(A996)</f>
        <v/>
      </c>
    </row>
    <row r="997">
      <c r="A997" s="14" t="n">
        <v>42783</v>
      </c>
      <c r="B997" s="15">
        <f>'01_RAW_Spot'!B997</f>
        <v/>
      </c>
      <c r="C997" s="16">
        <f>'01_RAW_IV'!B997</f>
        <v/>
      </c>
      <c r="D997" s="15">
        <f>LN(B997/B996)</f>
        <v/>
      </c>
      <c r="E997" s="16">
        <f>STDEV(D977:D997)*SQRT(252)</f>
        <v/>
      </c>
      <c r="F997" s="16">
        <f>STDEV(D935:D997)*SQRT(252)</f>
        <v/>
      </c>
      <c r="G997" s="16">
        <f>IF(OR(C997="",F997=""),"",C997-F997)</f>
        <v/>
      </c>
      <c r="H997" s="17">
        <f>IF(OR(C997="",F997="",F997=0),"",C997/F997)</f>
        <v/>
      </c>
      <c r="I997" s="18">
        <f>IF('01_RAW_FwdRV'!B997="","",'01_RAW_FwdRV'!B997)</f>
        <v/>
      </c>
      <c r="J997" s="18">
        <f>IF(ROW()&lt;=3286,STDEV(D998:D1018)*SQRT(252),"")</f>
        <v/>
      </c>
      <c r="K997" s="18">
        <f>IF(ROW()&lt;=3244,LN(B1060/B997),"")</f>
        <v/>
      </c>
      <c r="L997" s="19" t="n">
        <v>0.005020080321285141</v>
      </c>
      <c r="M997" s="19" t="n">
        <v>0.06024096385542169</v>
      </c>
      <c r="N997" s="17" t="n">
        <v>-0.05610077979908382</v>
      </c>
      <c r="O997" s="20">
        <f>IF(F997="","",IF(F997&lt;'04_VOLATILITY_REGIMES'!$C$5,"Low",IF(F997&lt;'04_VOLATILITY_REGIMES'!$C$6,"Normal",IF(F997&lt;'04_VOLATILITY_REGIMES'!$C$7,"High","Extreme"))))</f>
        <v/>
      </c>
      <c r="P997" s="20">
        <f>O998</f>
        <v/>
      </c>
      <c r="Q997" s="21">
        <f>YEAR(A997)</f>
        <v/>
      </c>
    </row>
    <row r="998">
      <c r="A998" s="14" t="n">
        <v>42786</v>
      </c>
      <c r="B998" s="15">
        <f>'01_RAW_Spot'!B998</f>
        <v/>
      </c>
      <c r="C998" s="16">
        <f>'01_RAW_IV'!B998</f>
        <v/>
      </c>
      <c r="D998" s="15">
        <f>LN(B998/B997)</f>
        <v/>
      </c>
      <c r="E998" s="16">
        <f>STDEV(D978:D998)*SQRT(252)</f>
        <v/>
      </c>
      <c r="F998" s="16">
        <f>STDEV(D936:D998)*SQRT(252)</f>
        <v/>
      </c>
      <c r="G998" s="16">
        <f>IF(OR(C998="",F998=""),"",C998-F998)</f>
        <v/>
      </c>
      <c r="H998" s="17">
        <f>IF(OR(C998="",F998="",F998=0),"",C998/F998)</f>
        <v/>
      </c>
      <c r="I998" s="18">
        <f>IF('01_RAW_FwdRV'!B998="","",'01_RAW_FwdRV'!B998)</f>
        <v/>
      </c>
      <c r="J998" s="18">
        <f>IF(ROW()&lt;=3286,STDEV(D999:D1019)*SQRT(252),"")</f>
        <v/>
      </c>
      <c r="K998" s="18">
        <f>IF(ROW()&lt;=3244,LN(B1061/B998),"")</f>
        <v/>
      </c>
      <c r="L998" s="19" t="n">
        <v>0.01203610832497492</v>
      </c>
      <c r="M998" s="19" t="n">
        <v>0.06318956870611836</v>
      </c>
      <c r="N998" s="17" t="n">
        <v>-0.02524171379131243</v>
      </c>
      <c r="O998" s="20">
        <f>IF(F998="","",IF(F998&lt;'04_VOLATILITY_REGIMES'!$C$5,"Low",IF(F998&lt;'04_VOLATILITY_REGIMES'!$C$6,"Normal",IF(F998&lt;'04_VOLATILITY_REGIMES'!$C$7,"High","Extreme"))))</f>
        <v/>
      </c>
      <c r="P998" s="20">
        <f>O999</f>
        <v/>
      </c>
      <c r="Q998" s="21">
        <f>YEAR(A998)</f>
        <v/>
      </c>
    </row>
    <row r="999">
      <c r="A999" s="14" t="n">
        <v>42788</v>
      </c>
      <c r="B999" s="15">
        <f>'01_RAW_Spot'!B999</f>
        <v/>
      </c>
      <c r="C999" s="16">
        <f>'01_RAW_IV'!B999</f>
        <v/>
      </c>
      <c r="D999" s="15">
        <f>LN(B999/B998)</f>
        <v/>
      </c>
      <c r="E999" s="16">
        <f>STDEV(D979:D999)*SQRT(252)</f>
        <v/>
      </c>
      <c r="F999" s="16">
        <f>STDEV(D937:D999)*SQRT(252)</f>
        <v/>
      </c>
      <c r="G999" s="16">
        <f>IF(OR(C999="",F999=""),"",C999-F999)</f>
        <v/>
      </c>
      <c r="H999" s="17">
        <f>IF(OR(C999="",F999="",F999=0),"",C999/F999)</f>
        <v/>
      </c>
      <c r="I999" s="18">
        <f>IF('01_RAW_FwdRV'!B999="","",'01_RAW_FwdRV'!B999)</f>
        <v/>
      </c>
      <c r="J999" s="18">
        <f>IF(ROW()&lt;=3286,STDEV(D1000:D1020)*SQRT(252),"")</f>
        <v/>
      </c>
      <c r="K999" s="18">
        <f>IF(ROW()&lt;=3244,LN(B1062/B999),"")</f>
        <v/>
      </c>
      <c r="L999" s="19" t="n">
        <v>0.008016032064128256</v>
      </c>
      <c r="M999" s="19" t="n">
        <v>0.05911823647294589</v>
      </c>
      <c r="N999" s="17" t="n">
        <v>-0.02987287493853837</v>
      </c>
      <c r="O999" s="20">
        <f>IF(F999="","",IF(F999&lt;'04_VOLATILITY_REGIMES'!$C$5,"Low",IF(F999&lt;'04_VOLATILITY_REGIMES'!$C$6,"Normal",IF(F999&lt;'04_VOLATILITY_REGIMES'!$C$7,"High","Extreme"))))</f>
        <v/>
      </c>
      <c r="P999" s="20">
        <f>O1000</f>
        <v/>
      </c>
      <c r="Q999" s="21">
        <f>YEAR(A999)</f>
        <v/>
      </c>
    </row>
    <row r="1000">
      <c r="A1000" s="14" t="n">
        <v>42789</v>
      </c>
      <c r="B1000" s="15">
        <f>'01_RAW_Spot'!B1000</f>
        <v/>
      </c>
      <c r="C1000" s="16">
        <f>'01_RAW_IV'!B1000</f>
        <v/>
      </c>
      <c r="D1000" s="15">
        <f>LN(B1000/B999)</f>
        <v/>
      </c>
      <c r="E1000" s="16">
        <f>STDEV(D980:D1000)*SQRT(252)</f>
        <v/>
      </c>
      <c r="F1000" s="16">
        <f>STDEV(D938:D1000)*SQRT(252)</f>
        <v/>
      </c>
      <c r="G1000" s="16">
        <f>IF(OR(C1000="",F1000=""),"",C1000-F1000)</f>
        <v/>
      </c>
      <c r="H1000" s="17">
        <f>IF(OR(C1000="",F1000="",F1000=0),"",C1000/F1000)</f>
        <v/>
      </c>
      <c r="I1000" s="18">
        <f>IF('01_RAW_FwdRV'!B1000="","",'01_RAW_FwdRV'!B1000)</f>
        <v/>
      </c>
      <c r="J1000" s="18">
        <f>IF(ROW()&lt;=3286,STDEV(D1001:D1021)*SQRT(252),"")</f>
        <v/>
      </c>
      <c r="K1000" s="18">
        <f>IF(ROW()&lt;=3244,LN(B1063/B1000),"")</f>
        <v/>
      </c>
      <c r="L1000" s="19" t="n">
        <v>0.006006006006006006</v>
      </c>
      <c r="M1000" s="19" t="n">
        <v>0.04404404404404404</v>
      </c>
      <c r="N1000" s="17" t="n">
        <v>0.001831971380529633</v>
      </c>
      <c r="O1000" s="20">
        <f>IF(F1000="","",IF(F1000&lt;'04_VOLATILITY_REGIMES'!$C$5,"Low",IF(F1000&lt;'04_VOLATILITY_REGIMES'!$C$6,"Normal",IF(F1000&lt;'04_VOLATILITY_REGIMES'!$C$7,"High","Extreme"))))</f>
        <v/>
      </c>
      <c r="P1000" s="20">
        <f>O1001</f>
        <v/>
      </c>
      <c r="Q1000" s="21">
        <f>YEAR(A1000)</f>
        <v/>
      </c>
    </row>
    <row r="1001">
      <c r="A1001" s="14" t="n">
        <v>42793</v>
      </c>
      <c r="B1001" s="15">
        <f>'01_RAW_Spot'!B1001</f>
        <v/>
      </c>
      <c r="C1001" s="16">
        <f>'01_RAW_IV'!B1001</f>
        <v/>
      </c>
      <c r="D1001" s="15">
        <f>LN(B1001/B1000)</f>
        <v/>
      </c>
      <c r="E1001" s="16">
        <f>STDEV(D981:D1001)*SQRT(252)</f>
        <v/>
      </c>
      <c r="F1001" s="16">
        <f>STDEV(D939:D1001)*SQRT(252)</f>
        <v/>
      </c>
      <c r="G1001" s="16">
        <f>IF(OR(C1001="",F1001=""),"",C1001-F1001)</f>
        <v/>
      </c>
      <c r="H1001" s="17">
        <f>IF(OR(C1001="",F1001="",F1001=0),"",C1001/F1001)</f>
        <v/>
      </c>
      <c r="I1001" s="18">
        <f>IF('01_RAW_FwdRV'!B1001="","",'01_RAW_FwdRV'!B1001)</f>
        <v/>
      </c>
      <c r="J1001" s="18">
        <f>IF(ROW()&lt;=3286,STDEV(D1002:D1022)*SQRT(252),"")</f>
        <v/>
      </c>
      <c r="K1001" s="18">
        <f>IF(ROW()&lt;=3244,LN(B1064/B1001),"")</f>
        <v/>
      </c>
      <c r="L1001" s="19" t="n">
        <v>0.002</v>
      </c>
      <c r="M1001" s="19" t="n">
        <v>0.04</v>
      </c>
      <c r="N1001" s="17" t="n">
        <v>-0.004308003428324251</v>
      </c>
      <c r="O1001" s="20">
        <f>IF(F1001="","",IF(F1001&lt;'04_VOLATILITY_REGIMES'!$C$5,"Low",IF(F1001&lt;'04_VOLATILITY_REGIMES'!$C$6,"Normal",IF(F1001&lt;'04_VOLATILITY_REGIMES'!$C$7,"High","Extreme"))))</f>
        <v/>
      </c>
      <c r="P1001" s="20">
        <f>O1002</f>
        <v/>
      </c>
      <c r="Q1001" s="21">
        <f>YEAR(A1001)</f>
        <v/>
      </c>
    </row>
    <row r="1002">
      <c r="A1002" s="14" t="n">
        <v>42794</v>
      </c>
      <c r="B1002" s="15">
        <f>'01_RAW_Spot'!B1002</f>
        <v/>
      </c>
      <c r="C1002" s="16">
        <f>'01_RAW_IV'!B1002</f>
        <v/>
      </c>
      <c r="D1002" s="15">
        <f>LN(B1002/B1001)</f>
        <v/>
      </c>
      <c r="E1002" s="16">
        <f>STDEV(D982:D1002)*SQRT(252)</f>
        <v/>
      </c>
      <c r="F1002" s="16">
        <f>STDEV(D940:D1002)*SQRT(252)</f>
        <v/>
      </c>
      <c r="G1002" s="16">
        <f>IF(OR(C1002="",F1002=""),"",C1002-F1002)</f>
        <v/>
      </c>
      <c r="H1002" s="17">
        <f>IF(OR(C1002="",F1002="",F1002=0),"",C1002/F1002)</f>
        <v/>
      </c>
      <c r="I1002" s="18">
        <f>IF('01_RAW_FwdRV'!B1002="","",'01_RAW_FwdRV'!B1002)</f>
        <v/>
      </c>
      <c r="J1002" s="18">
        <f>IF(ROW()&lt;=3286,STDEV(D1003:D1023)*SQRT(252),"")</f>
        <v/>
      </c>
      <c r="K1002" s="18">
        <f>IF(ROW()&lt;=3244,LN(B1065/B1002),"")</f>
        <v/>
      </c>
      <c r="L1002" s="19" t="n">
        <v>0.000999000999000999</v>
      </c>
      <c r="M1002" s="19" t="n">
        <v>0.03196803196803197</v>
      </c>
      <c r="N1002" s="17" t="n">
        <v>0.01196186716892126</v>
      </c>
      <c r="O1002" s="20">
        <f>IF(F1002="","",IF(F1002&lt;'04_VOLATILITY_REGIMES'!$C$5,"Low",IF(F1002&lt;'04_VOLATILITY_REGIMES'!$C$6,"Normal",IF(F1002&lt;'04_VOLATILITY_REGIMES'!$C$7,"High","Extreme"))))</f>
        <v/>
      </c>
      <c r="P1002" s="20">
        <f>O1003</f>
        <v/>
      </c>
      <c r="Q1002" s="21">
        <f>YEAR(A1002)</f>
        <v/>
      </c>
    </row>
    <row r="1003">
      <c r="A1003" s="14" t="n">
        <v>42795</v>
      </c>
      <c r="B1003" s="15">
        <f>'01_RAW_Spot'!B1003</f>
        <v/>
      </c>
      <c r="C1003" s="16">
        <f>'01_RAW_IV'!B1003</f>
        <v/>
      </c>
      <c r="D1003" s="15">
        <f>LN(B1003/B1002)</f>
        <v/>
      </c>
      <c r="E1003" s="16">
        <f>STDEV(D983:D1003)*SQRT(252)</f>
        <v/>
      </c>
      <c r="F1003" s="16">
        <f>STDEV(D941:D1003)*SQRT(252)</f>
        <v/>
      </c>
      <c r="G1003" s="16">
        <f>IF(OR(C1003="",F1003=""),"",C1003-F1003)</f>
        <v/>
      </c>
      <c r="H1003" s="17">
        <f>IF(OR(C1003="",F1003="",F1003=0),"",C1003/F1003)</f>
        <v/>
      </c>
      <c r="I1003" s="18">
        <f>IF('01_RAW_FwdRV'!B1003="","",'01_RAW_FwdRV'!B1003)</f>
        <v/>
      </c>
      <c r="J1003" s="18">
        <f>IF(ROW()&lt;=3286,STDEV(D1004:D1024)*SQRT(252),"")</f>
        <v/>
      </c>
      <c r="K1003" s="18">
        <f>IF(ROW()&lt;=3244,LN(B1066/B1003),"")</f>
        <v/>
      </c>
      <c r="L1003" s="19" t="n">
        <v>0.001996007984031936</v>
      </c>
      <c r="M1003" s="19" t="n">
        <v>0.02994011976047904</v>
      </c>
      <c r="N1003" s="17" t="n">
        <v>0.06055425376754284</v>
      </c>
      <c r="O1003" s="20">
        <f>IF(F1003="","",IF(F1003&lt;'04_VOLATILITY_REGIMES'!$C$5,"Low",IF(F1003&lt;'04_VOLATILITY_REGIMES'!$C$6,"Normal",IF(F1003&lt;'04_VOLATILITY_REGIMES'!$C$7,"High","Extreme"))))</f>
        <v/>
      </c>
      <c r="P1003" s="20">
        <f>O1004</f>
        <v/>
      </c>
      <c r="Q1003" s="21">
        <f>YEAR(A1003)</f>
        <v/>
      </c>
    </row>
    <row r="1004">
      <c r="A1004" s="14" t="n">
        <v>42796</v>
      </c>
      <c r="B1004" s="15">
        <f>'01_RAW_Spot'!B1004</f>
        <v/>
      </c>
      <c r="C1004" s="16">
        <f>'01_RAW_IV'!B1004</f>
        <v/>
      </c>
      <c r="D1004" s="15">
        <f>LN(B1004/B1003)</f>
        <v/>
      </c>
      <c r="E1004" s="16">
        <f>STDEV(D984:D1004)*SQRT(252)</f>
        <v/>
      </c>
      <c r="F1004" s="16">
        <f>STDEV(D942:D1004)*SQRT(252)</f>
        <v/>
      </c>
      <c r="G1004" s="16">
        <f>IF(OR(C1004="",F1004=""),"",C1004-F1004)</f>
        <v/>
      </c>
      <c r="H1004" s="17">
        <f>IF(OR(C1004="",F1004="",F1004=0),"",C1004/F1004)</f>
        <v/>
      </c>
      <c r="I1004" s="18">
        <f>IF('01_RAW_FwdRV'!B1004="","",'01_RAW_FwdRV'!B1004)</f>
        <v/>
      </c>
      <c r="J1004" s="18">
        <f>IF(ROW()&lt;=3286,STDEV(D1005:D1025)*SQRT(252),"")</f>
        <v/>
      </c>
      <c r="K1004" s="18">
        <f>IF(ROW()&lt;=3244,LN(B1067/B1004),"")</f>
        <v/>
      </c>
      <c r="L1004" s="19" t="n">
        <v>0.0009970089730807576</v>
      </c>
      <c r="M1004" s="19" t="n">
        <v>0.02991026919242273</v>
      </c>
      <c r="N1004" s="17" t="n">
        <v>0.04834817148060409</v>
      </c>
      <c r="O1004" s="20">
        <f>IF(F1004="","",IF(F1004&lt;'04_VOLATILITY_REGIMES'!$C$5,"Low",IF(F1004&lt;'04_VOLATILITY_REGIMES'!$C$6,"Normal",IF(F1004&lt;'04_VOLATILITY_REGIMES'!$C$7,"High","Extreme"))))</f>
        <v/>
      </c>
      <c r="P1004" s="20">
        <f>O1005</f>
        <v/>
      </c>
      <c r="Q1004" s="21">
        <f>YEAR(A1004)</f>
        <v/>
      </c>
    </row>
    <row r="1005">
      <c r="A1005" s="14" t="n">
        <v>42797</v>
      </c>
      <c r="B1005" s="15">
        <f>'01_RAW_Spot'!B1005</f>
        <v/>
      </c>
      <c r="C1005" s="16">
        <f>'01_RAW_IV'!B1005</f>
        <v/>
      </c>
      <c r="D1005" s="15">
        <f>LN(B1005/B1004)</f>
        <v/>
      </c>
      <c r="E1005" s="16">
        <f>STDEV(D985:D1005)*SQRT(252)</f>
        <v/>
      </c>
      <c r="F1005" s="16">
        <f>STDEV(D943:D1005)*SQRT(252)</f>
        <v/>
      </c>
      <c r="G1005" s="16">
        <f>IF(OR(C1005="",F1005=""),"",C1005-F1005)</f>
        <v/>
      </c>
      <c r="H1005" s="17">
        <f>IF(OR(C1005="",F1005="",F1005=0),"",C1005/F1005)</f>
        <v/>
      </c>
      <c r="I1005" s="18">
        <f>IF('01_RAW_FwdRV'!B1005="","",'01_RAW_FwdRV'!B1005)</f>
        <v/>
      </c>
      <c r="J1005" s="18">
        <f>IF(ROW()&lt;=3286,STDEV(D1006:D1026)*SQRT(252),"")</f>
        <v/>
      </c>
      <c r="K1005" s="18">
        <f>IF(ROW()&lt;=3244,LN(B1068/B1005),"")</f>
        <v/>
      </c>
      <c r="L1005" s="19" t="n">
        <v>0.02091633466135458</v>
      </c>
      <c r="M1005" s="19" t="n">
        <v>0.0298804780876494</v>
      </c>
      <c r="N1005" s="17" t="n">
        <v>0.1343425378592187</v>
      </c>
      <c r="O1005" s="20">
        <f>IF(F1005="","",IF(F1005&lt;'04_VOLATILITY_REGIMES'!$C$5,"Low",IF(F1005&lt;'04_VOLATILITY_REGIMES'!$C$6,"Normal",IF(F1005&lt;'04_VOLATILITY_REGIMES'!$C$7,"High","Extreme"))))</f>
        <v/>
      </c>
      <c r="P1005" s="20">
        <f>O1006</f>
        <v/>
      </c>
      <c r="Q1005" s="21">
        <f>YEAR(A1005)</f>
        <v/>
      </c>
    </row>
    <row r="1006">
      <c r="A1006" s="14" t="n">
        <v>42800</v>
      </c>
      <c r="B1006" s="15">
        <f>'01_RAW_Spot'!B1006</f>
        <v/>
      </c>
      <c r="C1006" s="16">
        <f>'01_RAW_IV'!B1006</f>
        <v/>
      </c>
      <c r="D1006" s="15">
        <f>LN(B1006/B1005)</f>
        <v/>
      </c>
      <c r="E1006" s="16">
        <f>STDEV(D986:D1006)*SQRT(252)</f>
        <v/>
      </c>
      <c r="F1006" s="16">
        <f>STDEV(D944:D1006)*SQRT(252)</f>
        <v/>
      </c>
      <c r="G1006" s="16">
        <f>IF(OR(C1006="",F1006=""),"",C1006-F1006)</f>
        <v/>
      </c>
      <c r="H1006" s="17">
        <f>IF(OR(C1006="",F1006="",F1006=0),"",C1006/F1006)</f>
        <v/>
      </c>
      <c r="I1006" s="18">
        <f>IF('01_RAW_FwdRV'!B1006="","",'01_RAW_FwdRV'!B1006)</f>
        <v/>
      </c>
      <c r="J1006" s="18">
        <f>IF(ROW()&lt;=3286,STDEV(D1007:D1027)*SQRT(252),"")</f>
        <v/>
      </c>
      <c r="K1006" s="18">
        <f>IF(ROW()&lt;=3244,LN(B1069/B1006),"")</f>
        <v/>
      </c>
      <c r="L1006" s="19" t="n">
        <v>0.01592039800995025</v>
      </c>
      <c r="M1006" s="19" t="n">
        <v>0.03084577114427861</v>
      </c>
      <c r="N1006" s="17" t="n">
        <v>0.1119757443795724</v>
      </c>
      <c r="O1006" s="20">
        <f>IF(F1006="","",IF(F1006&lt;'04_VOLATILITY_REGIMES'!$C$5,"Low",IF(F1006&lt;'04_VOLATILITY_REGIMES'!$C$6,"Normal",IF(F1006&lt;'04_VOLATILITY_REGIMES'!$C$7,"High","Extreme"))))</f>
        <v/>
      </c>
      <c r="P1006" s="20">
        <f>O1007</f>
        <v/>
      </c>
      <c r="Q1006" s="21">
        <f>YEAR(A1006)</f>
        <v/>
      </c>
    </row>
    <row r="1007">
      <c r="A1007" s="14" t="n">
        <v>42801</v>
      </c>
      <c r="B1007" s="15">
        <f>'01_RAW_Spot'!B1007</f>
        <v/>
      </c>
      <c r="C1007" s="16">
        <f>'01_RAW_IV'!B1007</f>
        <v/>
      </c>
      <c r="D1007" s="15">
        <f>LN(B1007/B1006)</f>
        <v/>
      </c>
      <c r="E1007" s="16">
        <f>STDEV(D987:D1007)*SQRT(252)</f>
        <v/>
      </c>
      <c r="F1007" s="16">
        <f>STDEV(D945:D1007)*SQRT(252)</f>
        <v/>
      </c>
      <c r="G1007" s="16">
        <f>IF(OR(C1007="",F1007=""),"",C1007-F1007)</f>
        <v/>
      </c>
      <c r="H1007" s="17">
        <f>IF(OR(C1007="",F1007="",F1007=0),"",C1007/F1007)</f>
        <v/>
      </c>
      <c r="I1007" s="18">
        <f>IF('01_RAW_FwdRV'!B1007="","",'01_RAW_FwdRV'!B1007)</f>
        <v/>
      </c>
      <c r="J1007" s="18">
        <f>IF(ROW()&lt;=3286,STDEV(D1008:D1028)*SQRT(252),"")</f>
        <v/>
      </c>
      <c r="K1007" s="18">
        <f>IF(ROW()&lt;=3244,LN(B1070/B1007),"")</f>
        <v/>
      </c>
      <c r="L1007" s="19" t="n">
        <v>0.01292246520874752</v>
      </c>
      <c r="M1007" s="19" t="n">
        <v>0.02982107355864811</v>
      </c>
      <c r="N1007" s="17" t="n">
        <v>0.1119866481505448</v>
      </c>
      <c r="O1007" s="20">
        <f>IF(F1007="","",IF(F1007&lt;'04_VOLATILITY_REGIMES'!$C$5,"Low",IF(F1007&lt;'04_VOLATILITY_REGIMES'!$C$6,"Normal",IF(F1007&lt;'04_VOLATILITY_REGIMES'!$C$7,"High","Extreme"))))</f>
        <v/>
      </c>
      <c r="P1007" s="20">
        <f>O1008</f>
        <v/>
      </c>
      <c r="Q1007" s="21">
        <f>YEAR(A1007)</f>
        <v/>
      </c>
    </row>
    <row r="1008">
      <c r="A1008" s="14" t="n">
        <v>42802</v>
      </c>
      <c r="B1008" s="15">
        <f>'01_RAW_Spot'!B1008</f>
        <v/>
      </c>
      <c r="C1008" s="16">
        <f>'01_RAW_IV'!B1008</f>
        <v/>
      </c>
      <c r="D1008" s="15">
        <f>LN(B1008/B1007)</f>
        <v/>
      </c>
      <c r="E1008" s="16">
        <f>STDEV(D988:D1008)*SQRT(252)</f>
        <v/>
      </c>
      <c r="F1008" s="16">
        <f>STDEV(D946:D1008)*SQRT(252)</f>
        <v/>
      </c>
      <c r="G1008" s="16">
        <f>IF(OR(C1008="",F1008=""),"",C1008-F1008)</f>
        <v/>
      </c>
      <c r="H1008" s="17">
        <f>IF(OR(C1008="",F1008="",F1008=0),"",C1008/F1008)</f>
        <v/>
      </c>
      <c r="I1008" s="18">
        <f>IF('01_RAW_FwdRV'!B1008="","",'01_RAW_FwdRV'!B1008)</f>
        <v/>
      </c>
      <c r="J1008" s="18">
        <f>IF(ROW()&lt;=3286,STDEV(D1009:D1029)*SQRT(252),"")</f>
        <v/>
      </c>
      <c r="K1008" s="18">
        <f>IF(ROW()&lt;=3244,LN(B1071/B1008),"")</f>
        <v/>
      </c>
      <c r="L1008" s="19" t="n">
        <v>0.01390268123138034</v>
      </c>
      <c r="M1008" s="19" t="n">
        <v>0.03078450844091361</v>
      </c>
      <c r="N1008" s="17" t="n">
        <v>0.1127744919017058</v>
      </c>
      <c r="O1008" s="20">
        <f>IF(F1008="","",IF(F1008&lt;'04_VOLATILITY_REGIMES'!$C$5,"Low",IF(F1008&lt;'04_VOLATILITY_REGIMES'!$C$6,"Normal",IF(F1008&lt;'04_VOLATILITY_REGIMES'!$C$7,"High","Extreme"))))</f>
        <v/>
      </c>
      <c r="P1008" s="20">
        <f>O1009</f>
        <v/>
      </c>
      <c r="Q1008" s="21">
        <f>YEAR(A1008)</f>
        <v/>
      </c>
    </row>
    <row r="1009">
      <c r="A1009" s="14" t="n">
        <v>42803</v>
      </c>
      <c r="B1009" s="15">
        <f>'01_RAW_Spot'!B1009</f>
        <v/>
      </c>
      <c r="C1009" s="16">
        <f>'01_RAW_IV'!B1009</f>
        <v/>
      </c>
      <c r="D1009" s="15">
        <f>LN(B1009/B1008)</f>
        <v/>
      </c>
      <c r="E1009" s="16">
        <f>STDEV(D989:D1009)*SQRT(252)</f>
        <v/>
      </c>
      <c r="F1009" s="16">
        <f>STDEV(D947:D1009)*SQRT(252)</f>
        <v/>
      </c>
      <c r="G1009" s="16">
        <f>IF(OR(C1009="",F1009=""),"",C1009-F1009)</f>
        <v/>
      </c>
      <c r="H1009" s="17">
        <f>IF(OR(C1009="",F1009="",F1009=0),"",C1009/F1009)</f>
        <v/>
      </c>
      <c r="I1009" s="18">
        <f>IF('01_RAW_FwdRV'!B1009="","",'01_RAW_FwdRV'!B1009)</f>
        <v/>
      </c>
      <c r="J1009" s="18">
        <f>IF(ROW()&lt;=3286,STDEV(D1010:D1030)*SQRT(252),"")</f>
        <v/>
      </c>
      <c r="K1009" s="18">
        <f>IF(ROW()&lt;=3244,LN(B1072/B1009),"")</f>
        <v/>
      </c>
      <c r="L1009" s="19" t="n">
        <v>0.0119047619047619</v>
      </c>
      <c r="M1009" s="19" t="n">
        <v>0.02380952380952381</v>
      </c>
      <c r="N1009" s="17" t="n">
        <v>0.1486401019810143</v>
      </c>
      <c r="O1009" s="20">
        <f>IF(F1009="","",IF(F1009&lt;'04_VOLATILITY_REGIMES'!$C$5,"Low",IF(F1009&lt;'04_VOLATILITY_REGIMES'!$C$6,"Normal",IF(F1009&lt;'04_VOLATILITY_REGIMES'!$C$7,"High","Extreme"))))</f>
        <v/>
      </c>
      <c r="P1009" s="20">
        <f>O1010</f>
        <v/>
      </c>
      <c r="Q1009" s="21">
        <f>YEAR(A1009)</f>
        <v/>
      </c>
    </row>
    <row r="1010">
      <c r="A1010" s="14" t="n">
        <v>42804</v>
      </c>
      <c r="B1010" s="15">
        <f>'01_RAW_Spot'!B1010</f>
        <v/>
      </c>
      <c r="C1010" s="16">
        <f>'01_RAW_IV'!B1010</f>
        <v/>
      </c>
      <c r="D1010" s="15">
        <f>LN(B1010/B1009)</f>
        <v/>
      </c>
      <c r="E1010" s="16">
        <f>STDEV(D990:D1010)*SQRT(252)</f>
        <v/>
      </c>
      <c r="F1010" s="16">
        <f>STDEV(D948:D1010)*SQRT(252)</f>
        <v/>
      </c>
      <c r="G1010" s="16">
        <f>IF(OR(C1010="",F1010=""),"",C1010-F1010)</f>
        <v/>
      </c>
      <c r="H1010" s="17">
        <f>IF(OR(C1010="",F1010="",F1010=0),"",C1010/F1010)</f>
        <v/>
      </c>
      <c r="I1010" s="18">
        <f>IF('01_RAW_FwdRV'!B1010="","",'01_RAW_FwdRV'!B1010)</f>
        <v/>
      </c>
      <c r="J1010" s="18">
        <f>IF(ROW()&lt;=3286,STDEV(D1011:D1031)*SQRT(252),"")</f>
        <v/>
      </c>
      <c r="K1010" s="18">
        <f>IF(ROW()&lt;=3244,LN(B1073/B1010),"")</f>
        <v/>
      </c>
      <c r="L1010" s="19" t="n">
        <v>0.01982160555004955</v>
      </c>
      <c r="M1010" s="19" t="n">
        <v>0.01883052527254708</v>
      </c>
      <c r="N1010" s="17" t="n">
        <v>0.1825922675789576</v>
      </c>
      <c r="O1010" s="20">
        <f>IF(F1010="","",IF(F1010&lt;'04_VOLATILITY_REGIMES'!$C$5,"Low",IF(F1010&lt;'04_VOLATILITY_REGIMES'!$C$6,"Normal",IF(F1010&lt;'04_VOLATILITY_REGIMES'!$C$7,"High","Extreme"))))</f>
        <v/>
      </c>
      <c r="P1010" s="20">
        <f>O1011</f>
        <v/>
      </c>
      <c r="Q1010" s="21">
        <f>YEAR(A1010)</f>
        <v/>
      </c>
    </row>
    <row r="1011">
      <c r="A1011" s="14" t="n">
        <v>42808</v>
      </c>
      <c r="B1011" s="15">
        <f>'01_RAW_Spot'!B1011</f>
        <v/>
      </c>
      <c r="C1011" s="16">
        <f>'01_RAW_IV'!B1011</f>
        <v/>
      </c>
      <c r="D1011" s="15">
        <f>LN(B1011/B1010)</f>
        <v/>
      </c>
      <c r="E1011" s="16">
        <f>STDEV(D991:D1011)*SQRT(252)</f>
        <v/>
      </c>
      <c r="F1011" s="16">
        <f>STDEV(D949:D1011)*SQRT(252)</f>
        <v/>
      </c>
      <c r="G1011" s="16">
        <f>IF(OR(C1011="",F1011=""),"",C1011-F1011)</f>
        <v/>
      </c>
      <c r="H1011" s="17">
        <f>IF(OR(C1011="",F1011="",F1011=0),"",C1011/F1011)</f>
        <v/>
      </c>
      <c r="I1011" s="18">
        <f>IF('01_RAW_FwdRV'!B1011="","",'01_RAW_FwdRV'!B1011)</f>
        <v/>
      </c>
      <c r="J1011" s="18">
        <f>IF(ROW()&lt;=3286,STDEV(D1012:D1032)*SQRT(252),"")</f>
        <v/>
      </c>
      <c r="K1011" s="18">
        <f>IF(ROW()&lt;=3244,LN(B1074/B1011),"")</f>
        <v/>
      </c>
      <c r="L1011" s="19" t="n">
        <v>0.009900990099009901</v>
      </c>
      <c r="M1011" s="19" t="n">
        <v>0.08811881188118811</v>
      </c>
      <c r="N1011" s="17" t="n">
        <v>-0.08840651222396115</v>
      </c>
      <c r="O1011" s="20">
        <f>IF(F1011="","",IF(F1011&lt;'04_VOLATILITY_REGIMES'!$C$5,"Low",IF(F1011&lt;'04_VOLATILITY_REGIMES'!$C$6,"Normal",IF(F1011&lt;'04_VOLATILITY_REGIMES'!$C$7,"High","Extreme"))))</f>
        <v/>
      </c>
      <c r="P1011" s="20">
        <f>O1012</f>
        <v/>
      </c>
      <c r="Q1011" s="21">
        <f>YEAR(A1011)</f>
        <v/>
      </c>
    </row>
    <row r="1012">
      <c r="A1012" s="14" t="n">
        <v>42809</v>
      </c>
      <c r="B1012" s="15">
        <f>'01_RAW_Spot'!B1012</f>
        <v/>
      </c>
      <c r="C1012" s="16">
        <f>'01_RAW_IV'!B1012</f>
        <v/>
      </c>
      <c r="D1012" s="15">
        <f>LN(B1012/B1011)</f>
        <v/>
      </c>
      <c r="E1012" s="16">
        <f>STDEV(D992:D1012)*SQRT(252)</f>
        <v/>
      </c>
      <c r="F1012" s="16">
        <f>STDEV(D950:D1012)*SQRT(252)</f>
        <v/>
      </c>
      <c r="G1012" s="16">
        <f>IF(OR(C1012="",F1012=""),"",C1012-F1012)</f>
        <v/>
      </c>
      <c r="H1012" s="17">
        <f>IF(OR(C1012="",F1012="",F1012=0),"",C1012/F1012)</f>
        <v/>
      </c>
      <c r="I1012" s="18">
        <f>IF('01_RAW_FwdRV'!B1012="","",'01_RAW_FwdRV'!B1012)</f>
        <v/>
      </c>
      <c r="J1012" s="18">
        <f>IF(ROW()&lt;=3286,STDEV(D1013:D1033)*SQRT(252),"")</f>
        <v/>
      </c>
      <c r="K1012" s="18">
        <f>IF(ROW()&lt;=3244,LN(B1075/B1012),"")</f>
        <v/>
      </c>
      <c r="L1012" s="19" t="n">
        <v>0.03857566765578635</v>
      </c>
      <c r="M1012" s="19" t="n">
        <v>0.08902077151335312</v>
      </c>
      <c r="N1012" s="17" t="n">
        <v>0.002713119239884938</v>
      </c>
      <c r="O1012" s="20">
        <f>IF(F1012="","",IF(F1012&lt;'04_VOLATILITY_REGIMES'!$C$5,"Low",IF(F1012&lt;'04_VOLATILITY_REGIMES'!$C$6,"Normal",IF(F1012&lt;'04_VOLATILITY_REGIMES'!$C$7,"High","Extreme"))))</f>
        <v/>
      </c>
      <c r="P1012" s="20">
        <f>O1013</f>
        <v/>
      </c>
      <c r="Q1012" s="21">
        <f>YEAR(A1012)</f>
        <v/>
      </c>
    </row>
    <row r="1013">
      <c r="A1013" s="14" t="n">
        <v>42810</v>
      </c>
      <c r="B1013" s="15">
        <f>'01_RAW_Spot'!B1013</f>
        <v/>
      </c>
      <c r="C1013" s="16">
        <f>'01_RAW_IV'!B1013</f>
        <v/>
      </c>
      <c r="D1013" s="15">
        <f>LN(B1013/B1012)</f>
        <v/>
      </c>
      <c r="E1013" s="16">
        <f>STDEV(D993:D1013)*SQRT(252)</f>
        <v/>
      </c>
      <c r="F1013" s="16">
        <f>STDEV(D951:D1013)*SQRT(252)</f>
        <v/>
      </c>
      <c r="G1013" s="16">
        <f>IF(OR(C1013="",F1013=""),"",C1013-F1013)</f>
        <v/>
      </c>
      <c r="H1013" s="17">
        <f>IF(OR(C1013="",F1013="",F1013=0),"",C1013/F1013)</f>
        <v/>
      </c>
      <c r="I1013" s="18">
        <f>IF('01_RAW_FwdRV'!B1013="","",'01_RAW_FwdRV'!B1013)</f>
        <v/>
      </c>
      <c r="J1013" s="18">
        <f>IF(ROW()&lt;=3286,STDEV(D1014:D1034)*SQRT(252),"")</f>
        <v/>
      </c>
      <c r="K1013" s="18">
        <f>IF(ROW()&lt;=3244,LN(B1076/B1013),"")</f>
        <v/>
      </c>
      <c r="L1013" s="19" t="n">
        <v>0.04347826086956522</v>
      </c>
      <c r="M1013" s="19" t="n">
        <v>0.09486166007905138</v>
      </c>
      <c r="N1013" s="17" t="n">
        <v>0.01225449908872442</v>
      </c>
      <c r="O1013" s="20">
        <f>IF(F1013="","",IF(F1013&lt;'04_VOLATILITY_REGIMES'!$C$5,"Low",IF(F1013&lt;'04_VOLATILITY_REGIMES'!$C$6,"Normal",IF(F1013&lt;'04_VOLATILITY_REGIMES'!$C$7,"High","Extreme"))))</f>
        <v/>
      </c>
      <c r="P1013" s="20">
        <f>O1014</f>
        <v/>
      </c>
      <c r="Q1013" s="21">
        <f>YEAR(A1013)</f>
        <v/>
      </c>
    </row>
    <row r="1014">
      <c r="A1014" s="14" t="n">
        <v>42811</v>
      </c>
      <c r="B1014" s="15">
        <f>'01_RAW_Spot'!B1014</f>
        <v/>
      </c>
      <c r="C1014" s="16">
        <f>'01_RAW_IV'!B1014</f>
        <v/>
      </c>
      <c r="D1014" s="15">
        <f>LN(B1014/B1013)</f>
        <v/>
      </c>
      <c r="E1014" s="16">
        <f>STDEV(D994:D1014)*SQRT(252)</f>
        <v/>
      </c>
      <c r="F1014" s="16">
        <f>STDEV(D952:D1014)*SQRT(252)</f>
        <v/>
      </c>
      <c r="G1014" s="16">
        <f>IF(OR(C1014="",F1014=""),"",C1014-F1014)</f>
        <v/>
      </c>
      <c r="H1014" s="17">
        <f>IF(OR(C1014="",F1014="",F1014=0),"",C1014/F1014)</f>
        <v/>
      </c>
      <c r="I1014" s="18">
        <f>IF('01_RAW_FwdRV'!B1014="","",'01_RAW_FwdRV'!B1014)</f>
        <v/>
      </c>
      <c r="J1014" s="18">
        <f>IF(ROW()&lt;=3286,STDEV(D1015:D1035)*SQRT(252),"")</f>
        <v/>
      </c>
      <c r="K1014" s="18">
        <f>IF(ROW()&lt;=3244,LN(B1077/B1014),"")</f>
        <v/>
      </c>
      <c r="L1014" s="19" t="n">
        <v>0.03948667324777887</v>
      </c>
      <c r="M1014" s="19" t="n">
        <v>0.1006910167818361</v>
      </c>
      <c r="N1014" s="17" t="n">
        <v>-0.01889806635397335</v>
      </c>
      <c r="O1014" s="20">
        <f>IF(F1014="","",IF(F1014&lt;'04_VOLATILITY_REGIMES'!$C$5,"Low",IF(F1014&lt;'04_VOLATILITY_REGIMES'!$C$6,"Normal",IF(F1014&lt;'04_VOLATILITY_REGIMES'!$C$7,"High","Extreme"))))</f>
        <v/>
      </c>
      <c r="P1014" s="20">
        <f>O1015</f>
        <v/>
      </c>
      <c r="Q1014" s="21">
        <f>YEAR(A1014)</f>
        <v/>
      </c>
    </row>
    <row r="1015">
      <c r="A1015" s="14" t="n">
        <v>42814</v>
      </c>
      <c r="B1015" s="15">
        <f>'01_RAW_Spot'!B1015</f>
        <v/>
      </c>
      <c r="C1015" s="16">
        <f>'01_RAW_IV'!B1015</f>
        <v/>
      </c>
      <c r="D1015" s="15">
        <f>LN(B1015/B1014)</f>
        <v/>
      </c>
      <c r="E1015" s="16">
        <f>STDEV(D995:D1015)*SQRT(252)</f>
        <v/>
      </c>
      <c r="F1015" s="16">
        <f>STDEV(D953:D1015)*SQRT(252)</f>
        <v/>
      </c>
      <c r="G1015" s="16">
        <f>IF(OR(C1015="",F1015=""),"",C1015-F1015)</f>
        <v/>
      </c>
      <c r="H1015" s="17">
        <f>IF(OR(C1015="",F1015="",F1015=0),"",C1015/F1015)</f>
        <v/>
      </c>
      <c r="I1015" s="18">
        <f>IF('01_RAW_FwdRV'!B1015="","",'01_RAW_FwdRV'!B1015)</f>
        <v/>
      </c>
      <c r="J1015" s="18">
        <f>IF(ROW()&lt;=3286,STDEV(D1016:D1036)*SQRT(252),"")</f>
        <v/>
      </c>
      <c r="K1015" s="18">
        <f>IF(ROW()&lt;=3244,LN(B1078/B1015),"")</f>
        <v/>
      </c>
      <c r="L1015" s="19" t="n">
        <v>0.04339250493096647</v>
      </c>
      <c r="M1015" s="19" t="n">
        <v>0.0611439842209073</v>
      </c>
      <c r="N1015" s="17" t="n">
        <v>0.07299058001239855</v>
      </c>
      <c r="O1015" s="20">
        <f>IF(F1015="","",IF(F1015&lt;'04_VOLATILITY_REGIMES'!$C$5,"Low",IF(F1015&lt;'04_VOLATILITY_REGIMES'!$C$6,"Normal",IF(F1015&lt;'04_VOLATILITY_REGIMES'!$C$7,"High","Extreme"))))</f>
        <v/>
      </c>
      <c r="P1015" s="20">
        <f>O1016</f>
        <v/>
      </c>
      <c r="Q1015" s="21">
        <f>YEAR(A1015)</f>
        <v/>
      </c>
    </row>
    <row r="1016">
      <c r="A1016" s="14" t="n">
        <v>42815</v>
      </c>
      <c r="B1016" s="15">
        <f>'01_RAW_Spot'!B1016</f>
        <v/>
      </c>
      <c r="C1016" s="16">
        <f>'01_RAW_IV'!B1016</f>
        <v/>
      </c>
      <c r="D1016" s="15">
        <f>LN(B1016/B1015)</f>
        <v/>
      </c>
      <c r="E1016" s="16">
        <f>STDEV(D996:D1016)*SQRT(252)</f>
        <v/>
      </c>
      <c r="F1016" s="16">
        <f>STDEV(D954:D1016)*SQRT(252)</f>
        <v/>
      </c>
      <c r="G1016" s="16">
        <f>IF(OR(C1016="",F1016=""),"",C1016-F1016)</f>
        <v/>
      </c>
      <c r="H1016" s="17">
        <f>IF(OR(C1016="",F1016="",F1016=0),"",C1016/F1016)</f>
        <v/>
      </c>
      <c r="I1016" s="18">
        <f>IF('01_RAW_FwdRV'!B1016="","",'01_RAW_FwdRV'!B1016)</f>
        <v/>
      </c>
      <c r="J1016" s="18">
        <f>IF(ROW()&lt;=3286,STDEV(D1017:D1037)*SQRT(252),"")</f>
        <v/>
      </c>
      <c r="K1016" s="18">
        <f>IF(ROW()&lt;=3244,LN(B1079/B1016),"")</f>
        <v/>
      </c>
      <c r="L1016" s="19" t="n">
        <v>0.04334975369458128</v>
      </c>
      <c r="M1016" s="19" t="n">
        <v>0.06206896551724138</v>
      </c>
      <c r="N1016" s="17" t="n">
        <v>0.07033869034030171</v>
      </c>
      <c r="O1016" s="20">
        <f>IF(F1016="","",IF(F1016&lt;'04_VOLATILITY_REGIMES'!$C$5,"Low",IF(F1016&lt;'04_VOLATILITY_REGIMES'!$C$6,"Normal",IF(F1016&lt;'04_VOLATILITY_REGIMES'!$C$7,"High","Extreme"))))</f>
        <v/>
      </c>
      <c r="P1016" s="20">
        <f>O1017</f>
        <v/>
      </c>
      <c r="Q1016" s="21">
        <f>YEAR(A1016)</f>
        <v/>
      </c>
    </row>
    <row r="1017">
      <c r="A1017" s="14" t="n">
        <v>42816</v>
      </c>
      <c r="B1017" s="15">
        <f>'01_RAW_Spot'!B1017</f>
        <v/>
      </c>
      <c r="C1017" s="16">
        <f>'01_RAW_IV'!B1017</f>
        <v/>
      </c>
      <c r="D1017" s="15">
        <f>LN(B1017/B1016)</f>
        <v/>
      </c>
      <c r="E1017" s="16">
        <f>STDEV(D997:D1017)*SQRT(252)</f>
        <v/>
      </c>
      <c r="F1017" s="16">
        <f>STDEV(D955:D1017)*SQRT(252)</f>
        <v/>
      </c>
      <c r="G1017" s="16">
        <f>IF(OR(C1017="",F1017=""),"",C1017-F1017)</f>
        <v/>
      </c>
      <c r="H1017" s="17">
        <f>IF(OR(C1017="",F1017="",F1017=0),"",C1017/F1017)</f>
        <v/>
      </c>
      <c r="I1017" s="18">
        <f>IF('01_RAW_FwdRV'!B1017="","",'01_RAW_FwdRV'!B1017)</f>
        <v/>
      </c>
      <c r="J1017" s="18">
        <f>IF(ROW()&lt;=3286,STDEV(D1018:D1038)*SQRT(252),"")</f>
        <v/>
      </c>
      <c r="K1017" s="18">
        <f>IF(ROW()&lt;=3244,LN(B1080/B1017),"")</f>
        <v/>
      </c>
      <c r="L1017" s="19" t="n">
        <v>0.04724409448818898</v>
      </c>
      <c r="M1017" s="19" t="n">
        <v>0.06988188976377953</v>
      </c>
      <c r="N1017" s="17" t="n">
        <v>0.09273326904650972</v>
      </c>
      <c r="O1017" s="20">
        <f>IF(F1017="","",IF(F1017&lt;'04_VOLATILITY_REGIMES'!$C$5,"Low",IF(F1017&lt;'04_VOLATILITY_REGIMES'!$C$6,"Normal",IF(F1017&lt;'04_VOLATILITY_REGIMES'!$C$7,"High","Extreme"))))</f>
        <v/>
      </c>
      <c r="P1017" s="20">
        <f>O1018</f>
        <v/>
      </c>
      <c r="Q1017" s="21">
        <f>YEAR(A1017)</f>
        <v/>
      </c>
    </row>
    <row r="1018">
      <c r="A1018" s="14" t="n">
        <v>42817</v>
      </c>
      <c r="B1018" s="15">
        <f>'01_RAW_Spot'!B1018</f>
        <v/>
      </c>
      <c r="C1018" s="16">
        <f>'01_RAW_IV'!B1018</f>
        <v/>
      </c>
      <c r="D1018" s="15">
        <f>LN(B1018/B1017)</f>
        <v/>
      </c>
      <c r="E1018" s="16">
        <f>STDEV(D998:D1018)*SQRT(252)</f>
        <v/>
      </c>
      <c r="F1018" s="16">
        <f>STDEV(D956:D1018)*SQRT(252)</f>
        <v/>
      </c>
      <c r="G1018" s="16">
        <f>IF(OR(C1018="",F1018=""),"",C1018-F1018)</f>
        <v/>
      </c>
      <c r="H1018" s="17">
        <f>IF(OR(C1018="",F1018="",F1018=0),"",C1018/F1018)</f>
        <v/>
      </c>
      <c r="I1018" s="18">
        <f>IF('01_RAW_FwdRV'!B1018="","",'01_RAW_FwdRV'!B1018)</f>
        <v/>
      </c>
      <c r="J1018" s="18">
        <f>IF(ROW()&lt;=3286,STDEV(D1019:D1039)*SQRT(252),"")</f>
        <v/>
      </c>
      <c r="K1018" s="18">
        <f>IF(ROW()&lt;=3244,LN(B1081/B1018),"")</f>
        <v/>
      </c>
      <c r="L1018" s="19" t="n">
        <v>0.05014749262536873</v>
      </c>
      <c r="M1018" s="19" t="n">
        <v>0.06096361848574238</v>
      </c>
      <c r="N1018" s="17" t="n">
        <v>0.1145232748404654</v>
      </c>
      <c r="O1018" s="20">
        <f>IF(F1018="","",IF(F1018&lt;'04_VOLATILITY_REGIMES'!$C$5,"Low",IF(F1018&lt;'04_VOLATILITY_REGIMES'!$C$6,"Normal",IF(F1018&lt;'04_VOLATILITY_REGIMES'!$C$7,"High","Extreme"))))</f>
        <v/>
      </c>
      <c r="P1018" s="20">
        <f>O1019</f>
        <v/>
      </c>
      <c r="Q1018" s="21">
        <f>YEAR(A1018)</f>
        <v/>
      </c>
    </row>
    <row r="1019">
      <c r="A1019" s="14" t="n">
        <v>42818</v>
      </c>
      <c r="B1019" s="15">
        <f>'01_RAW_Spot'!B1019</f>
        <v/>
      </c>
      <c r="C1019" s="16">
        <f>'01_RAW_IV'!B1019</f>
        <v/>
      </c>
      <c r="D1019" s="15">
        <f>LN(B1019/B1018)</f>
        <v/>
      </c>
      <c r="E1019" s="16">
        <f>STDEV(D999:D1019)*SQRT(252)</f>
        <v/>
      </c>
      <c r="F1019" s="16">
        <f>STDEV(D957:D1019)*SQRT(252)</f>
        <v/>
      </c>
      <c r="G1019" s="16">
        <f>IF(OR(C1019="",F1019=""),"",C1019-F1019)</f>
        <v/>
      </c>
      <c r="H1019" s="17">
        <f>IF(OR(C1019="",F1019="",F1019=0),"",C1019/F1019)</f>
        <v/>
      </c>
      <c r="I1019" s="18">
        <f>IF('01_RAW_FwdRV'!B1019="","",'01_RAW_FwdRV'!B1019)</f>
        <v/>
      </c>
      <c r="J1019" s="18">
        <f>IF(ROW()&lt;=3286,STDEV(D1020:D1040)*SQRT(252),"")</f>
        <v/>
      </c>
      <c r="K1019" s="18">
        <f>IF(ROW()&lt;=3244,LN(B1082/B1019),"")</f>
        <v/>
      </c>
      <c r="L1019" s="19" t="n">
        <v>0.04911591355599214</v>
      </c>
      <c r="M1019" s="19" t="n">
        <v>0.06090373280943025</v>
      </c>
      <c r="N1019" s="17" t="n">
        <v>0.1099264688981254</v>
      </c>
      <c r="O1019" s="20">
        <f>IF(F1019="","",IF(F1019&lt;'04_VOLATILITY_REGIMES'!$C$5,"Low",IF(F1019&lt;'04_VOLATILITY_REGIMES'!$C$6,"Normal",IF(F1019&lt;'04_VOLATILITY_REGIMES'!$C$7,"High","Extreme"))))</f>
        <v/>
      </c>
      <c r="P1019" s="20">
        <f>O1020</f>
        <v/>
      </c>
      <c r="Q1019" s="21">
        <f>YEAR(A1019)</f>
        <v/>
      </c>
    </row>
    <row r="1020">
      <c r="A1020" s="14" t="n">
        <v>42821</v>
      </c>
      <c r="B1020" s="15">
        <f>'01_RAW_Spot'!B1020</f>
        <v/>
      </c>
      <c r="C1020" s="16">
        <f>'01_RAW_IV'!B1020</f>
        <v/>
      </c>
      <c r="D1020" s="15">
        <f>LN(B1020/B1019)</f>
        <v/>
      </c>
      <c r="E1020" s="16">
        <f>STDEV(D1000:D1020)*SQRT(252)</f>
        <v/>
      </c>
      <c r="F1020" s="16">
        <f>STDEV(D958:D1020)*SQRT(252)</f>
        <v/>
      </c>
      <c r="G1020" s="16">
        <f>IF(OR(C1020="",F1020=""),"",C1020-F1020)</f>
        <v/>
      </c>
      <c r="H1020" s="17">
        <f>IF(OR(C1020="",F1020="",F1020=0),"",C1020/F1020)</f>
        <v/>
      </c>
      <c r="I1020" s="18">
        <f>IF('01_RAW_FwdRV'!B1020="","",'01_RAW_FwdRV'!B1020)</f>
        <v/>
      </c>
      <c r="J1020" s="18">
        <f>IF(ROW()&lt;=3286,STDEV(D1021:D1041)*SQRT(252),"")</f>
        <v/>
      </c>
      <c r="K1020" s="18">
        <f>IF(ROW()&lt;=3244,LN(B1083/B1020),"")</f>
        <v/>
      </c>
      <c r="L1020" s="19" t="n">
        <v>0.05201177625122669</v>
      </c>
      <c r="M1020" s="19" t="n">
        <v>0.0873405299313052</v>
      </c>
      <c r="N1020" s="17" t="n">
        <v>0.07581737910739179</v>
      </c>
      <c r="O1020" s="20">
        <f>IF(F1020="","",IF(F1020&lt;'04_VOLATILITY_REGIMES'!$C$5,"Low",IF(F1020&lt;'04_VOLATILITY_REGIMES'!$C$6,"Normal",IF(F1020&lt;'04_VOLATILITY_REGIMES'!$C$7,"High","Extreme"))))</f>
        <v/>
      </c>
      <c r="P1020" s="20">
        <f>O1021</f>
        <v/>
      </c>
      <c r="Q1020" s="21">
        <f>YEAR(A1020)</f>
        <v/>
      </c>
    </row>
    <row r="1021">
      <c r="A1021" s="14" t="n">
        <v>42823</v>
      </c>
      <c r="B1021" s="15">
        <f>'01_RAW_Spot'!B1021</f>
        <v/>
      </c>
      <c r="C1021" s="16">
        <f>'01_RAW_IV'!B1021</f>
        <v/>
      </c>
      <c r="D1021" s="15">
        <f>LN(B1021/B1020)</f>
        <v/>
      </c>
      <c r="E1021" s="16">
        <f>STDEV(D1001:D1021)*SQRT(252)</f>
        <v/>
      </c>
      <c r="F1021" s="16">
        <f>STDEV(D959:D1021)*SQRT(252)</f>
        <v/>
      </c>
      <c r="G1021" s="16">
        <f>IF(OR(C1021="",F1021=""),"",C1021-F1021)</f>
        <v/>
      </c>
      <c r="H1021" s="17">
        <f>IF(OR(C1021="",F1021="",F1021=0),"",C1021/F1021)</f>
        <v/>
      </c>
      <c r="I1021" s="18">
        <f>IF('01_RAW_FwdRV'!B1021="","",'01_RAW_FwdRV'!B1021)</f>
        <v/>
      </c>
      <c r="J1021" s="18">
        <f>IF(ROW()&lt;=3286,STDEV(D1022:D1042)*SQRT(252),"")</f>
        <v/>
      </c>
      <c r="K1021" s="18">
        <f>IF(ROW()&lt;=3244,LN(B1084/B1021),"")</f>
        <v/>
      </c>
      <c r="L1021" s="19" t="n">
        <v>0.05098039215686274</v>
      </c>
      <c r="M1021" s="19" t="n">
        <v>0.08627450980392157</v>
      </c>
      <c r="N1021" s="17" t="n">
        <v>0.07087020557267459</v>
      </c>
      <c r="O1021" s="20">
        <f>IF(F1021="","",IF(F1021&lt;'04_VOLATILITY_REGIMES'!$C$5,"Low",IF(F1021&lt;'04_VOLATILITY_REGIMES'!$C$6,"Normal",IF(F1021&lt;'04_VOLATILITY_REGIMES'!$C$7,"High","Extreme"))))</f>
        <v/>
      </c>
      <c r="P1021" s="20">
        <f>O1022</f>
        <v/>
      </c>
      <c r="Q1021" s="21">
        <f>YEAR(A1021)</f>
        <v/>
      </c>
    </row>
    <row r="1022">
      <c r="A1022" s="14" t="n">
        <v>42824</v>
      </c>
      <c r="B1022" s="15">
        <f>'01_RAW_Spot'!B1022</f>
        <v/>
      </c>
      <c r="C1022" s="16">
        <f>'01_RAW_IV'!B1022</f>
        <v/>
      </c>
      <c r="D1022" s="15">
        <f>LN(B1022/B1021)</f>
        <v/>
      </c>
      <c r="E1022" s="16">
        <f>STDEV(D1002:D1022)*SQRT(252)</f>
        <v/>
      </c>
      <c r="F1022" s="16">
        <f>STDEV(D960:D1022)*SQRT(252)</f>
        <v/>
      </c>
      <c r="G1022" s="16">
        <f>IF(OR(C1022="",F1022=""),"",C1022-F1022)</f>
        <v/>
      </c>
      <c r="H1022" s="17">
        <f>IF(OR(C1022="",F1022="",F1022=0),"",C1022/F1022)</f>
        <v/>
      </c>
      <c r="I1022" s="18">
        <f>IF('01_RAW_FwdRV'!B1022="","",'01_RAW_FwdRV'!B1022)</f>
        <v/>
      </c>
      <c r="J1022" s="18">
        <f>IF(ROW()&lt;=3286,STDEV(D1023:D1043)*SQRT(252),"")</f>
        <v/>
      </c>
      <c r="K1022" s="18">
        <f>IF(ROW()&lt;=3244,LN(B1085/B1022),"")</f>
        <v/>
      </c>
      <c r="L1022" s="19" t="n">
        <v>0.04701273261508325</v>
      </c>
      <c r="M1022" s="19" t="n">
        <v>0.0881488736532811</v>
      </c>
      <c r="N1022" s="17" t="n">
        <v>0.05595801997584848</v>
      </c>
      <c r="O1022" s="20">
        <f>IF(F1022="","",IF(F1022&lt;'04_VOLATILITY_REGIMES'!$C$5,"Low",IF(F1022&lt;'04_VOLATILITY_REGIMES'!$C$6,"Normal",IF(F1022&lt;'04_VOLATILITY_REGIMES'!$C$7,"High","Extreme"))))</f>
        <v/>
      </c>
      <c r="P1022" s="20">
        <f>O1023</f>
        <v/>
      </c>
      <c r="Q1022" s="21">
        <f>YEAR(A1022)</f>
        <v/>
      </c>
    </row>
    <row r="1023">
      <c r="A1023" s="14" t="n">
        <v>42825</v>
      </c>
      <c r="B1023" s="15">
        <f>'01_RAW_Spot'!B1023</f>
        <v/>
      </c>
      <c r="C1023" s="16">
        <f>'01_RAW_IV'!B1023</f>
        <v/>
      </c>
      <c r="D1023" s="15">
        <f>LN(B1023/B1022)</f>
        <v/>
      </c>
      <c r="E1023" s="16">
        <f>STDEV(D1003:D1023)*SQRT(252)</f>
        <v/>
      </c>
      <c r="F1023" s="16">
        <f>STDEV(D961:D1023)*SQRT(252)</f>
        <v/>
      </c>
      <c r="G1023" s="16">
        <f>IF(OR(C1023="",F1023=""),"",C1023-F1023)</f>
        <v/>
      </c>
      <c r="H1023" s="17">
        <f>IF(OR(C1023="",F1023="",F1023=0),"",C1023/F1023)</f>
        <v/>
      </c>
      <c r="I1023" s="18">
        <f>IF('01_RAW_FwdRV'!B1023="","",'01_RAW_FwdRV'!B1023)</f>
        <v/>
      </c>
      <c r="J1023" s="18">
        <f>IF(ROW()&lt;=3286,STDEV(D1024:D1044)*SQRT(252),"")</f>
        <v/>
      </c>
      <c r="K1023" s="18">
        <f>IF(ROW()&lt;=3244,LN(B1086/B1023),"")</f>
        <v/>
      </c>
      <c r="L1023" s="19" t="n">
        <v>0.04598825831702544</v>
      </c>
      <c r="M1023" s="19" t="n">
        <v>0.05577299412915851</v>
      </c>
      <c r="N1023" s="17" t="n">
        <v>0.09309669616032674</v>
      </c>
      <c r="O1023" s="20">
        <f>IF(F1023="","",IF(F1023&lt;'04_VOLATILITY_REGIMES'!$C$5,"Low",IF(F1023&lt;'04_VOLATILITY_REGIMES'!$C$6,"Normal",IF(F1023&lt;'04_VOLATILITY_REGIMES'!$C$7,"High","Extreme"))))</f>
        <v/>
      </c>
      <c r="P1023" s="20">
        <f>O1024</f>
        <v/>
      </c>
      <c r="Q1023" s="21">
        <f>YEAR(A1023)</f>
        <v/>
      </c>
    </row>
    <row r="1024">
      <c r="A1024" s="14" t="n">
        <v>42828</v>
      </c>
      <c r="B1024" s="15">
        <f>'01_RAW_Spot'!B1024</f>
        <v/>
      </c>
      <c r="C1024" s="16">
        <f>'01_RAW_IV'!B1024</f>
        <v/>
      </c>
      <c r="D1024" s="15">
        <f>LN(B1024/B1023)</f>
        <v/>
      </c>
      <c r="E1024" s="16">
        <f>STDEV(D1004:D1024)*SQRT(252)</f>
        <v/>
      </c>
      <c r="F1024" s="16">
        <f>STDEV(D962:D1024)*SQRT(252)</f>
        <v/>
      </c>
      <c r="G1024" s="16">
        <f>IF(OR(C1024="",F1024=""),"",C1024-F1024)</f>
        <v/>
      </c>
      <c r="H1024" s="17">
        <f>IF(OR(C1024="",F1024="",F1024=0),"",C1024/F1024)</f>
        <v/>
      </c>
      <c r="I1024" s="18">
        <f>IF('01_RAW_FwdRV'!B1024="","",'01_RAW_FwdRV'!B1024)</f>
        <v/>
      </c>
      <c r="J1024" s="18">
        <f>IF(ROW()&lt;=3286,STDEV(D1025:D1045)*SQRT(252),"")</f>
        <v/>
      </c>
      <c r="K1024" s="18">
        <f>IF(ROW()&lt;=3244,LN(B1087/B1024),"")</f>
        <v/>
      </c>
      <c r="L1024" s="19" t="n">
        <v>0.04203323558162268</v>
      </c>
      <c r="M1024" s="19" t="n">
        <v>0.05669599217986315</v>
      </c>
      <c r="N1024" s="17" t="n">
        <v>0.0802087346550321</v>
      </c>
      <c r="O1024" s="20">
        <f>IF(F1024="","",IF(F1024&lt;'04_VOLATILITY_REGIMES'!$C$5,"Low",IF(F1024&lt;'04_VOLATILITY_REGIMES'!$C$6,"Normal",IF(F1024&lt;'04_VOLATILITY_REGIMES'!$C$7,"High","Extreme"))))</f>
        <v/>
      </c>
      <c r="P1024" s="20">
        <f>O1025</f>
        <v/>
      </c>
      <c r="Q1024" s="21">
        <f>YEAR(A1024)</f>
        <v/>
      </c>
    </row>
    <row r="1025">
      <c r="A1025" s="14" t="n">
        <v>42830</v>
      </c>
      <c r="B1025" s="15">
        <f>'01_RAW_Spot'!B1025</f>
        <v/>
      </c>
      <c r="C1025" s="16">
        <f>'01_RAW_IV'!B1025</f>
        <v/>
      </c>
      <c r="D1025" s="15">
        <f>LN(B1025/B1024)</f>
        <v/>
      </c>
      <c r="E1025" s="16">
        <f>STDEV(D1005:D1025)*SQRT(252)</f>
        <v/>
      </c>
      <c r="F1025" s="16">
        <f>STDEV(D963:D1025)*SQRT(252)</f>
        <v/>
      </c>
      <c r="G1025" s="16">
        <f>IF(OR(C1025="",F1025=""),"",C1025-F1025)</f>
        <v/>
      </c>
      <c r="H1025" s="17">
        <f>IF(OR(C1025="",F1025="",F1025=0),"",C1025/F1025)</f>
        <v/>
      </c>
      <c r="I1025" s="18">
        <f>IF('01_RAW_FwdRV'!B1025="","",'01_RAW_FwdRV'!B1025)</f>
        <v/>
      </c>
      <c r="J1025" s="18">
        <f>IF(ROW()&lt;=3286,STDEV(D1026:D1046)*SQRT(252),"")</f>
        <v/>
      </c>
      <c r="K1025" s="18">
        <f>IF(ROW()&lt;=3244,LN(B1088/B1025),"")</f>
        <v/>
      </c>
      <c r="L1025" s="19" t="n">
        <v>0.04296875</v>
      </c>
      <c r="M1025" s="19" t="n">
        <v>0.0576171875</v>
      </c>
      <c r="N1025" s="17" t="n">
        <v>0.0813324731976709</v>
      </c>
      <c r="O1025" s="20">
        <f>IF(F1025="","",IF(F1025&lt;'04_VOLATILITY_REGIMES'!$C$5,"Low",IF(F1025&lt;'04_VOLATILITY_REGIMES'!$C$6,"Normal",IF(F1025&lt;'04_VOLATILITY_REGIMES'!$C$7,"High","Extreme"))))</f>
        <v/>
      </c>
      <c r="P1025" s="20">
        <f>O1026</f>
        <v/>
      </c>
      <c r="Q1025" s="21">
        <f>YEAR(A1025)</f>
        <v/>
      </c>
    </row>
    <row r="1026">
      <c r="A1026" s="14" t="n">
        <v>42831</v>
      </c>
      <c r="B1026" s="15">
        <f>'01_RAW_Spot'!B1026</f>
        <v/>
      </c>
      <c r="C1026" s="16">
        <f>'01_RAW_IV'!B1026</f>
        <v/>
      </c>
      <c r="D1026" s="15">
        <f>LN(B1026/B1025)</f>
        <v/>
      </c>
      <c r="E1026" s="16">
        <f>STDEV(D1006:D1026)*SQRT(252)</f>
        <v/>
      </c>
      <c r="F1026" s="16">
        <f>STDEV(D964:D1026)*SQRT(252)</f>
        <v/>
      </c>
      <c r="G1026" s="16">
        <f>IF(OR(C1026="",F1026=""),"",C1026-F1026)</f>
        <v/>
      </c>
      <c r="H1026" s="17">
        <f>IF(OR(C1026="",F1026="",F1026=0),"",C1026/F1026)</f>
        <v/>
      </c>
      <c r="I1026" s="18">
        <f>IF('01_RAW_FwdRV'!B1026="","",'01_RAW_FwdRV'!B1026)</f>
        <v/>
      </c>
      <c r="J1026" s="18">
        <f>IF(ROW()&lt;=3286,STDEV(D1027:D1047)*SQRT(252),"")</f>
        <v/>
      </c>
      <c r="K1026" s="18">
        <f>IF(ROW()&lt;=3244,LN(B1089/B1026),"")</f>
        <v/>
      </c>
      <c r="L1026" s="19" t="n">
        <v>0.04585365853658536</v>
      </c>
      <c r="M1026" s="19" t="n">
        <v>0.08292682926829269</v>
      </c>
      <c r="N1026" s="17" t="n">
        <v>0.0509067288950432</v>
      </c>
      <c r="O1026" s="20">
        <f>IF(F1026="","",IF(F1026&lt;'04_VOLATILITY_REGIMES'!$C$5,"Low",IF(F1026&lt;'04_VOLATILITY_REGIMES'!$C$6,"Normal",IF(F1026&lt;'04_VOLATILITY_REGIMES'!$C$7,"High","Extreme"))))</f>
        <v/>
      </c>
      <c r="P1026" s="20">
        <f>O1027</f>
        <v/>
      </c>
      <c r="Q1026" s="21">
        <f>YEAR(A1026)</f>
        <v/>
      </c>
    </row>
    <row r="1027">
      <c r="A1027" s="14" t="n">
        <v>42832</v>
      </c>
      <c r="B1027" s="15">
        <f>'01_RAW_Spot'!B1027</f>
        <v/>
      </c>
      <c r="C1027" s="16">
        <f>'01_RAW_IV'!B1027</f>
        <v/>
      </c>
      <c r="D1027" s="15">
        <f>LN(B1027/B1026)</f>
        <v/>
      </c>
      <c r="E1027" s="16">
        <f>STDEV(D1007:D1027)*SQRT(252)</f>
        <v/>
      </c>
      <c r="F1027" s="16">
        <f>STDEV(D965:D1027)*SQRT(252)</f>
        <v/>
      </c>
      <c r="G1027" s="16">
        <f>IF(OR(C1027="",F1027=""),"",C1027-F1027)</f>
        <v/>
      </c>
      <c r="H1027" s="17">
        <f>IF(OR(C1027="",F1027="",F1027=0),"",C1027/F1027)</f>
        <v/>
      </c>
      <c r="I1027" s="18">
        <f>IF('01_RAW_FwdRV'!B1027="","",'01_RAW_FwdRV'!B1027)</f>
        <v/>
      </c>
      <c r="J1027" s="18">
        <f>IF(ROW()&lt;=3286,STDEV(D1028:D1048)*SQRT(252),"")</f>
        <v/>
      </c>
      <c r="K1027" s="18">
        <f>IF(ROW()&lt;=3244,LN(B1090/B1027),"")</f>
        <v/>
      </c>
      <c r="L1027" s="19" t="n">
        <v>0.07017543859649122</v>
      </c>
      <c r="M1027" s="19" t="n">
        <v>0.05555555555555555</v>
      </c>
      <c r="N1027" s="17" t="n">
        <v>0.1615783716481975</v>
      </c>
      <c r="O1027" s="20">
        <f>IF(F1027="","",IF(F1027&lt;'04_VOLATILITY_REGIMES'!$C$5,"Low",IF(F1027&lt;'04_VOLATILITY_REGIMES'!$C$6,"Normal",IF(F1027&lt;'04_VOLATILITY_REGIMES'!$C$7,"High","Extreme"))))</f>
        <v/>
      </c>
      <c r="P1027" s="20">
        <f>O1028</f>
        <v/>
      </c>
      <c r="Q1027" s="21">
        <f>YEAR(A1027)</f>
        <v/>
      </c>
    </row>
    <row r="1028">
      <c r="A1028" s="14" t="n">
        <v>42835</v>
      </c>
      <c r="B1028" s="15">
        <f>'01_RAW_Spot'!B1028</f>
        <v/>
      </c>
      <c r="C1028" s="16">
        <f>'01_RAW_IV'!B1028</f>
        <v/>
      </c>
      <c r="D1028" s="15">
        <f>LN(B1028/B1027)</f>
        <v/>
      </c>
      <c r="E1028" s="16">
        <f>STDEV(D1008:D1028)*SQRT(252)</f>
        <v/>
      </c>
      <c r="F1028" s="16">
        <f>STDEV(D966:D1028)*SQRT(252)</f>
        <v/>
      </c>
      <c r="G1028" s="16">
        <f>IF(OR(C1028="",F1028=""),"",C1028-F1028)</f>
        <v/>
      </c>
      <c r="H1028" s="17">
        <f>IF(OR(C1028="",F1028="",F1028=0),"",C1028/F1028)</f>
        <v/>
      </c>
      <c r="I1028" s="18">
        <f>IF('01_RAW_FwdRV'!B1028="","",'01_RAW_FwdRV'!B1028)</f>
        <v/>
      </c>
      <c r="J1028" s="18">
        <f>IF(ROW()&lt;=3286,STDEV(D1029:D1049)*SQRT(252),"")</f>
        <v/>
      </c>
      <c r="K1028" s="18">
        <f>IF(ROW()&lt;=3244,LN(B1091/B1028),"")</f>
        <v/>
      </c>
      <c r="L1028" s="19" t="n">
        <v>0.07497565725413827</v>
      </c>
      <c r="M1028" s="19" t="n">
        <v>0.0866601752677702</v>
      </c>
      <c r="N1028" s="17" t="n">
        <v>0.1245785031125539</v>
      </c>
      <c r="O1028" s="20">
        <f>IF(F1028="","",IF(F1028&lt;'04_VOLATILITY_REGIMES'!$C$5,"Low",IF(F1028&lt;'04_VOLATILITY_REGIMES'!$C$6,"Normal",IF(F1028&lt;'04_VOLATILITY_REGIMES'!$C$7,"High","Extreme"))))</f>
        <v/>
      </c>
      <c r="P1028" s="20">
        <f>O1029</f>
        <v/>
      </c>
      <c r="Q1028" s="21">
        <f>YEAR(A1028)</f>
        <v/>
      </c>
    </row>
    <row r="1029">
      <c r="A1029" s="14" t="n">
        <v>42836</v>
      </c>
      <c r="B1029" s="15">
        <f>'01_RAW_Spot'!B1029</f>
        <v/>
      </c>
      <c r="C1029" s="16">
        <f>'01_RAW_IV'!B1029</f>
        <v/>
      </c>
      <c r="D1029" s="15">
        <f>LN(B1029/B1028)</f>
        <v/>
      </c>
      <c r="E1029" s="16">
        <f>STDEV(D1009:D1029)*SQRT(252)</f>
        <v/>
      </c>
      <c r="F1029" s="16">
        <f>STDEV(D967:D1029)*SQRT(252)</f>
        <v/>
      </c>
      <c r="G1029" s="16">
        <f>IF(OR(C1029="",F1029=""),"",C1029-F1029)</f>
        <v/>
      </c>
      <c r="H1029" s="17">
        <f>IF(OR(C1029="",F1029="",F1029=0),"",C1029/F1029)</f>
        <v/>
      </c>
      <c r="I1029" s="18">
        <f>IF('01_RAW_FwdRV'!B1029="","",'01_RAW_FwdRV'!B1029)</f>
        <v/>
      </c>
      <c r="J1029" s="18">
        <f>IF(ROW()&lt;=3286,STDEV(D1030:D1050)*SQRT(252),"")</f>
        <v/>
      </c>
      <c r="K1029" s="18">
        <f>IF(ROW()&lt;=3244,LN(B1092/B1029),"")</f>
        <v/>
      </c>
      <c r="L1029" s="19" t="n">
        <v>0.08463035019455253</v>
      </c>
      <c r="M1029" s="19" t="n">
        <v>0.07198443579766536</v>
      </c>
      <c r="N1029" s="17" t="n">
        <v>0.1630354487809861</v>
      </c>
      <c r="O1029" s="20">
        <f>IF(F1029="","",IF(F1029&lt;'04_VOLATILITY_REGIMES'!$C$5,"Low",IF(F1029&lt;'04_VOLATILITY_REGIMES'!$C$6,"Normal",IF(F1029&lt;'04_VOLATILITY_REGIMES'!$C$7,"High","Extreme"))))</f>
        <v/>
      </c>
      <c r="P1029" s="20">
        <f>O1030</f>
        <v/>
      </c>
      <c r="Q1029" s="21">
        <f>YEAR(A1029)</f>
        <v/>
      </c>
    </row>
    <row r="1030">
      <c r="A1030" s="14" t="n">
        <v>42837</v>
      </c>
      <c r="B1030" s="15">
        <f>'01_RAW_Spot'!B1030</f>
        <v/>
      </c>
      <c r="C1030" s="16">
        <f>'01_RAW_IV'!B1030</f>
        <v/>
      </c>
      <c r="D1030" s="15">
        <f>LN(B1030/B1029)</f>
        <v/>
      </c>
      <c r="E1030" s="16">
        <f>STDEV(D1010:D1030)*SQRT(252)</f>
        <v/>
      </c>
      <c r="F1030" s="16">
        <f>STDEV(D968:D1030)*SQRT(252)</f>
        <v/>
      </c>
      <c r="G1030" s="16">
        <f>IF(OR(C1030="",F1030=""),"",C1030-F1030)</f>
        <v/>
      </c>
      <c r="H1030" s="17">
        <f>IF(OR(C1030="",F1030="",F1030=0),"",C1030/F1030)</f>
        <v/>
      </c>
      <c r="I1030" s="18">
        <f>IF('01_RAW_FwdRV'!B1030="","",'01_RAW_FwdRV'!B1030)</f>
        <v/>
      </c>
      <c r="J1030" s="18">
        <f>IF(ROW()&lt;=3286,STDEV(D1031:D1051)*SQRT(252),"")</f>
        <v/>
      </c>
      <c r="K1030" s="18">
        <f>IF(ROW()&lt;=3244,LN(B1093/B1030),"")</f>
        <v/>
      </c>
      <c r="L1030" s="19" t="n">
        <v>0.1030126336248785</v>
      </c>
      <c r="M1030" s="19" t="n">
        <v>0.09037900874635568</v>
      </c>
      <c r="N1030" s="17" t="n">
        <v>0.1606334162696202</v>
      </c>
      <c r="O1030" s="20">
        <f>IF(F1030="","",IF(F1030&lt;'04_VOLATILITY_REGIMES'!$C$5,"Low",IF(F1030&lt;'04_VOLATILITY_REGIMES'!$C$6,"Normal",IF(F1030&lt;'04_VOLATILITY_REGIMES'!$C$7,"High","Extreme"))))</f>
        <v/>
      </c>
      <c r="P1030" s="20">
        <f>O1031</f>
        <v/>
      </c>
      <c r="Q1030" s="21">
        <f>YEAR(A1030)</f>
        <v/>
      </c>
    </row>
    <row r="1031">
      <c r="A1031" s="14" t="n">
        <v>42838</v>
      </c>
      <c r="B1031" s="15">
        <f>'01_RAW_Spot'!B1031</f>
        <v/>
      </c>
      <c r="C1031" s="16">
        <f>'01_RAW_IV'!B1031</f>
        <v/>
      </c>
      <c r="D1031" s="15">
        <f>LN(B1031/B1030)</f>
        <v/>
      </c>
      <c r="E1031" s="16">
        <f>STDEV(D1011:D1031)*SQRT(252)</f>
        <v/>
      </c>
      <c r="F1031" s="16">
        <f>STDEV(D969:D1031)*SQRT(252)</f>
        <v/>
      </c>
      <c r="G1031" s="16">
        <f>IF(OR(C1031="",F1031=""),"",C1031-F1031)</f>
        <v/>
      </c>
      <c r="H1031" s="17">
        <f>IF(OR(C1031="",F1031="",F1031=0),"",C1031/F1031)</f>
        <v/>
      </c>
      <c r="I1031" s="18">
        <f>IF('01_RAW_FwdRV'!B1031="","",'01_RAW_FwdRV'!B1031)</f>
        <v/>
      </c>
      <c r="J1031" s="18">
        <f>IF(ROW()&lt;=3286,STDEV(D1032:D1052)*SQRT(252),"")</f>
        <v/>
      </c>
      <c r="K1031" s="18">
        <f>IF(ROW()&lt;=3244,LN(B1094/B1031),"")</f>
        <v/>
      </c>
      <c r="L1031" s="19" t="n">
        <v>0.1145631067961165</v>
      </c>
      <c r="M1031" s="19" t="n">
        <v>0.1009708737864078</v>
      </c>
      <c r="N1031" s="17" t="n">
        <v>0.1558611274236162</v>
      </c>
      <c r="O1031" s="20">
        <f>IF(F1031="","",IF(F1031&lt;'04_VOLATILITY_REGIMES'!$C$5,"Low",IF(F1031&lt;'04_VOLATILITY_REGIMES'!$C$6,"Normal",IF(F1031&lt;'04_VOLATILITY_REGIMES'!$C$7,"High","Extreme"))))</f>
        <v/>
      </c>
      <c r="P1031" s="20">
        <f>O1032</f>
        <v/>
      </c>
      <c r="Q1031" s="21">
        <f>YEAR(A1031)</f>
        <v/>
      </c>
    </row>
    <row r="1032">
      <c r="A1032" s="14" t="n">
        <v>42842</v>
      </c>
      <c r="B1032" s="15">
        <f>'01_RAW_Spot'!B1032</f>
        <v/>
      </c>
      <c r="C1032" s="16">
        <f>'01_RAW_IV'!B1032</f>
        <v/>
      </c>
      <c r="D1032" s="15">
        <f>LN(B1032/B1031)</f>
        <v/>
      </c>
      <c r="E1032" s="16">
        <f>STDEV(D1012:D1032)*SQRT(252)</f>
        <v/>
      </c>
      <c r="F1032" s="16">
        <f>STDEV(D970:D1032)*SQRT(252)</f>
        <v/>
      </c>
      <c r="G1032" s="16">
        <f>IF(OR(C1032="",F1032=""),"",C1032-F1032)</f>
        <v/>
      </c>
      <c r="H1032" s="17">
        <f>IF(OR(C1032="",F1032="",F1032=0),"",C1032/F1032)</f>
        <v/>
      </c>
      <c r="I1032" s="18">
        <f>IF('01_RAW_FwdRV'!B1032="","",'01_RAW_FwdRV'!B1032)</f>
        <v/>
      </c>
      <c r="J1032" s="18">
        <f>IF(ROW()&lt;=3286,STDEV(D1033:D1053)*SQRT(252),"")</f>
        <v/>
      </c>
      <c r="K1032" s="18">
        <f>IF(ROW()&lt;=3244,LN(B1095/B1032),"")</f>
        <v/>
      </c>
      <c r="L1032" s="19" t="n">
        <v>0.1134820562560621</v>
      </c>
      <c r="M1032" s="19" t="n">
        <v>0.08535402521823472</v>
      </c>
      <c r="N1032" s="17" t="n">
        <v>0.1814245706981747</v>
      </c>
      <c r="O1032" s="20">
        <f>IF(F1032="","",IF(F1032&lt;'04_VOLATILITY_REGIMES'!$C$5,"Low",IF(F1032&lt;'04_VOLATILITY_REGIMES'!$C$6,"Normal",IF(F1032&lt;'04_VOLATILITY_REGIMES'!$C$7,"High","Extreme"))))</f>
        <v/>
      </c>
      <c r="P1032" s="20">
        <f>O1033</f>
        <v/>
      </c>
      <c r="Q1032" s="21">
        <f>YEAR(A1032)</f>
        <v/>
      </c>
    </row>
    <row r="1033">
      <c r="A1033" s="14" t="n">
        <v>42843</v>
      </c>
      <c r="B1033" s="15">
        <f>'01_RAW_Spot'!B1033</f>
        <v/>
      </c>
      <c r="C1033" s="16">
        <f>'01_RAW_IV'!B1033</f>
        <v/>
      </c>
      <c r="D1033" s="15">
        <f>LN(B1033/B1032)</f>
        <v/>
      </c>
      <c r="E1033" s="16">
        <f>STDEV(D1013:D1033)*SQRT(252)</f>
        <v/>
      </c>
      <c r="F1033" s="16">
        <f>STDEV(D971:D1033)*SQRT(252)</f>
        <v/>
      </c>
      <c r="G1033" s="16">
        <f>IF(OR(C1033="",F1033=""),"",C1033-F1033)</f>
        <v/>
      </c>
      <c r="H1033" s="17">
        <f>IF(OR(C1033="",F1033="",F1033=0),"",C1033/F1033)</f>
        <v/>
      </c>
      <c r="I1033" s="18">
        <f>IF('01_RAW_FwdRV'!B1033="","",'01_RAW_FwdRV'!B1033)</f>
        <v/>
      </c>
      <c r="J1033" s="18">
        <f>IF(ROW()&lt;=3286,STDEV(D1034:D1054)*SQRT(252),"")</f>
        <v/>
      </c>
      <c r="K1033" s="18">
        <f>IF(ROW()&lt;=3244,LN(B1096/B1033),"")</f>
        <v/>
      </c>
      <c r="L1033" s="19" t="n">
        <v>0.1182170542635659</v>
      </c>
      <c r="M1033" s="19" t="n">
        <v>0.09302325581395349</v>
      </c>
      <c r="N1033" s="17" t="n">
        <v>0.1711549277091266</v>
      </c>
      <c r="O1033" s="20">
        <f>IF(F1033="","",IF(F1033&lt;'04_VOLATILITY_REGIMES'!$C$5,"Low",IF(F1033&lt;'04_VOLATILITY_REGIMES'!$C$6,"Normal",IF(F1033&lt;'04_VOLATILITY_REGIMES'!$C$7,"High","Extreme"))))</f>
        <v/>
      </c>
      <c r="P1033" s="20">
        <f>O1034</f>
        <v/>
      </c>
      <c r="Q1033" s="21">
        <f>YEAR(A1033)</f>
        <v/>
      </c>
    </row>
    <row r="1034">
      <c r="A1034" s="14" t="n">
        <v>42844</v>
      </c>
      <c r="B1034" s="15">
        <f>'01_RAW_Spot'!B1034</f>
        <v/>
      </c>
      <c r="C1034" s="16">
        <f>'01_RAW_IV'!B1034</f>
        <v/>
      </c>
      <c r="D1034" s="15">
        <f>LN(B1034/B1033)</f>
        <v/>
      </c>
      <c r="E1034" s="16">
        <f>STDEV(D1014:D1034)*SQRT(252)</f>
        <v/>
      </c>
      <c r="F1034" s="16">
        <f>STDEV(D972:D1034)*SQRT(252)</f>
        <v/>
      </c>
      <c r="G1034" s="16">
        <f>IF(OR(C1034="",F1034=""),"",C1034-F1034)</f>
        <v/>
      </c>
      <c r="H1034" s="17">
        <f>IF(OR(C1034="",F1034="",F1034=0),"",C1034/F1034)</f>
        <v/>
      </c>
      <c r="I1034" s="18">
        <f>IF('01_RAW_FwdRV'!B1034="","",'01_RAW_FwdRV'!B1034)</f>
        <v/>
      </c>
      <c r="J1034" s="18">
        <f>IF(ROW()&lt;=3286,STDEV(D1035:D1055)*SQRT(252),"")</f>
        <v/>
      </c>
      <c r="K1034" s="18">
        <f>IF(ROW()&lt;=3244,LN(B1097/B1034),"")</f>
        <v/>
      </c>
      <c r="L1034" s="19" t="n">
        <v>0.1132623426911907</v>
      </c>
      <c r="M1034" s="19" t="n">
        <v>0.08228460793804453</v>
      </c>
      <c r="N1034" s="17" t="n">
        <v>0.1833938608450486</v>
      </c>
      <c r="O1034" s="20">
        <f>IF(F1034="","",IF(F1034&lt;'04_VOLATILITY_REGIMES'!$C$5,"Low",IF(F1034&lt;'04_VOLATILITY_REGIMES'!$C$6,"Normal",IF(F1034&lt;'04_VOLATILITY_REGIMES'!$C$7,"High","Extreme"))))</f>
        <v/>
      </c>
      <c r="P1034" s="20">
        <f>O1035</f>
        <v/>
      </c>
      <c r="Q1034" s="21">
        <f>YEAR(A1034)</f>
        <v/>
      </c>
    </row>
    <row r="1035">
      <c r="A1035" s="14" t="n">
        <v>42845</v>
      </c>
      <c r="B1035" s="15">
        <f>'01_RAW_Spot'!B1035</f>
        <v/>
      </c>
      <c r="C1035" s="16">
        <f>'01_RAW_IV'!B1035</f>
        <v/>
      </c>
      <c r="D1035" s="15">
        <f>LN(B1035/B1034)</f>
        <v/>
      </c>
      <c r="E1035" s="16">
        <f>STDEV(D1015:D1035)*SQRT(252)</f>
        <v/>
      </c>
      <c r="F1035" s="16">
        <f>STDEV(D973:D1035)*SQRT(252)</f>
        <v/>
      </c>
      <c r="G1035" s="16">
        <f>IF(OR(C1035="",F1035=""),"",C1035-F1035)</f>
        <v/>
      </c>
      <c r="H1035" s="17">
        <f>IF(OR(C1035="",F1035="",F1035=0),"",C1035/F1035)</f>
        <v/>
      </c>
      <c r="I1035" s="18">
        <f>IF('01_RAW_FwdRV'!B1035="","",'01_RAW_FwdRV'!B1035)</f>
        <v/>
      </c>
      <c r="J1035" s="18">
        <f>IF(ROW()&lt;=3286,STDEV(D1036:D1056)*SQRT(252),"")</f>
        <v/>
      </c>
      <c r="K1035" s="18">
        <f>IF(ROW()&lt;=3244,LN(B1098/B1035),"")</f>
        <v/>
      </c>
      <c r="L1035" s="19" t="n">
        <v>0.08800773694390715</v>
      </c>
      <c r="M1035" s="19" t="n">
        <v>0.06866537717601548</v>
      </c>
      <c r="N1035" s="17" t="n">
        <v>0.1709610302044019</v>
      </c>
      <c r="O1035" s="20">
        <f>IF(F1035="","",IF(F1035&lt;'04_VOLATILITY_REGIMES'!$C$5,"Low",IF(F1035&lt;'04_VOLATILITY_REGIMES'!$C$6,"Normal",IF(F1035&lt;'04_VOLATILITY_REGIMES'!$C$7,"High","Extreme"))))</f>
        <v/>
      </c>
      <c r="P1035" s="20">
        <f>O1036</f>
        <v/>
      </c>
      <c r="Q1035" s="21">
        <f>YEAR(A1035)</f>
        <v/>
      </c>
    </row>
    <row r="1036">
      <c r="A1036" s="14" t="n">
        <v>42846</v>
      </c>
      <c r="B1036" s="15">
        <f>'01_RAW_Spot'!B1036</f>
        <v/>
      </c>
      <c r="C1036" s="16">
        <f>'01_RAW_IV'!B1036</f>
        <v/>
      </c>
      <c r="D1036" s="15">
        <f>LN(B1036/B1035)</f>
        <v/>
      </c>
      <c r="E1036" s="16">
        <f>STDEV(D1016:D1036)*SQRT(252)</f>
        <v/>
      </c>
      <c r="F1036" s="16">
        <f>STDEV(D974:D1036)*SQRT(252)</f>
        <v/>
      </c>
      <c r="G1036" s="16">
        <f>IF(OR(C1036="",F1036=""),"",C1036-F1036)</f>
        <v/>
      </c>
      <c r="H1036" s="17">
        <f>IF(OR(C1036="",F1036="",F1036=0),"",C1036/F1036)</f>
        <v/>
      </c>
      <c r="I1036" s="18">
        <f>IF('01_RAW_FwdRV'!B1036="","",'01_RAW_FwdRV'!B1036)</f>
        <v/>
      </c>
      <c r="J1036" s="18">
        <f>IF(ROW()&lt;=3286,STDEV(D1037:D1057)*SQRT(252),"")</f>
        <v/>
      </c>
      <c r="K1036" s="18">
        <f>IF(ROW()&lt;=3244,LN(B1099/B1036),"")</f>
        <v/>
      </c>
      <c r="L1036" s="19" t="n">
        <v>0.08888888888888889</v>
      </c>
      <c r="M1036" s="19" t="n">
        <v>0.06570048309178744</v>
      </c>
      <c r="N1036" s="17" t="n">
        <v>0.1769680353491841</v>
      </c>
      <c r="O1036" s="20">
        <f>IF(F1036="","",IF(F1036&lt;'04_VOLATILITY_REGIMES'!$C$5,"Low",IF(F1036&lt;'04_VOLATILITY_REGIMES'!$C$6,"Normal",IF(F1036&lt;'04_VOLATILITY_REGIMES'!$C$7,"High","Extreme"))))</f>
        <v/>
      </c>
      <c r="P1036" s="20">
        <f>O1037</f>
        <v/>
      </c>
      <c r="Q1036" s="21">
        <f>YEAR(A1036)</f>
        <v/>
      </c>
    </row>
    <row r="1037">
      <c r="A1037" s="14" t="n">
        <v>42849</v>
      </c>
      <c r="B1037" s="15">
        <f>'01_RAW_Spot'!B1037</f>
        <v/>
      </c>
      <c r="C1037" s="16">
        <f>'01_RAW_IV'!B1037</f>
        <v/>
      </c>
      <c r="D1037" s="15">
        <f>LN(B1037/B1036)</f>
        <v/>
      </c>
      <c r="E1037" s="16">
        <f>STDEV(D1017:D1037)*SQRT(252)</f>
        <v/>
      </c>
      <c r="F1037" s="16">
        <f>STDEV(D975:D1037)*SQRT(252)</f>
        <v/>
      </c>
      <c r="G1037" s="16">
        <f>IF(OR(C1037="",F1037=""),"",C1037-F1037)</f>
        <v/>
      </c>
      <c r="H1037" s="17">
        <f>IF(OR(C1037="",F1037="",F1037=0),"",C1037/F1037)</f>
        <v/>
      </c>
      <c r="I1037" s="18">
        <f>IF('01_RAW_FwdRV'!B1037="","",'01_RAW_FwdRV'!B1037)</f>
        <v/>
      </c>
      <c r="J1037" s="18">
        <f>IF(ROW()&lt;=3286,STDEV(D1038:D1058)*SQRT(252),"")</f>
        <v/>
      </c>
      <c r="K1037" s="18">
        <f>IF(ROW()&lt;=3244,LN(B1100/B1037),"")</f>
        <v/>
      </c>
      <c r="L1037" s="19" t="n">
        <v>0.05115830115830116</v>
      </c>
      <c r="M1037" s="19" t="n">
        <v>0.07528957528957529</v>
      </c>
      <c r="N1037" s="17" t="n">
        <v>0.08931333566361425</v>
      </c>
      <c r="O1037" s="20">
        <f>IF(F1037="","",IF(F1037&lt;'04_VOLATILITY_REGIMES'!$C$5,"Low",IF(F1037&lt;'04_VOLATILITY_REGIMES'!$C$6,"Normal",IF(F1037&lt;'04_VOLATILITY_REGIMES'!$C$7,"High","Extreme"))))</f>
        <v/>
      </c>
      <c r="P1037" s="20">
        <f>O1038</f>
        <v/>
      </c>
      <c r="Q1037" s="21">
        <f>YEAR(A1037)</f>
        <v/>
      </c>
    </row>
    <row r="1038">
      <c r="A1038" s="14" t="n">
        <v>42850</v>
      </c>
      <c r="B1038" s="15">
        <f>'01_RAW_Spot'!B1038</f>
        <v/>
      </c>
      <c r="C1038" s="16">
        <f>'01_RAW_IV'!B1038</f>
        <v/>
      </c>
      <c r="D1038" s="15">
        <f>LN(B1038/B1037)</f>
        <v/>
      </c>
      <c r="E1038" s="16">
        <f>STDEV(D1018:D1038)*SQRT(252)</f>
        <v/>
      </c>
      <c r="F1038" s="16">
        <f>STDEV(D976:D1038)*SQRT(252)</f>
        <v/>
      </c>
      <c r="G1038" s="16">
        <f>IF(OR(C1038="",F1038=""),"",C1038-F1038)</f>
        <v/>
      </c>
      <c r="H1038" s="17">
        <f>IF(OR(C1038="",F1038="",F1038=0),"",C1038/F1038)</f>
        <v/>
      </c>
      <c r="I1038" s="18">
        <f>IF('01_RAW_FwdRV'!B1038="","",'01_RAW_FwdRV'!B1038)</f>
        <v/>
      </c>
      <c r="J1038" s="18">
        <f>IF(ROW()&lt;=3286,STDEV(D1039:D1059)*SQRT(252),"")</f>
        <v/>
      </c>
      <c r="K1038" s="18">
        <f>IF(ROW()&lt;=3244,LN(B1101/B1038),"")</f>
        <v/>
      </c>
      <c r="L1038" s="19" t="n">
        <v>0.05014464802314368</v>
      </c>
      <c r="M1038" s="19" t="n">
        <v>0.0781099324975892</v>
      </c>
      <c r="N1038" s="17" t="n">
        <v>0.08183446261169434</v>
      </c>
      <c r="O1038" s="20">
        <f>IF(F1038="","",IF(F1038&lt;'04_VOLATILITY_REGIMES'!$C$5,"Low",IF(F1038&lt;'04_VOLATILITY_REGIMES'!$C$6,"Normal",IF(F1038&lt;'04_VOLATILITY_REGIMES'!$C$7,"High","Extreme"))))</f>
        <v/>
      </c>
      <c r="P1038" s="20">
        <f>O1039</f>
        <v/>
      </c>
      <c r="Q1038" s="21">
        <f>YEAR(A1038)</f>
        <v/>
      </c>
    </row>
    <row r="1039">
      <c r="A1039" s="14" t="n">
        <v>42851</v>
      </c>
      <c r="B1039" s="15">
        <f>'01_RAW_Spot'!B1039</f>
        <v/>
      </c>
      <c r="C1039" s="16">
        <f>'01_RAW_IV'!B1039</f>
        <v/>
      </c>
      <c r="D1039" s="15">
        <f>LN(B1039/B1038)</f>
        <v/>
      </c>
      <c r="E1039" s="16">
        <f>STDEV(D1019:D1039)*SQRT(252)</f>
        <v/>
      </c>
      <c r="F1039" s="16">
        <f>STDEV(D977:D1039)*SQRT(252)</f>
        <v/>
      </c>
      <c r="G1039" s="16">
        <f>IF(OR(C1039="",F1039=""),"",C1039-F1039)</f>
        <v/>
      </c>
      <c r="H1039" s="17">
        <f>IF(OR(C1039="",F1039="",F1039=0),"",C1039/F1039)</f>
        <v/>
      </c>
      <c r="I1039" s="18">
        <f>IF('01_RAW_FwdRV'!B1039="","",'01_RAW_FwdRV'!B1039)</f>
        <v/>
      </c>
      <c r="J1039" s="18">
        <f>IF(ROW()&lt;=3286,STDEV(D1040:D1060)*SQRT(252),"")</f>
        <v/>
      </c>
      <c r="K1039" s="18">
        <f>IF(ROW()&lt;=3244,LN(B1102/B1039),"")</f>
        <v/>
      </c>
      <c r="L1039" s="19" t="n">
        <v>0.05009633911368015</v>
      </c>
      <c r="M1039" s="19" t="n">
        <v>0.06840077071290944</v>
      </c>
      <c r="N1039" s="17" t="n">
        <v>0.08674347517049304</v>
      </c>
      <c r="O1039" s="20">
        <f>IF(F1039="","",IF(F1039&lt;'04_VOLATILITY_REGIMES'!$C$5,"Low",IF(F1039&lt;'04_VOLATILITY_REGIMES'!$C$6,"Normal",IF(F1039&lt;'04_VOLATILITY_REGIMES'!$C$7,"High","Extreme"))))</f>
        <v/>
      </c>
      <c r="P1039" s="20">
        <f>O1040</f>
        <v/>
      </c>
      <c r="Q1039" s="21">
        <f>YEAR(A1039)</f>
        <v/>
      </c>
    </row>
    <row r="1040">
      <c r="A1040" s="14" t="n">
        <v>42852</v>
      </c>
      <c r="B1040" s="15">
        <f>'01_RAW_Spot'!B1040</f>
        <v/>
      </c>
      <c r="C1040" s="16">
        <f>'01_RAW_IV'!B1040</f>
        <v/>
      </c>
      <c r="D1040" s="15">
        <f>LN(B1040/B1039)</f>
        <v/>
      </c>
      <c r="E1040" s="16">
        <f>STDEV(D1020:D1040)*SQRT(252)</f>
        <v/>
      </c>
      <c r="F1040" s="16">
        <f>STDEV(D978:D1040)*SQRT(252)</f>
        <v/>
      </c>
      <c r="G1040" s="16">
        <f>IF(OR(C1040="",F1040=""),"",C1040-F1040)</f>
        <v/>
      </c>
      <c r="H1040" s="17">
        <f>IF(OR(C1040="",F1040="",F1040=0),"",C1040/F1040)</f>
        <v/>
      </c>
      <c r="I1040" s="18">
        <f>IF('01_RAW_FwdRV'!B1040="","",'01_RAW_FwdRV'!B1040)</f>
        <v/>
      </c>
      <c r="J1040" s="18">
        <f>IF(ROW()&lt;=3286,STDEV(D1041:D1061)*SQRT(252),"")</f>
        <v/>
      </c>
      <c r="K1040" s="18">
        <f>IF(ROW()&lt;=3244,LN(B1103/B1040),"")</f>
        <v/>
      </c>
      <c r="L1040" s="19" t="n">
        <v>0.04908565928777671</v>
      </c>
      <c r="M1040" s="19" t="n">
        <v>0.06544754571703561</v>
      </c>
      <c r="N1040" s="17" t="n">
        <v>0.08290579925700602</v>
      </c>
      <c r="O1040" s="20">
        <f>IF(F1040="","",IF(F1040&lt;'04_VOLATILITY_REGIMES'!$C$5,"Low",IF(F1040&lt;'04_VOLATILITY_REGIMES'!$C$6,"Normal",IF(F1040&lt;'04_VOLATILITY_REGIMES'!$C$7,"High","Extreme"))))</f>
        <v/>
      </c>
      <c r="P1040" s="20">
        <f>O1041</f>
        <v/>
      </c>
      <c r="Q1040" s="21">
        <f>YEAR(A1040)</f>
        <v/>
      </c>
    </row>
    <row r="1041">
      <c r="A1041" s="14" t="n">
        <v>42853</v>
      </c>
      <c r="B1041" s="15">
        <f>'01_RAW_Spot'!B1041</f>
        <v/>
      </c>
      <c r="C1041" s="16">
        <f>'01_RAW_IV'!B1041</f>
        <v/>
      </c>
      <c r="D1041" s="15">
        <f>LN(B1041/B1040)</f>
        <v/>
      </c>
      <c r="E1041" s="16">
        <f>STDEV(D1021:D1041)*SQRT(252)</f>
        <v/>
      </c>
      <c r="F1041" s="16">
        <f>STDEV(D979:D1041)*SQRT(252)</f>
        <v/>
      </c>
      <c r="G1041" s="16">
        <f>IF(OR(C1041="",F1041=""),"",C1041-F1041)</f>
        <v/>
      </c>
      <c r="H1041" s="17">
        <f>IF(OR(C1041="",F1041="",F1041=0),"",C1041/F1041)</f>
        <v/>
      </c>
      <c r="I1041" s="18">
        <f>IF('01_RAW_FwdRV'!B1041="","",'01_RAW_FwdRV'!B1041)</f>
        <v/>
      </c>
      <c r="J1041" s="18">
        <f>IF(ROW()&lt;=3286,STDEV(D1042:D1062)*SQRT(252),"")</f>
        <v/>
      </c>
      <c r="K1041" s="18">
        <f>IF(ROW()&lt;=3244,LN(B1104/B1041),"")</f>
        <v/>
      </c>
      <c r="L1041" s="19" t="n">
        <v>0.04711538461538461</v>
      </c>
      <c r="M1041" s="19" t="n">
        <v>0.075</v>
      </c>
      <c r="N1041" s="17" t="n">
        <v>0.06599300299733352</v>
      </c>
      <c r="O1041" s="20">
        <f>IF(F1041="","",IF(F1041&lt;'04_VOLATILITY_REGIMES'!$C$5,"Low",IF(F1041&lt;'04_VOLATILITY_REGIMES'!$C$6,"Normal",IF(F1041&lt;'04_VOLATILITY_REGIMES'!$C$7,"High","Extreme"))))</f>
        <v/>
      </c>
      <c r="P1041" s="20">
        <f>O1042</f>
        <v/>
      </c>
      <c r="Q1041" s="21">
        <f>YEAR(A1041)</f>
        <v/>
      </c>
    </row>
    <row r="1042">
      <c r="A1042" s="14" t="n">
        <v>42857</v>
      </c>
      <c r="B1042" s="15">
        <f>'01_RAW_Spot'!B1042</f>
        <v/>
      </c>
      <c r="C1042" s="16">
        <f>'01_RAW_IV'!B1042</f>
        <v/>
      </c>
      <c r="D1042" s="15">
        <f>LN(B1042/B1041)</f>
        <v/>
      </c>
      <c r="E1042" s="16">
        <f>STDEV(D1022:D1042)*SQRT(252)</f>
        <v/>
      </c>
      <c r="F1042" s="16">
        <f>STDEV(D980:D1042)*SQRT(252)</f>
        <v/>
      </c>
      <c r="G1042" s="16">
        <f>IF(OR(C1042="",F1042=""),"",C1042-F1042)</f>
        <v/>
      </c>
      <c r="H1042" s="17">
        <f>IF(OR(C1042="",F1042="",F1042=0),"",C1042/F1042)</f>
        <v/>
      </c>
      <c r="I1042" s="18">
        <f>IF('01_RAW_FwdRV'!B1042="","",'01_RAW_FwdRV'!B1042)</f>
        <v/>
      </c>
      <c r="J1042" s="18">
        <f>IF(ROW()&lt;=3286,STDEV(D1043:D1063)*SQRT(252),"")</f>
        <v/>
      </c>
      <c r="K1042" s="18">
        <f>IF(ROW()&lt;=3244,LN(B1105/B1042),"")</f>
        <v/>
      </c>
      <c r="L1042" s="19" t="n">
        <v>0.04322766570605188</v>
      </c>
      <c r="M1042" s="19" t="n">
        <v>0.07012487992315082</v>
      </c>
      <c r="N1042" s="17" t="n">
        <v>0.06350894454728258</v>
      </c>
      <c r="O1042" s="20">
        <f>IF(F1042="","",IF(F1042&lt;'04_VOLATILITY_REGIMES'!$C$5,"Low",IF(F1042&lt;'04_VOLATILITY_REGIMES'!$C$6,"Normal",IF(F1042&lt;'04_VOLATILITY_REGIMES'!$C$7,"High","Extreme"))))</f>
        <v/>
      </c>
      <c r="P1042" s="20">
        <f>O1043</f>
        <v/>
      </c>
      <c r="Q1042" s="21">
        <f>YEAR(A1042)</f>
        <v/>
      </c>
    </row>
    <row r="1043">
      <c r="A1043" s="14" t="n">
        <v>42858</v>
      </c>
      <c r="B1043" s="15">
        <f>'01_RAW_Spot'!B1043</f>
        <v/>
      </c>
      <c r="C1043" s="16">
        <f>'01_RAW_IV'!B1043</f>
        <v/>
      </c>
      <c r="D1043" s="15">
        <f>LN(B1043/B1042)</f>
        <v/>
      </c>
      <c r="E1043" s="16">
        <f>STDEV(D1023:D1043)*SQRT(252)</f>
        <v/>
      </c>
      <c r="F1043" s="16">
        <f>STDEV(D981:D1043)*SQRT(252)</f>
        <v/>
      </c>
      <c r="G1043" s="16">
        <f>IF(OR(C1043="",F1043=""),"",C1043-F1043)</f>
        <v/>
      </c>
      <c r="H1043" s="17">
        <f>IF(OR(C1043="",F1043="",F1043=0),"",C1043/F1043)</f>
        <v/>
      </c>
      <c r="I1043" s="18">
        <f>IF('01_RAW_FwdRV'!B1043="","",'01_RAW_FwdRV'!B1043)</f>
        <v/>
      </c>
      <c r="J1043" s="18">
        <f>IF(ROW()&lt;=3286,STDEV(D1044:D1064)*SQRT(252),"")</f>
        <v/>
      </c>
      <c r="K1043" s="18">
        <f>IF(ROW()&lt;=3244,LN(B1106/B1043),"")</f>
        <v/>
      </c>
      <c r="L1043" s="19" t="n">
        <v>0.0527831094049904</v>
      </c>
      <c r="M1043" s="19" t="n">
        <v>0.07005758157389635</v>
      </c>
      <c r="N1043" s="17" t="n">
        <v>0.08216585433478434</v>
      </c>
      <c r="O1043" s="20">
        <f>IF(F1043="","",IF(F1043&lt;'04_VOLATILITY_REGIMES'!$C$5,"Low",IF(F1043&lt;'04_VOLATILITY_REGIMES'!$C$6,"Normal",IF(F1043&lt;'04_VOLATILITY_REGIMES'!$C$7,"High","Extreme"))))</f>
        <v/>
      </c>
      <c r="P1043" s="20">
        <f>O1044</f>
        <v/>
      </c>
      <c r="Q1043" s="21">
        <f>YEAR(A1043)</f>
        <v/>
      </c>
    </row>
    <row r="1044">
      <c r="A1044" s="14" t="n">
        <v>42859</v>
      </c>
      <c r="B1044" s="15">
        <f>'01_RAW_Spot'!B1044</f>
        <v/>
      </c>
      <c r="C1044" s="16">
        <f>'01_RAW_IV'!B1044</f>
        <v/>
      </c>
      <c r="D1044" s="15">
        <f>LN(B1044/B1043)</f>
        <v/>
      </c>
      <c r="E1044" s="16">
        <f>STDEV(D1024:D1044)*SQRT(252)</f>
        <v/>
      </c>
      <c r="F1044" s="16">
        <f>STDEV(D982:D1044)*SQRT(252)</f>
        <v/>
      </c>
      <c r="G1044" s="16">
        <f>IF(OR(C1044="",F1044=""),"",C1044-F1044)</f>
        <v/>
      </c>
      <c r="H1044" s="17">
        <f>IF(OR(C1044="",F1044="",F1044=0),"",C1044/F1044)</f>
        <v/>
      </c>
      <c r="I1044" s="18">
        <f>IF('01_RAW_FwdRV'!B1044="","",'01_RAW_FwdRV'!B1044)</f>
        <v/>
      </c>
      <c r="J1044" s="18">
        <f>IF(ROW()&lt;=3286,STDEV(D1045:D1065)*SQRT(252),"")</f>
        <v/>
      </c>
      <c r="K1044" s="18">
        <f>IF(ROW()&lt;=3244,LN(B1107/B1044),"")</f>
        <v/>
      </c>
      <c r="L1044" s="19" t="n">
        <v>0.02684563758389262</v>
      </c>
      <c r="M1044" s="19" t="n">
        <v>0.07670182166826463</v>
      </c>
      <c r="N1044" s="17" t="n">
        <v>0.003580357817640701</v>
      </c>
      <c r="O1044" s="20">
        <f>IF(F1044="","",IF(F1044&lt;'04_VOLATILITY_REGIMES'!$C$5,"Low",IF(F1044&lt;'04_VOLATILITY_REGIMES'!$C$6,"Normal",IF(F1044&lt;'04_VOLATILITY_REGIMES'!$C$7,"High","Extreme"))))</f>
        <v/>
      </c>
      <c r="P1044" s="20">
        <f>O1045</f>
        <v/>
      </c>
      <c r="Q1044" s="21">
        <f>YEAR(A1044)</f>
        <v/>
      </c>
    </row>
    <row r="1045">
      <c r="A1045" s="14" t="n">
        <v>42860</v>
      </c>
      <c r="B1045" s="15">
        <f>'01_RAW_Spot'!B1045</f>
        <v/>
      </c>
      <c r="C1045" s="16">
        <f>'01_RAW_IV'!B1045</f>
        <v/>
      </c>
      <c r="D1045" s="15">
        <f>LN(B1045/B1044)</f>
        <v/>
      </c>
      <c r="E1045" s="16">
        <f>STDEV(D1025:D1045)*SQRT(252)</f>
        <v/>
      </c>
      <c r="F1045" s="16">
        <f>STDEV(D983:D1045)*SQRT(252)</f>
        <v/>
      </c>
      <c r="G1045" s="16">
        <f>IF(OR(C1045="",F1045=""),"",C1045-F1045)</f>
        <v/>
      </c>
      <c r="H1045" s="17">
        <f>IF(OR(C1045="",F1045="",F1045=0),"",C1045/F1045)</f>
        <v/>
      </c>
      <c r="I1045" s="18">
        <f>IF('01_RAW_FwdRV'!B1045="","",'01_RAW_FwdRV'!B1045)</f>
        <v/>
      </c>
      <c r="J1045" s="18">
        <f>IF(ROW()&lt;=3286,STDEV(D1046:D1066)*SQRT(252),"")</f>
        <v/>
      </c>
      <c r="K1045" s="18">
        <f>IF(ROW()&lt;=3244,LN(B1108/B1045),"")</f>
        <v/>
      </c>
      <c r="L1045" s="19" t="n">
        <v>0.03256704980842912</v>
      </c>
      <c r="M1045" s="19" t="n">
        <v>0.1044061302681992</v>
      </c>
      <c r="N1045" s="17" t="n">
        <v>-0.01033326704977416</v>
      </c>
      <c r="O1045" s="20">
        <f>IF(F1045="","",IF(F1045&lt;'04_VOLATILITY_REGIMES'!$C$5,"Low",IF(F1045&lt;'04_VOLATILITY_REGIMES'!$C$6,"Normal",IF(F1045&lt;'04_VOLATILITY_REGIMES'!$C$7,"High","Extreme"))))</f>
        <v/>
      </c>
      <c r="P1045" s="20">
        <f>O1046</f>
        <v/>
      </c>
      <c r="Q1045" s="21">
        <f>YEAR(A1045)</f>
        <v/>
      </c>
    </row>
    <row r="1046">
      <c r="A1046" s="14" t="n">
        <v>42863</v>
      </c>
      <c r="B1046" s="15">
        <f>'01_RAW_Spot'!B1046</f>
        <v/>
      </c>
      <c r="C1046" s="16">
        <f>'01_RAW_IV'!B1046</f>
        <v/>
      </c>
      <c r="D1046" s="15">
        <f>LN(B1046/B1045)</f>
        <v/>
      </c>
      <c r="E1046" s="16">
        <f>STDEV(D1026:D1046)*SQRT(252)</f>
        <v/>
      </c>
      <c r="F1046" s="16">
        <f>STDEV(D984:D1046)*SQRT(252)</f>
        <v/>
      </c>
      <c r="G1046" s="16">
        <f>IF(OR(C1046="",F1046=""),"",C1046-F1046)</f>
        <v/>
      </c>
      <c r="H1046" s="17">
        <f>IF(OR(C1046="",F1046="",F1046=0),"",C1046/F1046)</f>
        <v/>
      </c>
      <c r="I1046" s="18">
        <f>IF('01_RAW_FwdRV'!B1046="","",'01_RAW_FwdRV'!B1046)</f>
        <v/>
      </c>
      <c r="J1046" s="18">
        <f>IF(ROW()&lt;=3286,STDEV(D1047:D1067)*SQRT(252),"")</f>
        <v/>
      </c>
      <c r="K1046" s="18">
        <f>IF(ROW()&lt;=3244,LN(B1109/B1046),"")</f>
        <v/>
      </c>
      <c r="L1046" s="19" t="n">
        <v>0.02105263157894737</v>
      </c>
      <c r="M1046" s="19" t="n">
        <v>0.1043062200956938</v>
      </c>
      <c r="N1046" s="17" t="n">
        <v>-0.05581760043978713</v>
      </c>
      <c r="O1046" s="20">
        <f>IF(F1046="","",IF(F1046&lt;'04_VOLATILITY_REGIMES'!$C$5,"Low",IF(F1046&lt;'04_VOLATILITY_REGIMES'!$C$6,"Normal",IF(F1046&lt;'04_VOLATILITY_REGIMES'!$C$7,"High","Extreme"))))</f>
        <v/>
      </c>
      <c r="P1046" s="20">
        <f>O1047</f>
        <v/>
      </c>
      <c r="Q1046" s="21">
        <f>YEAR(A1046)</f>
        <v/>
      </c>
    </row>
    <row r="1047">
      <c r="A1047" s="14" t="n">
        <v>42864</v>
      </c>
      <c r="B1047" s="15">
        <f>'01_RAW_Spot'!B1047</f>
        <v/>
      </c>
      <c r="C1047" s="16">
        <f>'01_RAW_IV'!B1047</f>
        <v/>
      </c>
      <c r="D1047" s="15">
        <f>LN(B1047/B1046)</f>
        <v/>
      </c>
      <c r="E1047" s="16">
        <f>STDEV(D1027:D1047)*SQRT(252)</f>
        <v/>
      </c>
      <c r="F1047" s="16">
        <f>STDEV(D985:D1047)*SQRT(252)</f>
        <v/>
      </c>
      <c r="G1047" s="16">
        <f>IF(OR(C1047="",F1047=""),"",C1047-F1047)</f>
        <v/>
      </c>
      <c r="H1047" s="17">
        <f>IF(OR(C1047="",F1047="",F1047=0),"",C1047/F1047)</f>
        <v/>
      </c>
      <c r="I1047" s="18">
        <f>IF('01_RAW_FwdRV'!B1047="","",'01_RAW_FwdRV'!B1047)</f>
        <v/>
      </c>
      <c r="J1047" s="18">
        <f>IF(ROW()&lt;=3286,STDEV(D1048:D1068)*SQRT(252),"")</f>
        <v/>
      </c>
      <c r="K1047" s="18">
        <f>IF(ROW()&lt;=3244,LN(B1110/B1047),"")</f>
        <v/>
      </c>
      <c r="L1047" s="19" t="n">
        <v>0.02676864244741874</v>
      </c>
      <c r="M1047" s="19" t="n">
        <v>0.1405353728489484</v>
      </c>
      <c r="N1047" s="17" t="n">
        <v>-0.1076339800913931</v>
      </c>
      <c r="O1047" s="20">
        <f>IF(F1047="","",IF(F1047&lt;'04_VOLATILITY_REGIMES'!$C$5,"Low",IF(F1047&lt;'04_VOLATILITY_REGIMES'!$C$6,"Normal",IF(F1047&lt;'04_VOLATILITY_REGIMES'!$C$7,"High","Extreme"))))</f>
        <v/>
      </c>
      <c r="P1047" s="20">
        <f>O1048</f>
        <v/>
      </c>
      <c r="Q1047" s="21">
        <f>YEAR(A1047)</f>
        <v/>
      </c>
    </row>
    <row r="1048">
      <c r="A1048" s="14" t="n">
        <v>42866</v>
      </c>
      <c r="B1048" s="15">
        <f>'01_RAW_Spot'!B1048</f>
        <v/>
      </c>
      <c r="C1048" s="16">
        <f>'01_RAW_IV'!B1048</f>
        <v/>
      </c>
      <c r="D1048" s="15">
        <f>LN(B1048/B1047)</f>
        <v/>
      </c>
      <c r="E1048" s="16">
        <f>STDEV(D1028:D1048)*SQRT(252)</f>
        <v/>
      </c>
      <c r="F1048" s="16">
        <f>STDEV(D986:D1048)*SQRT(252)</f>
        <v/>
      </c>
      <c r="G1048" s="16">
        <f>IF(OR(C1048="",F1048=""),"",C1048-F1048)</f>
        <v/>
      </c>
      <c r="H1048" s="17">
        <f>IF(OR(C1048="",F1048="",F1048=0),"",C1048/F1048)</f>
        <v/>
      </c>
      <c r="I1048" s="18">
        <f>IF('01_RAW_FwdRV'!B1048="","",'01_RAW_FwdRV'!B1048)</f>
        <v/>
      </c>
      <c r="J1048" s="18">
        <f>IF(ROW()&lt;=3286,STDEV(D1049:D1069)*SQRT(252),"")</f>
        <v/>
      </c>
      <c r="K1048" s="18">
        <f>IF(ROW()&lt;=3244,LN(B1111/B1048),"")</f>
        <v/>
      </c>
      <c r="L1048" s="19" t="n">
        <v>0.03438395415472779</v>
      </c>
      <c r="M1048" s="19" t="n">
        <v>0.1212989493791786</v>
      </c>
      <c r="N1048" s="17" t="n">
        <v>-0.04810289812975065</v>
      </c>
      <c r="O1048" s="20">
        <f>IF(F1048="","",IF(F1048&lt;'04_VOLATILITY_REGIMES'!$C$5,"Low",IF(F1048&lt;'04_VOLATILITY_REGIMES'!$C$6,"Normal",IF(F1048&lt;'04_VOLATILITY_REGIMES'!$C$7,"High","Extreme"))))</f>
        <v/>
      </c>
      <c r="P1048" s="20">
        <f>O1049</f>
        <v/>
      </c>
      <c r="Q1048" s="21">
        <f>YEAR(A1048)</f>
        <v/>
      </c>
    </row>
    <row r="1049">
      <c r="A1049" s="14" t="n">
        <v>42867</v>
      </c>
      <c r="B1049" s="15">
        <f>'01_RAW_Spot'!B1049</f>
        <v/>
      </c>
      <c r="C1049" s="16">
        <f>'01_RAW_IV'!B1049</f>
        <v/>
      </c>
      <c r="D1049" s="15">
        <f>LN(B1049/B1048)</f>
        <v/>
      </c>
      <c r="E1049" s="16">
        <f>STDEV(D1029:D1049)*SQRT(252)</f>
        <v/>
      </c>
      <c r="F1049" s="16">
        <f>STDEV(D987:D1049)*SQRT(252)</f>
        <v/>
      </c>
      <c r="G1049" s="16">
        <f>IF(OR(C1049="",F1049=""),"",C1049-F1049)</f>
        <v/>
      </c>
      <c r="H1049" s="17">
        <f>IF(OR(C1049="",F1049="",F1049=0),"",C1049/F1049)</f>
        <v/>
      </c>
      <c r="I1049" s="18">
        <f>IF('01_RAW_FwdRV'!B1049="","",'01_RAW_FwdRV'!B1049)</f>
        <v/>
      </c>
      <c r="J1049" s="18">
        <f>IF(ROW()&lt;=3286,STDEV(D1050:D1070)*SQRT(252),"")</f>
        <v/>
      </c>
      <c r="K1049" s="18">
        <f>IF(ROW()&lt;=3244,LN(B1112/B1049),"")</f>
        <v/>
      </c>
      <c r="L1049" s="19" t="n">
        <v>0.02958015267175573</v>
      </c>
      <c r="M1049" s="19" t="n">
        <v>0.1202290076335878</v>
      </c>
      <c r="N1049" s="17" t="n">
        <v>-0.0596469077468158</v>
      </c>
      <c r="O1049" s="20">
        <f>IF(F1049="","",IF(F1049&lt;'04_VOLATILITY_REGIMES'!$C$5,"Low",IF(F1049&lt;'04_VOLATILITY_REGIMES'!$C$6,"Normal",IF(F1049&lt;'04_VOLATILITY_REGIMES'!$C$7,"High","Extreme"))))</f>
        <v/>
      </c>
      <c r="P1049" s="20">
        <f>O1050</f>
        <v/>
      </c>
      <c r="Q1049" s="21">
        <f>YEAR(A1049)</f>
        <v/>
      </c>
    </row>
    <row r="1050">
      <c r="A1050" s="14" t="n">
        <v>42870</v>
      </c>
      <c r="B1050" s="15">
        <f>'01_RAW_Spot'!B1050</f>
        <v/>
      </c>
      <c r="C1050" s="16">
        <f>'01_RAW_IV'!B1050</f>
        <v/>
      </c>
      <c r="D1050" s="15">
        <f>LN(B1050/B1049)</f>
        <v/>
      </c>
      <c r="E1050" s="16">
        <f>STDEV(D1030:D1050)*SQRT(252)</f>
        <v/>
      </c>
      <c r="F1050" s="16">
        <f>STDEV(D988:D1050)*SQRT(252)</f>
        <v/>
      </c>
      <c r="G1050" s="16">
        <f>IF(OR(C1050="",F1050=""),"",C1050-F1050)</f>
        <v/>
      </c>
      <c r="H1050" s="17">
        <f>IF(OR(C1050="",F1050="",F1050=0),"",C1050/F1050)</f>
        <v/>
      </c>
      <c r="I1050" s="18">
        <f>IF('01_RAW_FwdRV'!B1050="","",'01_RAW_FwdRV'!B1050)</f>
        <v/>
      </c>
      <c r="J1050" s="18">
        <f>IF(ROW()&lt;=3286,STDEV(D1051:D1071)*SQRT(252),"")</f>
        <v/>
      </c>
      <c r="K1050" s="18">
        <f>IF(ROW()&lt;=3244,LN(B1113/B1050),"")</f>
        <v/>
      </c>
      <c r="L1050" s="19" t="n">
        <v>0.03145853193517636</v>
      </c>
      <c r="M1050" s="19" t="n">
        <v>0.1363203050524309</v>
      </c>
      <c r="N1050" s="17" t="n">
        <v>-0.07659097365870216</v>
      </c>
      <c r="O1050" s="20">
        <f>IF(F1050="","",IF(F1050&lt;'04_VOLATILITY_REGIMES'!$C$5,"Low",IF(F1050&lt;'04_VOLATILITY_REGIMES'!$C$6,"Normal",IF(F1050&lt;'04_VOLATILITY_REGIMES'!$C$7,"High","Extreme"))))</f>
        <v/>
      </c>
      <c r="P1050" s="20">
        <f>O1051</f>
        <v/>
      </c>
      <c r="Q1050" s="21">
        <f>YEAR(A1050)</f>
        <v/>
      </c>
    </row>
    <row r="1051">
      <c r="A1051" s="14" t="n">
        <v>42871</v>
      </c>
      <c r="B1051" s="15">
        <f>'01_RAW_Spot'!B1051</f>
        <v/>
      </c>
      <c r="C1051" s="16">
        <f>'01_RAW_IV'!B1051</f>
        <v/>
      </c>
      <c r="D1051" s="15">
        <f>LN(B1051/B1050)</f>
        <v/>
      </c>
      <c r="E1051" s="16">
        <f>STDEV(D1031:D1051)*SQRT(252)</f>
        <v/>
      </c>
      <c r="F1051" s="16">
        <f>STDEV(D989:D1051)*SQRT(252)</f>
        <v/>
      </c>
      <c r="G1051" s="16">
        <f>IF(OR(C1051="",F1051=""),"",C1051-F1051)</f>
        <v/>
      </c>
      <c r="H1051" s="17">
        <f>IF(OR(C1051="",F1051="",F1051=0),"",C1051/F1051)</f>
        <v/>
      </c>
      <c r="I1051" s="18">
        <f>IF('01_RAW_FwdRV'!B1051="","",'01_RAW_FwdRV'!B1051)</f>
        <v/>
      </c>
      <c r="J1051" s="18">
        <f>IF(ROW()&lt;=3286,STDEV(D1052:D1072)*SQRT(252),"")</f>
        <v/>
      </c>
      <c r="K1051" s="18">
        <f>IF(ROW()&lt;=3244,LN(B1114/B1051),"")</f>
        <v/>
      </c>
      <c r="L1051" s="19" t="n">
        <v>0.01238095238095238</v>
      </c>
      <c r="M1051" s="19" t="n">
        <v>0.1371428571428571</v>
      </c>
      <c r="N1051" s="17" t="n">
        <v>-0.1234788755520976</v>
      </c>
      <c r="O1051" s="20">
        <f>IF(F1051="","",IF(F1051&lt;'04_VOLATILITY_REGIMES'!$C$5,"Low",IF(F1051&lt;'04_VOLATILITY_REGIMES'!$C$6,"Normal",IF(F1051&lt;'04_VOLATILITY_REGIMES'!$C$7,"High","Extreme"))))</f>
        <v/>
      </c>
      <c r="P1051" s="20">
        <f>O1052</f>
        <v/>
      </c>
      <c r="Q1051" s="21">
        <f>YEAR(A1051)</f>
        <v/>
      </c>
    </row>
    <row r="1052">
      <c r="A1052" s="14" t="n">
        <v>42872</v>
      </c>
      <c r="B1052" s="15">
        <f>'01_RAW_Spot'!B1052</f>
        <v/>
      </c>
      <c r="C1052" s="16">
        <f>'01_RAW_IV'!B1052</f>
        <v/>
      </c>
      <c r="D1052" s="15">
        <f>LN(B1052/B1051)</f>
        <v/>
      </c>
      <c r="E1052" s="16">
        <f>STDEV(D1032:D1052)*SQRT(252)</f>
        <v/>
      </c>
      <c r="F1052" s="16">
        <f>STDEV(D990:D1052)*SQRT(252)</f>
        <v/>
      </c>
      <c r="G1052" s="16">
        <f>IF(OR(C1052="",F1052=""),"",C1052-F1052)</f>
        <v/>
      </c>
      <c r="H1052" s="17">
        <f>IF(OR(C1052="",F1052="",F1052=0),"",C1052/F1052)</f>
        <v/>
      </c>
      <c r="I1052" s="18">
        <f>IF('01_RAW_FwdRV'!B1052="","",'01_RAW_FwdRV'!B1052)</f>
        <v/>
      </c>
      <c r="J1052" s="18">
        <f>IF(ROW()&lt;=3286,STDEV(D1053:D1073)*SQRT(252),"")</f>
        <v/>
      </c>
      <c r="K1052" s="18">
        <f>IF(ROW()&lt;=3244,LN(B1115/B1052),"")</f>
        <v/>
      </c>
      <c r="L1052" s="19" t="n">
        <v>0.0104662226450999</v>
      </c>
      <c r="M1052" s="19" t="n">
        <v>0.1246431969552807</v>
      </c>
      <c r="N1052" s="17" t="n">
        <v>-0.11187706142514</v>
      </c>
      <c r="O1052" s="20">
        <f>IF(F1052="","",IF(F1052&lt;'04_VOLATILITY_REGIMES'!$C$5,"Low",IF(F1052&lt;'04_VOLATILITY_REGIMES'!$C$6,"Normal",IF(F1052&lt;'04_VOLATILITY_REGIMES'!$C$7,"High","Extreme"))))</f>
        <v/>
      </c>
      <c r="P1052" s="20">
        <f>O1053</f>
        <v/>
      </c>
      <c r="Q1052" s="21">
        <f>YEAR(A1052)</f>
        <v/>
      </c>
    </row>
    <row r="1053">
      <c r="A1053" s="14" t="n">
        <v>42873</v>
      </c>
      <c r="B1053" s="15">
        <f>'01_RAW_Spot'!B1053</f>
        <v/>
      </c>
      <c r="C1053" s="16">
        <f>'01_RAW_IV'!B1053</f>
        <v/>
      </c>
      <c r="D1053" s="15">
        <f>LN(B1053/B1052)</f>
        <v/>
      </c>
      <c r="E1053" s="16">
        <f>STDEV(D1033:D1053)*SQRT(252)</f>
        <v/>
      </c>
      <c r="F1053" s="16">
        <f>STDEV(D991:D1053)*SQRT(252)</f>
        <v/>
      </c>
      <c r="G1053" s="16">
        <f>IF(OR(C1053="",F1053=""),"",C1053-F1053)</f>
        <v/>
      </c>
      <c r="H1053" s="17">
        <f>IF(OR(C1053="",F1053="",F1053=0),"",C1053/F1053)</f>
        <v/>
      </c>
      <c r="I1053" s="18">
        <f>IF('01_RAW_FwdRV'!B1053="","",'01_RAW_FwdRV'!B1053)</f>
        <v/>
      </c>
      <c r="J1053" s="18">
        <f>IF(ROW()&lt;=3286,STDEV(D1054:D1074)*SQRT(252),"")</f>
        <v/>
      </c>
      <c r="K1053" s="18">
        <f>IF(ROW()&lt;=3244,LN(B1116/B1053),"")</f>
        <v/>
      </c>
      <c r="L1053" s="19" t="n">
        <v>0.07129277566539924</v>
      </c>
      <c r="M1053" s="19" t="n">
        <v>0.2804182509505703</v>
      </c>
      <c r="N1053" s="17" t="n">
        <v>-0.188564086549395</v>
      </c>
      <c r="O1053" s="20">
        <f>IF(F1053="","",IF(F1053&lt;'04_VOLATILITY_REGIMES'!$C$5,"Low",IF(F1053&lt;'04_VOLATILITY_REGIMES'!$C$6,"Normal",IF(F1053&lt;'04_VOLATILITY_REGIMES'!$C$7,"High","Extreme"))))</f>
        <v/>
      </c>
      <c r="P1053" s="20">
        <f>O1054</f>
        <v/>
      </c>
      <c r="Q1053" s="21">
        <f>YEAR(A1053)</f>
        <v/>
      </c>
    </row>
    <row r="1054">
      <c r="A1054" s="14" t="n">
        <v>42874</v>
      </c>
      <c r="B1054" s="15">
        <f>'01_RAW_Spot'!B1054</f>
        <v/>
      </c>
      <c r="C1054" s="16">
        <f>'01_RAW_IV'!B1054</f>
        <v/>
      </c>
      <c r="D1054" s="15">
        <f>LN(B1054/B1053)</f>
        <v/>
      </c>
      <c r="E1054" s="16">
        <f>STDEV(D1034:D1054)*SQRT(252)</f>
        <v/>
      </c>
      <c r="F1054" s="16">
        <f>STDEV(D992:D1054)*SQRT(252)</f>
        <v/>
      </c>
      <c r="G1054" s="16">
        <f>IF(OR(C1054="",F1054=""),"",C1054-F1054)</f>
        <v/>
      </c>
      <c r="H1054" s="17">
        <f>IF(OR(C1054="",F1054="",F1054=0),"",C1054/F1054)</f>
        <v/>
      </c>
      <c r="I1054" s="18">
        <f>IF('01_RAW_FwdRV'!B1054="","",'01_RAW_FwdRV'!B1054)</f>
        <v/>
      </c>
      <c r="J1054" s="18">
        <f>IF(ROW()&lt;=3286,STDEV(D1055:D1075)*SQRT(252),"")</f>
        <v/>
      </c>
      <c r="K1054" s="18">
        <f>IF(ROW()&lt;=3244,LN(B1117/B1054),"")</f>
        <v/>
      </c>
      <c r="L1054" s="19" t="n">
        <v>0.09401709401709402</v>
      </c>
      <c r="M1054" s="19" t="n">
        <v>0.2678062678062678</v>
      </c>
      <c r="N1054" s="17" t="n">
        <v>-0.1212265192570667</v>
      </c>
      <c r="O1054" s="20">
        <f>IF(F1054="","",IF(F1054&lt;'04_VOLATILITY_REGIMES'!$C$5,"Low",IF(F1054&lt;'04_VOLATILITY_REGIMES'!$C$6,"Normal",IF(F1054&lt;'04_VOLATILITY_REGIMES'!$C$7,"High","Extreme"))))</f>
        <v/>
      </c>
      <c r="P1054" s="20">
        <f>O1055</f>
        <v/>
      </c>
      <c r="Q1054" s="21">
        <f>YEAR(A1054)</f>
        <v/>
      </c>
    </row>
    <row r="1055">
      <c r="A1055" s="14" t="n">
        <v>42877</v>
      </c>
      <c r="B1055" s="15">
        <f>'01_RAW_Spot'!B1055</f>
        <v/>
      </c>
      <c r="C1055" s="16">
        <f>'01_RAW_IV'!B1055</f>
        <v/>
      </c>
      <c r="D1055" s="15">
        <f>LN(B1055/B1054)</f>
        <v/>
      </c>
      <c r="E1055" s="16">
        <f>STDEV(D1035:D1055)*SQRT(252)</f>
        <v/>
      </c>
      <c r="F1055" s="16">
        <f>STDEV(D993:D1055)*SQRT(252)</f>
        <v/>
      </c>
      <c r="G1055" s="16">
        <f>IF(OR(C1055="",F1055=""),"",C1055-F1055)</f>
        <v/>
      </c>
      <c r="H1055" s="17">
        <f>IF(OR(C1055="",F1055="",F1055=0),"",C1055/F1055)</f>
        <v/>
      </c>
      <c r="I1055" s="18">
        <f>IF('01_RAW_FwdRV'!B1055="","",'01_RAW_FwdRV'!B1055)</f>
        <v/>
      </c>
      <c r="J1055" s="18">
        <f>IF(ROW()&lt;=3286,STDEV(D1056:D1076)*SQRT(252),"")</f>
        <v/>
      </c>
      <c r="K1055" s="18">
        <f>IF(ROW()&lt;=3244,LN(B1118/B1055),"")</f>
        <v/>
      </c>
      <c r="L1055" s="19" t="n">
        <v>0.05882352941176471</v>
      </c>
      <c r="M1055" s="19" t="n">
        <v>0.2666034155597723</v>
      </c>
      <c r="N1055" s="17" t="n">
        <v>-0.1986402273923905</v>
      </c>
      <c r="O1055" s="20">
        <f>IF(F1055="","",IF(F1055&lt;'04_VOLATILITY_REGIMES'!$C$5,"Low",IF(F1055&lt;'04_VOLATILITY_REGIMES'!$C$6,"Normal",IF(F1055&lt;'04_VOLATILITY_REGIMES'!$C$7,"High","Extreme"))))</f>
        <v/>
      </c>
      <c r="P1055" s="20">
        <f>O1056</f>
        <v/>
      </c>
      <c r="Q1055" s="21">
        <f>YEAR(A1055)</f>
        <v/>
      </c>
    </row>
    <row r="1056">
      <c r="A1056" s="14" t="n">
        <v>42878</v>
      </c>
      <c r="B1056" s="15">
        <f>'01_RAW_Spot'!B1056</f>
        <v/>
      </c>
      <c r="C1056" s="16">
        <f>'01_RAW_IV'!B1056</f>
        <v/>
      </c>
      <c r="D1056" s="15">
        <f>LN(B1056/B1055)</f>
        <v/>
      </c>
      <c r="E1056" s="16">
        <f>STDEV(D1036:D1056)*SQRT(252)</f>
        <v/>
      </c>
      <c r="F1056" s="16">
        <f>STDEV(D994:D1056)*SQRT(252)</f>
        <v/>
      </c>
      <c r="G1056" s="16">
        <f>IF(OR(C1056="",F1056=""),"",C1056-F1056)</f>
        <v/>
      </c>
      <c r="H1056" s="17">
        <f>IF(OR(C1056="",F1056="",F1056=0),"",C1056/F1056)</f>
        <v/>
      </c>
      <c r="I1056" s="18">
        <f>IF('01_RAW_FwdRV'!B1056="","",'01_RAW_FwdRV'!B1056)</f>
        <v/>
      </c>
      <c r="J1056" s="18">
        <f>IF(ROW()&lt;=3286,STDEV(D1057:D1077)*SQRT(252),"")</f>
        <v/>
      </c>
      <c r="K1056" s="18">
        <f>IF(ROW()&lt;=3244,LN(B1119/B1056),"")</f>
        <v/>
      </c>
      <c r="L1056" s="19" t="n">
        <v>0.08625592417061612</v>
      </c>
      <c r="M1056" s="19" t="n">
        <v>0.2957345971563981</v>
      </c>
      <c r="N1056" s="17" t="n">
        <v>-0.1812413025905388</v>
      </c>
      <c r="O1056" s="20">
        <f>IF(F1056="","",IF(F1056&lt;'04_VOLATILITY_REGIMES'!$C$5,"Low",IF(F1056&lt;'04_VOLATILITY_REGIMES'!$C$6,"Normal",IF(F1056&lt;'04_VOLATILITY_REGIMES'!$C$7,"High","Extreme"))))</f>
        <v/>
      </c>
      <c r="P1056" s="20">
        <f>O1057</f>
        <v/>
      </c>
      <c r="Q1056" s="21">
        <f>YEAR(A1056)</f>
        <v/>
      </c>
    </row>
    <row r="1057">
      <c r="A1057" s="14" t="n">
        <v>42879</v>
      </c>
      <c r="B1057" s="15">
        <f>'01_RAW_Spot'!B1057</f>
        <v/>
      </c>
      <c r="C1057" s="16">
        <f>'01_RAW_IV'!B1057</f>
        <v/>
      </c>
      <c r="D1057" s="15">
        <f>LN(B1057/B1056)</f>
        <v/>
      </c>
      <c r="E1057" s="16">
        <f>STDEV(D1037:D1057)*SQRT(252)</f>
        <v/>
      </c>
      <c r="F1057" s="16">
        <f>STDEV(D995:D1057)*SQRT(252)</f>
        <v/>
      </c>
      <c r="G1057" s="16">
        <f>IF(OR(C1057="",F1057=""),"",C1057-F1057)</f>
        <v/>
      </c>
      <c r="H1057" s="17">
        <f>IF(OR(C1057="",F1057="",F1057=0),"",C1057/F1057)</f>
        <v/>
      </c>
      <c r="I1057" s="18">
        <f>IF('01_RAW_FwdRV'!B1057="","",'01_RAW_FwdRV'!B1057)</f>
        <v/>
      </c>
      <c r="J1057" s="18">
        <f>IF(ROW()&lt;=3286,STDEV(D1058:D1078)*SQRT(252),"")</f>
        <v/>
      </c>
      <c r="K1057" s="18">
        <f>IF(ROW()&lt;=3244,LN(B1120/B1057),"")</f>
        <v/>
      </c>
      <c r="L1057" s="19" t="n">
        <v>0.146780303030303</v>
      </c>
      <c r="M1057" s="19" t="n">
        <v>0.2973484848484849</v>
      </c>
      <c r="N1057" s="17" t="n">
        <v>-0.1079311683968746</v>
      </c>
      <c r="O1057" s="20">
        <f>IF(F1057="","",IF(F1057&lt;'04_VOLATILITY_REGIMES'!$C$5,"Low",IF(F1057&lt;'04_VOLATILITY_REGIMES'!$C$6,"Normal",IF(F1057&lt;'04_VOLATILITY_REGIMES'!$C$7,"High","Extreme"))))</f>
        <v/>
      </c>
      <c r="P1057" s="20">
        <f>O1058</f>
        <v/>
      </c>
      <c r="Q1057" s="21">
        <f>YEAR(A1057)</f>
        <v/>
      </c>
    </row>
    <row r="1058">
      <c r="A1058" s="14" t="n">
        <v>42880</v>
      </c>
      <c r="B1058" s="15">
        <f>'01_RAW_Spot'!B1058</f>
        <v/>
      </c>
      <c r="C1058" s="16">
        <f>'01_RAW_IV'!B1058</f>
        <v/>
      </c>
      <c r="D1058" s="15">
        <f>LN(B1058/B1057)</f>
        <v/>
      </c>
      <c r="E1058" s="16">
        <f>STDEV(D1038:D1058)*SQRT(252)</f>
        <v/>
      </c>
      <c r="F1058" s="16">
        <f>STDEV(D996:D1058)*SQRT(252)</f>
        <v/>
      </c>
      <c r="G1058" s="16">
        <f>IF(OR(C1058="",F1058=""),"",C1058-F1058)</f>
        <v/>
      </c>
      <c r="H1058" s="17">
        <f>IF(OR(C1058="",F1058="",F1058=0),"",C1058/F1058)</f>
        <v/>
      </c>
      <c r="I1058" s="18">
        <f>IF('01_RAW_FwdRV'!B1058="","",'01_RAW_FwdRV'!B1058)</f>
        <v/>
      </c>
      <c r="J1058" s="18">
        <f>IF(ROW()&lt;=3286,STDEV(D1059:D1079)*SQRT(252),"")</f>
        <v/>
      </c>
      <c r="K1058" s="18">
        <f>IF(ROW()&lt;=3244,LN(B1121/B1058),"")</f>
        <v/>
      </c>
      <c r="L1058" s="19" t="n">
        <v>0.09744560075685904</v>
      </c>
      <c r="M1058" s="19" t="n">
        <v>0.2989593188268685</v>
      </c>
      <c r="N1058" s="17" t="n">
        <v>-0.1711231130164823</v>
      </c>
      <c r="O1058" s="20">
        <f>IF(F1058="","",IF(F1058&lt;'04_VOLATILITY_REGIMES'!$C$5,"Low",IF(F1058&lt;'04_VOLATILITY_REGIMES'!$C$6,"Normal",IF(F1058&lt;'04_VOLATILITY_REGIMES'!$C$7,"High","Extreme"))))</f>
        <v/>
      </c>
      <c r="P1058" s="20">
        <f>O1059</f>
        <v/>
      </c>
      <c r="Q1058" s="21">
        <f>YEAR(A1058)</f>
        <v/>
      </c>
    </row>
    <row r="1059">
      <c r="A1059" s="14" t="n">
        <v>42881</v>
      </c>
      <c r="B1059" s="15">
        <f>'01_RAW_Spot'!B1059</f>
        <v/>
      </c>
      <c r="C1059" s="16">
        <f>'01_RAW_IV'!B1059</f>
        <v/>
      </c>
      <c r="D1059" s="15">
        <f>LN(B1059/B1058)</f>
        <v/>
      </c>
      <c r="E1059" s="16">
        <f>STDEV(D1039:D1059)*SQRT(252)</f>
        <v/>
      </c>
      <c r="F1059" s="16">
        <f>STDEV(D997:D1059)*SQRT(252)</f>
        <v/>
      </c>
      <c r="G1059" s="16">
        <f>IF(OR(C1059="",F1059=""),"",C1059-F1059)</f>
        <v/>
      </c>
      <c r="H1059" s="17">
        <f>IF(OR(C1059="",F1059="",F1059=0),"",C1059/F1059)</f>
        <v/>
      </c>
      <c r="I1059" s="18">
        <f>IF('01_RAW_FwdRV'!B1059="","",'01_RAW_FwdRV'!B1059)</f>
        <v/>
      </c>
      <c r="J1059" s="18">
        <f>IF(ROW()&lt;=3286,STDEV(D1060:D1080)*SQRT(252),"")</f>
        <v/>
      </c>
      <c r="K1059" s="18">
        <f>IF(ROW()&lt;=3244,LN(B1122/B1059),"")</f>
        <v/>
      </c>
      <c r="L1059" s="19" t="n">
        <v>0.08601134215500945</v>
      </c>
      <c r="M1059" s="19" t="n">
        <v>0.2930056710775047</v>
      </c>
      <c r="N1059" s="17" t="n">
        <v>-0.1817306297549384</v>
      </c>
      <c r="O1059" s="20">
        <f>IF(F1059="","",IF(F1059&lt;'04_VOLATILITY_REGIMES'!$C$5,"Low",IF(F1059&lt;'04_VOLATILITY_REGIMES'!$C$6,"Normal",IF(F1059&lt;'04_VOLATILITY_REGIMES'!$C$7,"High","Extreme"))))</f>
        <v/>
      </c>
      <c r="P1059" s="20">
        <f>O1060</f>
        <v/>
      </c>
      <c r="Q1059" s="21">
        <f>YEAR(A1059)</f>
        <v/>
      </c>
    </row>
    <row r="1060">
      <c r="A1060" s="14" t="n">
        <v>42884</v>
      </c>
      <c r="B1060" s="15">
        <f>'01_RAW_Spot'!B1060</f>
        <v/>
      </c>
      <c r="C1060" s="16">
        <f>'01_RAW_IV'!B1060</f>
        <v/>
      </c>
      <c r="D1060" s="15">
        <f>LN(B1060/B1059)</f>
        <v/>
      </c>
      <c r="E1060" s="16">
        <f>STDEV(D1040:D1060)*SQRT(252)</f>
        <v/>
      </c>
      <c r="F1060" s="16">
        <f>STDEV(D998:D1060)*SQRT(252)</f>
        <v/>
      </c>
      <c r="G1060" s="16">
        <f>IF(OR(C1060="",F1060=""),"",C1060-F1060)</f>
        <v/>
      </c>
      <c r="H1060" s="17">
        <f>IF(OR(C1060="",F1060="",F1060=0),"",C1060/F1060)</f>
        <v/>
      </c>
      <c r="I1060" s="18">
        <f>IF('01_RAW_FwdRV'!B1060="","",'01_RAW_FwdRV'!B1060)</f>
        <v/>
      </c>
      <c r="J1060" s="18">
        <f>IF(ROW()&lt;=3286,STDEV(D1061:D1081)*SQRT(252),"")</f>
        <v/>
      </c>
      <c r="K1060" s="18">
        <f>IF(ROW()&lt;=3244,LN(B1123/B1060),"")</f>
        <v/>
      </c>
      <c r="L1060" s="19" t="n">
        <v>0.06421152030217187</v>
      </c>
      <c r="M1060" s="19" t="n">
        <v>0.2965061378659112</v>
      </c>
      <c r="N1060" s="17" t="n">
        <v>-0.2331388166439319</v>
      </c>
      <c r="O1060" s="20">
        <f>IF(F1060="","",IF(F1060&lt;'04_VOLATILITY_REGIMES'!$C$5,"Low",IF(F1060&lt;'04_VOLATILITY_REGIMES'!$C$6,"Normal",IF(F1060&lt;'04_VOLATILITY_REGIMES'!$C$7,"High","Extreme"))))</f>
        <v/>
      </c>
      <c r="P1060" s="20">
        <f>O1061</f>
        <v/>
      </c>
      <c r="Q1060" s="21">
        <f>YEAR(A1060)</f>
        <v/>
      </c>
    </row>
    <row r="1061">
      <c r="A1061" s="14" t="n">
        <v>42885</v>
      </c>
      <c r="B1061" s="15">
        <f>'01_RAW_Spot'!B1061</f>
        <v/>
      </c>
      <c r="C1061" s="16">
        <f>'01_RAW_IV'!B1061</f>
        <v/>
      </c>
      <c r="D1061" s="15">
        <f>LN(B1061/B1060)</f>
        <v/>
      </c>
      <c r="E1061" s="16">
        <f>STDEV(D1041:D1061)*SQRT(252)</f>
        <v/>
      </c>
      <c r="F1061" s="16">
        <f>STDEV(D999:D1061)*SQRT(252)</f>
        <v/>
      </c>
      <c r="G1061" s="16">
        <f>IF(OR(C1061="",F1061=""),"",C1061-F1061)</f>
        <v/>
      </c>
      <c r="H1061" s="17">
        <f>IF(OR(C1061="",F1061="",F1061=0),"",C1061/F1061)</f>
        <v/>
      </c>
      <c r="I1061" s="18">
        <f>IF('01_RAW_FwdRV'!B1061="","",'01_RAW_FwdRV'!B1061)</f>
        <v/>
      </c>
      <c r="J1061" s="18">
        <f>IF(ROW()&lt;=3286,STDEV(D1062:D1082)*SQRT(252),"")</f>
        <v/>
      </c>
      <c r="K1061" s="18">
        <f>IF(ROW()&lt;=3244,LN(B1124/B1061),"")</f>
        <v/>
      </c>
      <c r="L1061" s="19" t="n">
        <v>0.07358490566037736</v>
      </c>
      <c r="M1061" s="19" t="n">
        <v>0.3122641509433962</v>
      </c>
      <c r="N1061" s="17" t="n">
        <v>-0.2307876032959918</v>
      </c>
      <c r="O1061" s="20">
        <f>IF(F1061="","",IF(F1061&lt;'04_VOLATILITY_REGIMES'!$C$5,"Low",IF(F1061&lt;'04_VOLATILITY_REGIMES'!$C$6,"Normal",IF(F1061&lt;'04_VOLATILITY_REGIMES'!$C$7,"High","Extreme"))))</f>
        <v/>
      </c>
      <c r="P1061" s="20">
        <f>O1062</f>
        <v/>
      </c>
      <c r="Q1061" s="21">
        <f>YEAR(A1061)</f>
        <v/>
      </c>
    </row>
    <row r="1062">
      <c r="A1062" s="14" t="n">
        <v>42886</v>
      </c>
      <c r="B1062" s="15">
        <f>'01_RAW_Spot'!B1062</f>
        <v/>
      </c>
      <c r="C1062" s="16">
        <f>'01_RAW_IV'!B1062</f>
        <v/>
      </c>
      <c r="D1062" s="15">
        <f>LN(B1062/B1061)</f>
        <v/>
      </c>
      <c r="E1062" s="16">
        <f>STDEV(D1042:D1062)*SQRT(252)</f>
        <v/>
      </c>
      <c r="F1062" s="16">
        <f>STDEV(D1000:D1062)*SQRT(252)</f>
        <v/>
      </c>
      <c r="G1062" s="16">
        <f>IF(OR(C1062="",F1062=""),"",C1062-F1062)</f>
        <v/>
      </c>
      <c r="H1062" s="17">
        <f>IF(OR(C1062="",F1062="",F1062=0),"",C1062/F1062)</f>
        <v/>
      </c>
      <c r="I1062" s="18">
        <f>IF('01_RAW_FwdRV'!B1062="","",'01_RAW_FwdRV'!B1062)</f>
        <v/>
      </c>
      <c r="J1062" s="18">
        <f>IF(ROW()&lt;=3286,STDEV(D1063:D1083)*SQRT(252),"")</f>
        <v/>
      </c>
      <c r="K1062" s="18">
        <f>IF(ROW()&lt;=3244,LN(B1125/B1062),"")</f>
        <v/>
      </c>
      <c r="L1062" s="19" t="n">
        <v>0.07163053722902922</v>
      </c>
      <c r="M1062" s="19" t="n">
        <v>0.3129123468426013</v>
      </c>
      <c r="N1062" s="17" t="n">
        <v>-0.2348763374175471</v>
      </c>
      <c r="O1062" s="20">
        <f>IF(F1062="","",IF(F1062&lt;'04_VOLATILITY_REGIMES'!$C$5,"Low",IF(F1062&lt;'04_VOLATILITY_REGIMES'!$C$6,"Normal",IF(F1062&lt;'04_VOLATILITY_REGIMES'!$C$7,"High","Extreme"))))</f>
        <v/>
      </c>
      <c r="P1062" s="20">
        <f>O1063</f>
        <v/>
      </c>
      <c r="Q1062" s="21">
        <f>YEAR(A1062)</f>
        <v/>
      </c>
    </row>
    <row r="1063">
      <c r="A1063" s="14" t="n">
        <v>42887</v>
      </c>
      <c r="B1063" s="15">
        <f>'01_RAW_Spot'!B1063</f>
        <v/>
      </c>
      <c r="C1063" s="16">
        <f>'01_RAW_IV'!B1063</f>
        <v/>
      </c>
      <c r="D1063" s="15">
        <f>LN(B1063/B1062)</f>
        <v/>
      </c>
      <c r="E1063" s="16">
        <f>STDEV(D1043:D1063)*SQRT(252)</f>
        <v/>
      </c>
      <c r="F1063" s="16">
        <f>STDEV(D1001:D1063)*SQRT(252)</f>
        <v/>
      </c>
      <c r="G1063" s="16">
        <f>IF(OR(C1063="",F1063=""),"",C1063-F1063)</f>
        <v/>
      </c>
      <c r="H1063" s="17">
        <f>IF(OR(C1063="",F1063="",F1063=0),"",C1063/F1063)</f>
        <v/>
      </c>
      <c r="I1063" s="18">
        <f>IF('01_RAW_FwdRV'!B1063="","",'01_RAW_FwdRV'!B1063)</f>
        <v/>
      </c>
      <c r="J1063" s="18">
        <f>IF(ROW()&lt;=3286,STDEV(D1064:D1084)*SQRT(252),"")</f>
        <v/>
      </c>
      <c r="K1063" s="18">
        <f>IF(ROW()&lt;=3244,LN(B1126/B1063),"")</f>
        <v/>
      </c>
      <c r="L1063" s="19" t="n">
        <v>0.06779661016949153</v>
      </c>
      <c r="M1063" s="19" t="n">
        <v>0.3116760828625235</v>
      </c>
      <c r="N1063" s="17" t="n">
        <v>-0.2400465144295712</v>
      </c>
      <c r="O1063" s="20">
        <f>IF(F1063="","",IF(F1063&lt;'04_VOLATILITY_REGIMES'!$C$5,"Low",IF(F1063&lt;'04_VOLATILITY_REGIMES'!$C$6,"Normal",IF(F1063&lt;'04_VOLATILITY_REGIMES'!$C$7,"High","Extreme"))))</f>
        <v/>
      </c>
      <c r="P1063" s="20">
        <f>O1064</f>
        <v/>
      </c>
      <c r="Q1063" s="21">
        <f>YEAR(A1063)</f>
        <v/>
      </c>
    </row>
    <row r="1064">
      <c r="A1064" s="14" t="n">
        <v>42888</v>
      </c>
      <c r="B1064" s="15">
        <f>'01_RAW_Spot'!B1064</f>
        <v/>
      </c>
      <c r="C1064" s="16">
        <f>'01_RAW_IV'!B1064</f>
        <v/>
      </c>
      <c r="D1064" s="15">
        <f>LN(B1064/B1063)</f>
        <v/>
      </c>
      <c r="E1064" s="16">
        <f>STDEV(D1044:D1064)*SQRT(252)</f>
        <v/>
      </c>
      <c r="F1064" s="16">
        <f>STDEV(D1002:D1064)*SQRT(252)</f>
        <v/>
      </c>
      <c r="G1064" s="16">
        <f>IF(OR(C1064="",F1064=""),"",C1064-F1064)</f>
        <v/>
      </c>
      <c r="H1064" s="17">
        <f>IF(OR(C1064="",F1064="",F1064=0),"",C1064/F1064)</f>
        <v/>
      </c>
      <c r="I1064" s="18">
        <f>IF('01_RAW_FwdRV'!B1064="","",'01_RAW_FwdRV'!B1064)</f>
        <v/>
      </c>
      <c r="J1064" s="18">
        <f>IF(ROW()&lt;=3286,STDEV(D1065:D1085)*SQRT(252),"")</f>
        <v/>
      </c>
      <c r="K1064" s="18">
        <f>IF(ROW()&lt;=3244,LN(B1127/B1064),"")</f>
        <v/>
      </c>
      <c r="L1064" s="19" t="n">
        <v>0.04985888993414864</v>
      </c>
      <c r="M1064" s="19" t="n">
        <v>0.3095014111006585</v>
      </c>
      <c r="N1064" s="17" t="n">
        <v>-0.2793690930940002</v>
      </c>
      <c r="O1064" s="20">
        <f>IF(F1064="","",IF(F1064&lt;'04_VOLATILITY_REGIMES'!$C$5,"Low",IF(F1064&lt;'04_VOLATILITY_REGIMES'!$C$6,"Normal",IF(F1064&lt;'04_VOLATILITY_REGIMES'!$C$7,"High","Extreme"))))</f>
        <v/>
      </c>
      <c r="P1064" s="20">
        <f>O1065</f>
        <v/>
      </c>
      <c r="Q1064" s="21">
        <f>YEAR(A1064)</f>
        <v/>
      </c>
    </row>
    <row r="1065">
      <c r="A1065" s="14" t="n">
        <v>42891</v>
      </c>
      <c r="B1065" s="15">
        <f>'01_RAW_Spot'!B1065</f>
        <v/>
      </c>
      <c r="C1065" s="16">
        <f>'01_RAW_IV'!B1065</f>
        <v/>
      </c>
      <c r="D1065" s="15">
        <f>LN(B1065/B1064)</f>
        <v/>
      </c>
      <c r="E1065" s="16">
        <f>STDEV(D1045:D1065)*SQRT(252)</f>
        <v/>
      </c>
      <c r="F1065" s="16">
        <f>STDEV(D1003:D1065)*SQRT(252)</f>
        <v/>
      </c>
      <c r="G1065" s="16">
        <f>IF(OR(C1065="",F1065=""),"",C1065-F1065)</f>
        <v/>
      </c>
      <c r="H1065" s="17">
        <f>IF(OR(C1065="",F1065="",F1065=0),"",C1065/F1065)</f>
        <v/>
      </c>
      <c r="I1065" s="18">
        <f>IF('01_RAW_FwdRV'!B1065="","",'01_RAW_FwdRV'!B1065)</f>
        <v/>
      </c>
      <c r="J1065" s="18">
        <f>IF(ROW()&lt;=3286,STDEV(D1066:D1086)*SQRT(252),"")</f>
        <v/>
      </c>
      <c r="K1065" s="18">
        <f>IF(ROW()&lt;=3244,LN(B1128/B1065),"")</f>
        <v/>
      </c>
      <c r="L1065" s="19" t="n">
        <v>0.04323308270676691</v>
      </c>
      <c r="M1065" s="19" t="n">
        <v>0.3101503759398496</v>
      </c>
      <c r="N1065" s="17" t="n">
        <v>-0.3049333162176561</v>
      </c>
      <c r="O1065" s="20">
        <f>IF(F1065="","",IF(F1065&lt;'04_VOLATILITY_REGIMES'!$C$5,"Low",IF(F1065&lt;'04_VOLATILITY_REGIMES'!$C$6,"Normal",IF(F1065&lt;'04_VOLATILITY_REGIMES'!$C$7,"High","Extreme"))))</f>
        <v/>
      </c>
      <c r="P1065" s="20">
        <f>O1066</f>
        <v/>
      </c>
      <c r="Q1065" s="21">
        <f>YEAR(A1065)</f>
        <v/>
      </c>
    </row>
    <row r="1066">
      <c r="A1066" s="14" t="n">
        <v>42892</v>
      </c>
      <c r="B1066" s="15">
        <f>'01_RAW_Spot'!B1066</f>
        <v/>
      </c>
      <c r="C1066" s="16">
        <f>'01_RAW_IV'!B1066</f>
        <v/>
      </c>
      <c r="D1066" s="15">
        <f>LN(B1066/B1065)</f>
        <v/>
      </c>
      <c r="E1066" s="16">
        <f>STDEV(D1046:D1066)*SQRT(252)</f>
        <v/>
      </c>
      <c r="F1066" s="16">
        <f>STDEV(D1004:D1066)*SQRT(252)</f>
        <v/>
      </c>
      <c r="G1066" s="16">
        <f>IF(OR(C1066="",F1066=""),"",C1066-F1066)</f>
        <v/>
      </c>
      <c r="H1066" s="17">
        <f>IF(OR(C1066="",F1066="",F1066=0),"",C1066/F1066)</f>
        <v/>
      </c>
      <c r="I1066" s="18">
        <f>IF('01_RAW_FwdRV'!B1066="","",'01_RAW_FwdRV'!B1066)</f>
        <v/>
      </c>
      <c r="J1066" s="18">
        <f>IF(ROW()&lt;=3286,STDEV(D1067:D1087)*SQRT(252),"")</f>
        <v/>
      </c>
      <c r="K1066" s="18">
        <f>IF(ROW()&lt;=3244,LN(B1129/B1066),"")</f>
        <v/>
      </c>
      <c r="L1066" s="19" t="n">
        <v>0.06009389671361502</v>
      </c>
      <c r="M1066" s="19" t="n">
        <v>0.3014084507042253</v>
      </c>
      <c r="N1066" s="17" t="n">
        <v>-0.2550727901452156</v>
      </c>
      <c r="O1066" s="20">
        <f>IF(F1066="","",IF(F1066&lt;'04_VOLATILITY_REGIMES'!$C$5,"Low",IF(F1066&lt;'04_VOLATILITY_REGIMES'!$C$6,"Normal",IF(F1066&lt;'04_VOLATILITY_REGIMES'!$C$7,"High","Extreme"))))</f>
        <v/>
      </c>
      <c r="P1066" s="20">
        <f>O1067</f>
        <v/>
      </c>
      <c r="Q1066" s="21">
        <f>YEAR(A1066)</f>
        <v/>
      </c>
    </row>
    <row r="1067">
      <c r="A1067" s="14" t="n">
        <v>42893</v>
      </c>
      <c r="B1067" s="15">
        <f>'01_RAW_Spot'!B1067</f>
        <v/>
      </c>
      <c r="C1067" s="16">
        <f>'01_RAW_IV'!B1067</f>
        <v/>
      </c>
      <c r="D1067" s="15">
        <f>LN(B1067/B1066)</f>
        <v/>
      </c>
      <c r="E1067" s="16">
        <f>STDEV(D1047:D1067)*SQRT(252)</f>
        <v/>
      </c>
      <c r="F1067" s="16">
        <f>STDEV(D1005:D1067)*SQRT(252)</f>
        <v/>
      </c>
      <c r="G1067" s="16">
        <f>IF(OR(C1067="",F1067=""),"",C1067-F1067)</f>
        <v/>
      </c>
      <c r="H1067" s="17">
        <f>IF(OR(C1067="",F1067="",F1067=0),"",C1067/F1067)</f>
        <v/>
      </c>
      <c r="I1067" s="18">
        <f>IF('01_RAW_FwdRV'!B1067="","",'01_RAW_FwdRV'!B1067)</f>
        <v/>
      </c>
      <c r="J1067" s="18">
        <f>IF(ROW()&lt;=3286,STDEV(D1068:D1088)*SQRT(252),"")</f>
        <v/>
      </c>
      <c r="K1067" s="18">
        <f>IF(ROW()&lt;=3244,LN(B1130/B1067),"")</f>
        <v/>
      </c>
      <c r="L1067" s="19" t="n">
        <v>0.05347091932457786</v>
      </c>
      <c r="M1067" s="19" t="n">
        <v>0.299249530956848</v>
      </c>
      <c r="N1067" s="17" t="n">
        <v>-0.2665280117750844</v>
      </c>
      <c r="O1067" s="20">
        <f>IF(F1067="","",IF(F1067&lt;'04_VOLATILITY_REGIMES'!$C$5,"Low",IF(F1067&lt;'04_VOLATILITY_REGIMES'!$C$6,"Normal",IF(F1067&lt;'04_VOLATILITY_REGIMES'!$C$7,"High","Extreme"))))</f>
        <v/>
      </c>
      <c r="P1067" s="20">
        <f>O1068</f>
        <v/>
      </c>
      <c r="Q1067" s="21">
        <f>YEAR(A1067)</f>
        <v/>
      </c>
    </row>
    <row r="1068">
      <c r="A1068" s="14" t="n">
        <v>42894</v>
      </c>
      <c r="B1068" s="15">
        <f>'01_RAW_Spot'!B1068</f>
        <v/>
      </c>
      <c r="C1068" s="16">
        <f>'01_RAW_IV'!B1068</f>
        <v/>
      </c>
      <c r="D1068" s="15">
        <f>LN(B1068/B1067)</f>
        <v/>
      </c>
      <c r="E1068" s="16">
        <f>STDEV(D1048:D1068)*SQRT(252)</f>
        <v/>
      </c>
      <c r="F1068" s="16">
        <f>STDEV(D1006:D1068)*SQRT(252)</f>
        <v/>
      </c>
      <c r="G1068" s="16">
        <f>IF(OR(C1068="",F1068=""),"",C1068-F1068)</f>
        <v/>
      </c>
      <c r="H1068" s="17">
        <f>IF(OR(C1068="",F1068="",F1068=0),"",C1068/F1068)</f>
        <v/>
      </c>
      <c r="I1068" s="18">
        <f>IF('01_RAW_FwdRV'!B1068="","",'01_RAW_FwdRV'!B1068)</f>
        <v/>
      </c>
      <c r="J1068" s="18">
        <f>IF(ROW()&lt;=3286,STDEV(D1069:D1089)*SQRT(252),"")</f>
        <v/>
      </c>
      <c r="K1068" s="18">
        <f>IF(ROW()&lt;=3244,LN(B1131/B1068),"")</f>
        <v/>
      </c>
      <c r="L1068" s="19" t="n">
        <v>0.05248359887535145</v>
      </c>
      <c r="M1068" s="19" t="n">
        <v>0.2952202436738519</v>
      </c>
      <c r="N1068" s="17" t="n">
        <v>-0.264220077703986</v>
      </c>
      <c r="O1068" s="20">
        <f>IF(F1068="","",IF(F1068&lt;'04_VOLATILITY_REGIMES'!$C$5,"Low",IF(F1068&lt;'04_VOLATILITY_REGIMES'!$C$6,"Normal",IF(F1068&lt;'04_VOLATILITY_REGIMES'!$C$7,"High","Extreme"))))</f>
        <v/>
      </c>
      <c r="P1068" s="20">
        <f>O1069</f>
        <v/>
      </c>
      <c r="Q1068" s="21">
        <f>YEAR(A1068)</f>
        <v/>
      </c>
    </row>
    <row r="1069">
      <c r="A1069" s="14" t="n">
        <v>42895</v>
      </c>
      <c r="B1069" s="15">
        <f>'01_RAW_Spot'!B1069</f>
        <v/>
      </c>
      <c r="C1069" s="16">
        <f>'01_RAW_IV'!B1069</f>
        <v/>
      </c>
      <c r="D1069" s="15">
        <f>LN(B1069/B1068)</f>
        <v/>
      </c>
      <c r="E1069" s="16">
        <f>STDEV(D1049:D1069)*SQRT(252)</f>
        <v/>
      </c>
      <c r="F1069" s="16">
        <f>STDEV(D1007:D1069)*SQRT(252)</f>
        <v/>
      </c>
      <c r="G1069" s="16">
        <f>IF(OR(C1069="",F1069=""),"",C1069-F1069)</f>
        <v/>
      </c>
      <c r="H1069" s="17">
        <f>IF(OR(C1069="",F1069="",F1069=0),"",C1069/F1069)</f>
        <v/>
      </c>
      <c r="I1069" s="18">
        <f>IF('01_RAW_FwdRV'!B1069="","",'01_RAW_FwdRV'!B1069)</f>
        <v/>
      </c>
      <c r="J1069" s="18">
        <f>IF(ROW()&lt;=3286,STDEV(D1070:D1090)*SQRT(252),"")</f>
        <v/>
      </c>
      <c r="K1069" s="18">
        <f>IF(ROW()&lt;=3244,LN(B1132/B1069),"")</f>
        <v/>
      </c>
      <c r="L1069" s="19" t="n">
        <v>0.06273408239700375</v>
      </c>
      <c r="M1069" s="19" t="n">
        <v>0.2977528089887641</v>
      </c>
      <c r="N1069" s="17" t="n">
        <v>-0.2511691894011725</v>
      </c>
      <c r="O1069" s="20">
        <f>IF(F1069="","",IF(F1069&lt;'04_VOLATILITY_REGIMES'!$C$5,"Low",IF(F1069&lt;'04_VOLATILITY_REGIMES'!$C$6,"Normal",IF(F1069&lt;'04_VOLATILITY_REGIMES'!$C$7,"High","Extreme"))))</f>
        <v/>
      </c>
      <c r="P1069" s="20">
        <f>O1070</f>
        <v/>
      </c>
      <c r="Q1069" s="21">
        <f>YEAR(A1069)</f>
        <v/>
      </c>
    </row>
    <row r="1070">
      <c r="A1070" s="14" t="n">
        <v>42898</v>
      </c>
      <c r="B1070" s="15">
        <f>'01_RAW_Spot'!B1070</f>
        <v/>
      </c>
      <c r="C1070" s="16">
        <f>'01_RAW_IV'!B1070</f>
        <v/>
      </c>
      <c r="D1070" s="15">
        <f>LN(B1070/B1069)</f>
        <v/>
      </c>
      <c r="E1070" s="16">
        <f>STDEV(D1050:D1070)*SQRT(252)</f>
        <v/>
      </c>
      <c r="F1070" s="16">
        <f>STDEV(D1008:D1070)*SQRT(252)</f>
        <v/>
      </c>
      <c r="G1070" s="16">
        <f>IF(OR(C1070="",F1070=""),"",C1070-F1070)</f>
        <v/>
      </c>
      <c r="H1070" s="17">
        <f>IF(OR(C1070="",F1070="",F1070=0),"",C1070/F1070)</f>
        <v/>
      </c>
      <c r="I1070" s="18">
        <f>IF('01_RAW_FwdRV'!B1070="","",'01_RAW_FwdRV'!B1070)</f>
        <v/>
      </c>
      <c r="J1070" s="18">
        <f>IF(ROW()&lt;=3286,STDEV(D1071:D1091)*SQRT(252),"")</f>
        <v/>
      </c>
      <c r="K1070" s="18">
        <f>IF(ROW()&lt;=3244,LN(B1133/B1070),"")</f>
        <v/>
      </c>
      <c r="L1070" s="19" t="n">
        <v>0.06454630495790459</v>
      </c>
      <c r="M1070" s="19" t="n">
        <v>0.3180542563143124</v>
      </c>
      <c r="N1070" s="17" t="n">
        <v>-0.2714882225493062</v>
      </c>
      <c r="O1070" s="20">
        <f>IF(F1070="","",IF(F1070&lt;'04_VOLATILITY_REGIMES'!$C$5,"Low",IF(F1070&lt;'04_VOLATILITY_REGIMES'!$C$6,"Normal",IF(F1070&lt;'04_VOLATILITY_REGIMES'!$C$7,"High","Extreme"))))</f>
        <v/>
      </c>
      <c r="P1070" s="20">
        <f>O1071</f>
        <v/>
      </c>
      <c r="Q1070" s="21">
        <f>YEAR(A1070)</f>
        <v/>
      </c>
    </row>
    <row r="1071">
      <c r="A1071" s="14" t="n">
        <v>42899</v>
      </c>
      <c r="B1071" s="15">
        <f>'01_RAW_Spot'!B1071</f>
        <v/>
      </c>
      <c r="C1071" s="16">
        <f>'01_RAW_IV'!B1071</f>
        <v/>
      </c>
      <c r="D1071" s="15">
        <f>LN(B1071/B1070)</f>
        <v/>
      </c>
      <c r="E1071" s="16">
        <f>STDEV(D1051:D1071)*SQRT(252)</f>
        <v/>
      </c>
      <c r="F1071" s="16">
        <f>STDEV(D1009:D1071)*SQRT(252)</f>
        <v/>
      </c>
      <c r="G1071" s="16">
        <f>IF(OR(C1071="",F1071=""),"",C1071-F1071)</f>
        <v/>
      </c>
      <c r="H1071" s="17">
        <f>IF(OR(C1071="",F1071="",F1071=0),"",C1071/F1071)</f>
        <v/>
      </c>
      <c r="I1071" s="18">
        <f>IF('01_RAW_FwdRV'!B1071="","",'01_RAW_FwdRV'!B1071)</f>
        <v/>
      </c>
      <c r="J1071" s="18">
        <f>IF(ROW()&lt;=3286,STDEV(D1072:D1092)*SQRT(252),"")</f>
        <v/>
      </c>
      <c r="K1071" s="18">
        <f>IF(ROW()&lt;=3244,LN(B1134/B1071),"")</f>
        <v/>
      </c>
      <c r="L1071" s="19" t="n">
        <v>0.05981308411214954</v>
      </c>
      <c r="M1071" s="19" t="n">
        <v>0.3186915887850467</v>
      </c>
      <c r="N1071" s="17" t="n">
        <v>-0.2789545873201443</v>
      </c>
      <c r="O1071" s="20">
        <f>IF(F1071="","",IF(F1071&lt;'04_VOLATILITY_REGIMES'!$C$5,"Low",IF(F1071&lt;'04_VOLATILITY_REGIMES'!$C$6,"Normal",IF(F1071&lt;'04_VOLATILITY_REGIMES'!$C$7,"High","Extreme"))))</f>
        <v/>
      </c>
      <c r="P1071" s="20">
        <f>O1072</f>
        <v/>
      </c>
      <c r="Q1071" s="21">
        <f>YEAR(A1071)</f>
        <v/>
      </c>
    </row>
    <row r="1072">
      <c r="A1072" s="14" t="n">
        <v>42900</v>
      </c>
      <c r="B1072" s="15">
        <f>'01_RAW_Spot'!B1072</f>
        <v/>
      </c>
      <c r="C1072" s="16">
        <f>'01_RAW_IV'!B1072</f>
        <v/>
      </c>
      <c r="D1072" s="15">
        <f>LN(B1072/B1071)</f>
        <v/>
      </c>
      <c r="E1072" s="16">
        <f>STDEV(D1052:D1072)*SQRT(252)</f>
        <v/>
      </c>
      <c r="F1072" s="16">
        <f>STDEV(D1010:D1072)*SQRT(252)</f>
        <v/>
      </c>
      <c r="G1072" s="16">
        <f>IF(OR(C1072="",F1072=""),"",C1072-F1072)</f>
        <v/>
      </c>
      <c r="H1072" s="17">
        <f>IF(OR(C1072="",F1072="",F1072=0),"",C1072/F1072)</f>
        <v/>
      </c>
      <c r="I1072" s="18">
        <f>IF('01_RAW_FwdRV'!B1072="","",'01_RAW_FwdRV'!B1072)</f>
        <v/>
      </c>
      <c r="J1072" s="18">
        <f>IF(ROW()&lt;=3286,STDEV(D1073:D1093)*SQRT(252),"")</f>
        <v/>
      </c>
      <c r="K1072" s="18">
        <f>IF(ROW()&lt;=3244,LN(B1135/B1072),"")</f>
        <v/>
      </c>
      <c r="L1072" s="19" t="n">
        <v>0.07376283846872082</v>
      </c>
      <c r="M1072" s="19" t="n">
        <v>0.3174603174603174</v>
      </c>
      <c r="N1072" s="17" t="n">
        <v>-0.2503958055582256</v>
      </c>
      <c r="O1072" s="20">
        <f>IF(F1072="","",IF(F1072&lt;'04_VOLATILITY_REGIMES'!$C$5,"Low",IF(F1072&lt;'04_VOLATILITY_REGIMES'!$C$6,"Normal",IF(F1072&lt;'04_VOLATILITY_REGIMES'!$C$7,"High","Extreme"))))</f>
        <v/>
      </c>
      <c r="P1072" s="20">
        <f>O1073</f>
        <v/>
      </c>
      <c r="Q1072" s="21">
        <f>YEAR(A1072)</f>
        <v/>
      </c>
    </row>
    <row r="1073">
      <c r="A1073" s="14" t="n">
        <v>42901</v>
      </c>
      <c r="B1073" s="15">
        <f>'01_RAW_Spot'!B1073</f>
        <v/>
      </c>
      <c r="C1073" s="16">
        <f>'01_RAW_IV'!B1073</f>
        <v/>
      </c>
      <c r="D1073" s="15">
        <f>LN(B1073/B1072)</f>
        <v/>
      </c>
      <c r="E1073" s="16">
        <f>STDEV(D1053:D1073)*SQRT(252)</f>
        <v/>
      </c>
      <c r="F1073" s="16">
        <f>STDEV(D1011:D1073)*SQRT(252)</f>
        <v/>
      </c>
      <c r="G1073" s="16">
        <f>IF(OR(C1073="",F1073=""),"",C1073-F1073)</f>
        <v/>
      </c>
      <c r="H1073" s="17">
        <f>IF(OR(C1073="",F1073="",F1073=0),"",C1073/F1073)</f>
        <v/>
      </c>
      <c r="I1073" s="18">
        <f>IF('01_RAW_FwdRV'!B1073="","",'01_RAW_FwdRV'!B1073)</f>
        <v/>
      </c>
      <c r="J1073" s="18">
        <f>IF(ROW()&lt;=3286,STDEV(D1074:D1094)*SQRT(252),"")</f>
        <v/>
      </c>
      <c r="K1073" s="18">
        <f>IF(ROW()&lt;=3244,LN(B1136/B1073),"")</f>
        <v/>
      </c>
      <c r="L1073" s="19" t="n">
        <v>0.07462686567164178</v>
      </c>
      <c r="M1073" s="19" t="n">
        <v>0.332089552238806</v>
      </c>
      <c r="N1073" s="17" t="n">
        <v>-0.2794700464592179</v>
      </c>
      <c r="O1073" s="20">
        <f>IF(F1073="","",IF(F1073&lt;'04_VOLATILITY_REGIMES'!$C$5,"Low",IF(F1073&lt;'04_VOLATILITY_REGIMES'!$C$6,"Normal",IF(F1073&lt;'04_VOLATILITY_REGIMES'!$C$7,"High","Extreme"))))</f>
        <v/>
      </c>
      <c r="P1073" s="20">
        <f>O1074</f>
        <v/>
      </c>
      <c r="Q1073" s="21">
        <f>YEAR(A1073)</f>
        <v/>
      </c>
    </row>
    <row r="1074">
      <c r="A1074" s="14" t="n">
        <v>42902</v>
      </c>
      <c r="B1074" s="15">
        <f>'01_RAW_Spot'!B1074</f>
        <v/>
      </c>
      <c r="C1074" s="16">
        <f>'01_RAW_IV'!B1074</f>
        <v/>
      </c>
      <c r="D1074" s="15">
        <f>LN(B1074/B1073)</f>
        <v/>
      </c>
      <c r="E1074" s="16">
        <f>STDEV(D1054:D1074)*SQRT(252)</f>
        <v/>
      </c>
      <c r="F1074" s="16">
        <f>STDEV(D1012:D1074)*SQRT(252)</f>
        <v/>
      </c>
      <c r="G1074" s="16">
        <f>IF(OR(C1074="",F1074=""),"",C1074-F1074)</f>
        <v/>
      </c>
      <c r="H1074" s="17">
        <f>IF(OR(C1074="",F1074="",F1074=0),"",C1074/F1074)</f>
        <v/>
      </c>
      <c r="I1074" s="18">
        <f>IF('01_RAW_FwdRV'!B1074="","",'01_RAW_FwdRV'!B1074)</f>
        <v/>
      </c>
      <c r="J1074" s="18">
        <f>IF(ROW()&lt;=3286,STDEV(D1075:D1095)*SQRT(252),"")</f>
        <v/>
      </c>
      <c r="K1074" s="18">
        <f>IF(ROW()&lt;=3244,LN(B1137/B1074),"")</f>
        <v/>
      </c>
      <c r="L1074" s="19" t="n">
        <v>0.07735321528424977</v>
      </c>
      <c r="M1074" s="19" t="n">
        <v>0.1798695246971109</v>
      </c>
      <c r="N1074" s="17" t="n">
        <v>-0.0378391907928689</v>
      </c>
      <c r="O1074" s="20">
        <f>IF(F1074="","",IF(F1074&lt;'04_VOLATILITY_REGIMES'!$C$5,"Low",IF(F1074&lt;'04_VOLATILITY_REGIMES'!$C$6,"Normal",IF(F1074&lt;'04_VOLATILITY_REGIMES'!$C$7,"High","Extreme"))))</f>
        <v/>
      </c>
      <c r="P1074" s="20">
        <f>O1075</f>
        <v/>
      </c>
      <c r="Q1074" s="21">
        <f>YEAR(A1074)</f>
        <v/>
      </c>
    </row>
    <row r="1075">
      <c r="A1075" s="14" t="n">
        <v>42905</v>
      </c>
      <c r="B1075" s="15">
        <f>'01_RAW_Spot'!B1075</f>
        <v/>
      </c>
      <c r="C1075" s="16">
        <f>'01_RAW_IV'!B1075</f>
        <v/>
      </c>
      <c r="D1075" s="15">
        <f>LN(B1075/B1074)</f>
        <v/>
      </c>
      <c r="E1075" s="16">
        <f>STDEV(D1055:D1075)*SQRT(252)</f>
        <v/>
      </c>
      <c r="F1075" s="16">
        <f>STDEV(D1013:D1075)*SQRT(252)</f>
        <v/>
      </c>
      <c r="G1075" s="16">
        <f>IF(OR(C1075="",F1075=""),"",C1075-F1075)</f>
        <v/>
      </c>
      <c r="H1075" s="17">
        <f>IF(OR(C1075="",F1075="",F1075=0),"",C1075/F1075)</f>
        <v/>
      </c>
      <c r="I1075" s="18">
        <f>IF('01_RAW_FwdRV'!B1075="","",'01_RAW_FwdRV'!B1075)</f>
        <v/>
      </c>
      <c r="J1075" s="18">
        <f>IF(ROW()&lt;=3286,STDEV(D1076:D1096)*SQRT(252),"")</f>
        <v/>
      </c>
      <c r="K1075" s="18">
        <f>IF(ROW()&lt;=3244,LN(B1138/B1075),"")</f>
        <v/>
      </c>
      <c r="L1075" s="19" t="n">
        <v>0.09683426443202979</v>
      </c>
      <c r="M1075" s="19" t="n">
        <v>0.1713221601489758</v>
      </c>
      <c r="N1075" s="17" t="n">
        <v>-0.001817304451855604</v>
      </c>
      <c r="O1075" s="20">
        <f>IF(F1075="","",IF(F1075&lt;'04_VOLATILITY_REGIMES'!$C$5,"Low",IF(F1075&lt;'04_VOLATILITY_REGIMES'!$C$6,"Normal",IF(F1075&lt;'04_VOLATILITY_REGIMES'!$C$7,"High","Extreme"))))</f>
        <v/>
      </c>
      <c r="P1075" s="20">
        <f>O1076</f>
        <v/>
      </c>
      <c r="Q1075" s="21">
        <f>YEAR(A1075)</f>
        <v/>
      </c>
    </row>
    <row r="1076">
      <c r="A1076" s="14" t="n">
        <v>42906</v>
      </c>
      <c r="B1076" s="15">
        <f>'01_RAW_Spot'!B1076</f>
        <v/>
      </c>
      <c r="C1076" s="16">
        <f>'01_RAW_IV'!B1076</f>
        <v/>
      </c>
      <c r="D1076" s="15">
        <f>LN(B1076/B1075)</f>
        <v/>
      </c>
      <c r="E1076" s="16">
        <f>STDEV(D1056:D1076)*SQRT(252)</f>
        <v/>
      </c>
      <c r="F1076" s="16">
        <f>STDEV(D1014:D1076)*SQRT(252)</f>
        <v/>
      </c>
      <c r="G1076" s="16">
        <f>IF(OR(C1076="",F1076=""),"",C1076-F1076)</f>
        <v/>
      </c>
      <c r="H1076" s="17">
        <f>IF(OR(C1076="",F1076="",F1076=0),"",C1076/F1076)</f>
        <v/>
      </c>
      <c r="I1076" s="18">
        <f>IF('01_RAW_FwdRV'!B1076="","",'01_RAW_FwdRV'!B1076)</f>
        <v/>
      </c>
      <c r="J1076" s="18">
        <f>IF(ROW()&lt;=3286,STDEV(D1077:D1097)*SQRT(252),"")</f>
        <v/>
      </c>
      <c r="K1076" s="18">
        <f>IF(ROW()&lt;=3244,LN(B1139/B1076),"")</f>
        <v/>
      </c>
      <c r="L1076" s="19" t="n">
        <v>0.04558139534883721</v>
      </c>
      <c r="M1076" s="19" t="n">
        <v>0.1516279069767442</v>
      </c>
      <c r="N1076" s="17" t="n">
        <v>-0.05812993951689406</v>
      </c>
      <c r="O1076" s="20">
        <f>IF(F1076="","",IF(F1076&lt;'04_VOLATILITY_REGIMES'!$C$5,"Low",IF(F1076&lt;'04_VOLATILITY_REGIMES'!$C$6,"Normal",IF(F1076&lt;'04_VOLATILITY_REGIMES'!$C$7,"High","Extreme"))))</f>
        <v/>
      </c>
      <c r="P1076" s="20">
        <f>O1077</f>
        <v/>
      </c>
      <c r="Q1076" s="21">
        <f>YEAR(A1076)</f>
        <v/>
      </c>
    </row>
    <row r="1077">
      <c r="A1077" s="14" t="n">
        <v>42907</v>
      </c>
      <c r="B1077" s="15">
        <f>'01_RAW_Spot'!B1077</f>
        <v/>
      </c>
      <c r="C1077" s="16">
        <f>'01_RAW_IV'!B1077</f>
        <v/>
      </c>
      <c r="D1077" s="15">
        <f>LN(B1077/B1076)</f>
        <v/>
      </c>
      <c r="E1077" s="16">
        <f>STDEV(D1057:D1077)*SQRT(252)</f>
        <v/>
      </c>
      <c r="F1077" s="16">
        <f>STDEV(D1015:D1077)*SQRT(252)</f>
        <v/>
      </c>
      <c r="G1077" s="16">
        <f>IF(OR(C1077="",F1077=""),"",C1077-F1077)</f>
        <v/>
      </c>
      <c r="H1077" s="17">
        <f>IF(OR(C1077="",F1077="",F1077=0),"",C1077/F1077)</f>
        <v/>
      </c>
      <c r="I1077" s="18">
        <f>IF('01_RAW_FwdRV'!B1077="","",'01_RAW_FwdRV'!B1077)</f>
        <v/>
      </c>
      <c r="J1077" s="18">
        <f>IF(ROW()&lt;=3286,STDEV(D1078:D1098)*SQRT(252),"")</f>
        <v/>
      </c>
      <c r="K1077" s="18">
        <f>IF(ROW()&lt;=3244,LN(B1140/B1077),"")</f>
        <v/>
      </c>
      <c r="L1077" s="19" t="n">
        <v>0.04925650557620818</v>
      </c>
      <c r="M1077" s="19" t="n">
        <v>0.1505576208178439</v>
      </c>
      <c r="N1077" s="17" t="n">
        <v>-0.04845757206363069</v>
      </c>
      <c r="O1077" s="20">
        <f>IF(F1077="","",IF(F1077&lt;'04_VOLATILITY_REGIMES'!$C$5,"Low",IF(F1077&lt;'04_VOLATILITY_REGIMES'!$C$6,"Normal",IF(F1077&lt;'04_VOLATILITY_REGIMES'!$C$7,"High","Extreme"))))</f>
        <v/>
      </c>
      <c r="P1077" s="20">
        <f>O1078</f>
        <v/>
      </c>
      <c r="Q1077" s="21">
        <f>YEAR(A1077)</f>
        <v/>
      </c>
    </row>
    <row r="1078">
      <c r="A1078" s="14" t="n">
        <v>42908</v>
      </c>
      <c r="B1078" s="15">
        <f>'01_RAW_Spot'!B1078</f>
        <v/>
      </c>
      <c r="C1078" s="16">
        <f>'01_RAW_IV'!B1078</f>
        <v/>
      </c>
      <c r="D1078" s="15">
        <f>LN(B1078/B1077)</f>
        <v/>
      </c>
      <c r="E1078" s="16">
        <f>STDEV(D1058:D1078)*SQRT(252)</f>
        <v/>
      </c>
      <c r="F1078" s="16">
        <f>STDEV(D1016:D1078)*SQRT(252)</f>
        <v/>
      </c>
      <c r="G1078" s="16">
        <f>IF(OR(C1078="",F1078=""),"",C1078-F1078)</f>
        <v/>
      </c>
      <c r="H1078" s="17">
        <f>IF(OR(C1078="",F1078="",F1078=0),"",C1078/F1078)</f>
        <v/>
      </c>
      <c r="I1078" s="18">
        <f>IF('01_RAW_FwdRV'!B1078="","",'01_RAW_FwdRV'!B1078)</f>
        <v/>
      </c>
      <c r="J1078" s="18">
        <f>IF(ROW()&lt;=3286,STDEV(D1079:D1099)*SQRT(252),"")</f>
        <v/>
      </c>
      <c r="K1078" s="18">
        <f>IF(ROW()&lt;=3244,LN(B1141/B1078),"")</f>
        <v/>
      </c>
      <c r="L1078" s="19" t="n">
        <v>0.04549675023212628</v>
      </c>
      <c r="M1078" s="19" t="n">
        <v>0.148560817084494</v>
      </c>
      <c r="N1078" s="17" t="n">
        <v>-0.06094128747586155</v>
      </c>
      <c r="O1078" s="20">
        <f>IF(F1078="","",IF(F1078&lt;'04_VOLATILITY_REGIMES'!$C$5,"Low",IF(F1078&lt;'04_VOLATILITY_REGIMES'!$C$6,"Normal",IF(F1078&lt;'04_VOLATILITY_REGIMES'!$C$7,"High","Extreme"))))</f>
        <v/>
      </c>
      <c r="P1078" s="20">
        <f>O1079</f>
        <v/>
      </c>
      <c r="Q1078" s="21">
        <f>YEAR(A1078)</f>
        <v/>
      </c>
    </row>
    <row r="1079">
      <c r="A1079" s="14" t="n">
        <v>42909</v>
      </c>
      <c r="B1079" s="15">
        <f>'01_RAW_Spot'!B1079</f>
        <v/>
      </c>
      <c r="C1079" s="16">
        <f>'01_RAW_IV'!B1079</f>
        <v/>
      </c>
      <c r="D1079" s="15">
        <f>LN(B1079/B1078)</f>
        <v/>
      </c>
      <c r="E1079" s="16">
        <f>STDEV(D1059:D1079)*SQRT(252)</f>
        <v/>
      </c>
      <c r="F1079" s="16">
        <f>STDEV(D1017:D1079)*SQRT(252)</f>
        <v/>
      </c>
      <c r="G1079" s="16">
        <f>IF(OR(C1079="",F1079=""),"",C1079-F1079)</f>
        <v/>
      </c>
      <c r="H1079" s="17">
        <f>IF(OR(C1079="",F1079="",F1079=0),"",C1079/F1079)</f>
        <v/>
      </c>
      <c r="I1079" s="18">
        <f>IF('01_RAW_FwdRV'!B1079="","",'01_RAW_FwdRV'!B1079)</f>
        <v/>
      </c>
      <c r="J1079" s="18">
        <f>IF(ROW()&lt;=3286,STDEV(D1080:D1100)*SQRT(252),"")</f>
        <v/>
      </c>
      <c r="K1079" s="18">
        <f>IF(ROW()&lt;=3244,LN(B1142/B1079),"")</f>
        <v/>
      </c>
      <c r="L1079" s="19" t="n">
        <v>0.04452690166975881</v>
      </c>
      <c r="M1079" s="19" t="n">
        <v>0.1484230055658627</v>
      </c>
      <c r="N1079" s="17" t="n">
        <v>-0.06503859605491523</v>
      </c>
      <c r="O1079" s="20">
        <f>IF(F1079="","",IF(F1079&lt;'04_VOLATILITY_REGIMES'!$C$5,"Low",IF(F1079&lt;'04_VOLATILITY_REGIMES'!$C$6,"Normal",IF(F1079&lt;'04_VOLATILITY_REGIMES'!$C$7,"High","Extreme"))))</f>
        <v/>
      </c>
      <c r="P1079" s="20">
        <f>O1080</f>
        <v/>
      </c>
      <c r="Q1079" s="21">
        <f>YEAR(A1079)</f>
        <v/>
      </c>
    </row>
    <row r="1080">
      <c r="A1080" s="14" t="n">
        <v>42913</v>
      </c>
      <c r="B1080" s="15">
        <f>'01_RAW_Spot'!B1080</f>
        <v/>
      </c>
      <c r="C1080" s="16">
        <f>'01_RAW_IV'!B1080</f>
        <v/>
      </c>
      <c r="D1080" s="15">
        <f>LN(B1080/B1079)</f>
        <v/>
      </c>
      <c r="E1080" s="16">
        <f>STDEV(D1060:D1080)*SQRT(252)</f>
        <v/>
      </c>
      <c r="F1080" s="16">
        <f>STDEV(D1018:D1080)*SQRT(252)</f>
        <v/>
      </c>
      <c r="G1080" s="16">
        <f>IF(OR(C1080="",F1080=""),"",C1080-F1080)</f>
        <v/>
      </c>
      <c r="H1080" s="17">
        <f>IF(OR(C1080="",F1080="",F1080=0),"",C1080/F1080)</f>
        <v/>
      </c>
      <c r="I1080" s="18">
        <f>IF('01_RAW_FwdRV'!B1080="","",'01_RAW_FwdRV'!B1080)</f>
        <v/>
      </c>
      <c r="J1080" s="18">
        <f>IF(ROW()&lt;=3286,STDEV(D1081:D1101)*SQRT(252),"")</f>
        <v/>
      </c>
      <c r="K1080" s="18">
        <f>IF(ROW()&lt;=3244,LN(B1143/B1080),"")</f>
        <v/>
      </c>
      <c r="L1080" s="19" t="n">
        <v>0.02965708989805375</v>
      </c>
      <c r="M1080" s="19" t="n">
        <v>0.1371640407784986</v>
      </c>
      <c r="N1080" s="17" t="n">
        <v>-0.08919775108133753</v>
      </c>
      <c r="O1080" s="20">
        <f>IF(F1080="","",IF(F1080&lt;'04_VOLATILITY_REGIMES'!$C$5,"Low",IF(F1080&lt;'04_VOLATILITY_REGIMES'!$C$6,"Normal",IF(F1080&lt;'04_VOLATILITY_REGIMES'!$C$7,"High","Extreme"))))</f>
        <v/>
      </c>
      <c r="P1080" s="20">
        <f>O1081</f>
        <v/>
      </c>
      <c r="Q1080" s="21">
        <f>YEAR(A1080)</f>
        <v/>
      </c>
    </row>
    <row r="1081">
      <c r="A1081" s="14" t="n">
        <v>42914</v>
      </c>
      <c r="B1081" s="15">
        <f>'01_RAW_Spot'!B1081</f>
        <v/>
      </c>
      <c r="C1081" s="16">
        <f>'01_RAW_IV'!B1081</f>
        <v/>
      </c>
      <c r="D1081" s="15">
        <f>LN(B1081/B1080)</f>
        <v/>
      </c>
      <c r="E1081" s="16">
        <f>STDEV(D1061:D1081)*SQRT(252)</f>
        <v/>
      </c>
      <c r="F1081" s="16">
        <f>STDEV(D1019:D1081)*SQRT(252)</f>
        <v/>
      </c>
      <c r="G1081" s="16">
        <f>IF(OR(C1081="",F1081=""),"",C1081-F1081)</f>
        <v/>
      </c>
      <c r="H1081" s="17">
        <f>IF(OR(C1081="",F1081="",F1081=0),"",C1081/F1081)</f>
        <v/>
      </c>
      <c r="I1081" s="18">
        <f>IF('01_RAW_FwdRV'!B1081="","",'01_RAW_FwdRV'!B1081)</f>
        <v/>
      </c>
      <c r="J1081" s="18">
        <f>IF(ROW()&lt;=3286,STDEV(D1082:D1102)*SQRT(252),"")</f>
        <v/>
      </c>
      <c r="K1081" s="18">
        <f>IF(ROW()&lt;=3244,LN(B1144/B1081),"")</f>
        <v/>
      </c>
      <c r="L1081" s="19" t="n">
        <v>0.03148148148148148</v>
      </c>
      <c r="M1081" s="19" t="n">
        <v>0.1351851851851852</v>
      </c>
      <c r="N1081" s="17" t="n">
        <v>-0.08056046084371729</v>
      </c>
      <c r="O1081" s="20">
        <f>IF(F1081="","",IF(F1081&lt;'04_VOLATILITY_REGIMES'!$C$5,"Low",IF(F1081&lt;'04_VOLATILITY_REGIMES'!$C$6,"Normal",IF(F1081&lt;'04_VOLATILITY_REGIMES'!$C$7,"High","Extreme"))))</f>
        <v/>
      </c>
      <c r="P1081" s="20">
        <f>O1082</f>
        <v/>
      </c>
      <c r="Q1081" s="21">
        <f>YEAR(A1081)</f>
        <v/>
      </c>
    </row>
    <row r="1082">
      <c r="A1082" s="14" t="n">
        <v>42915</v>
      </c>
      <c r="B1082" s="15">
        <f>'01_RAW_Spot'!B1082</f>
        <v/>
      </c>
      <c r="C1082" s="16">
        <f>'01_RAW_IV'!B1082</f>
        <v/>
      </c>
      <c r="D1082" s="15">
        <f>LN(B1082/B1081)</f>
        <v/>
      </c>
      <c r="E1082" s="16">
        <f>STDEV(D1062:D1082)*SQRT(252)</f>
        <v/>
      </c>
      <c r="F1082" s="16">
        <f>STDEV(D1020:D1082)*SQRT(252)</f>
        <v/>
      </c>
      <c r="G1082" s="16">
        <f>IF(OR(C1082="",F1082=""),"",C1082-F1082)</f>
        <v/>
      </c>
      <c r="H1082" s="17">
        <f>IF(OR(C1082="",F1082="",F1082=0),"",C1082/F1082)</f>
        <v/>
      </c>
      <c r="I1082" s="18">
        <f>IF('01_RAW_FwdRV'!B1082="","",'01_RAW_FwdRV'!B1082)</f>
        <v/>
      </c>
      <c r="J1082" s="18">
        <f>IF(ROW()&lt;=3286,STDEV(D1083:D1103)*SQRT(252),"")</f>
        <v/>
      </c>
      <c r="K1082" s="18">
        <f>IF(ROW()&lt;=3244,LN(B1145/B1082),"")</f>
        <v/>
      </c>
      <c r="L1082" s="19" t="n">
        <v>0.02960222016651249</v>
      </c>
      <c r="M1082" s="19" t="n">
        <v>0.1350601295097132</v>
      </c>
      <c r="N1082" s="17" t="n">
        <v>-0.08824476629365206</v>
      </c>
      <c r="O1082" s="20">
        <f>IF(F1082="","",IF(F1082&lt;'04_VOLATILITY_REGIMES'!$C$5,"Low",IF(F1082&lt;'04_VOLATILITY_REGIMES'!$C$6,"Normal",IF(F1082&lt;'04_VOLATILITY_REGIMES'!$C$7,"High","Extreme"))))</f>
        <v/>
      </c>
      <c r="P1082" s="20">
        <f>O1083</f>
        <v/>
      </c>
      <c r="Q1082" s="21">
        <f>YEAR(A1082)</f>
        <v/>
      </c>
    </row>
    <row r="1083">
      <c r="A1083" s="14" t="n">
        <v>42916</v>
      </c>
      <c r="B1083" s="15">
        <f>'01_RAW_Spot'!B1083</f>
        <v/>
      </c>
      <c r="C1083" s="16">
        <f>'01_RAW_IV'!B1083</f>
        <v/>
      </c>
      <c r="D1083" s="15">
        <f>LN(B1083/B1082)</f>
        <v/>
      </c>
      <c r="E1083" s="16">
        <f>STDEV(D1063:D1083)*SQRT(252)</f>
        <v/>
      </c>
      <c r="F1083" s="16">
        <f>STDEV(D1021:D1083)*SQRT(252)</f>
        <v/>
      </c>
      <c r="G1083" s="16">
        <f>IF(OR(C1083="",F1083=""),"",C1083-F1083)</f>
        <v/>
      </c>
      <c r="H1083" s="17">
        <f>IF(OR(C1083="",F1083="",F1083=0),"",C1083/F1083)</f>
        <v/>
      </c>
      <c r="I1083" s="18">
        <f>IF('01_RAW_FwdRV'!B1083="","",'01_RAW_FwdRV'!B1083)</f>
        <v/>
      </c>
      <c r="J1083" s="18">
        <f>IF(ROW()&lt;=3286,STDEV(D1084:D1104)*SQRT(252),"")</f>
        <v/>
      </c>
      <c r="K1083" s="18">
        <f>IF(ROW()&lt;=3244,LN(B1146/B1083),"")</f>
        <v/>
      </c>
      <c r="L1083" s="19" t="n">
        <v>0.03604436229205175</v>
      </c>
      <c r="M1083" s="19" t="n">
        <v>0.0988909426987061</v>
      </c>
      <c r="N1083" s="17" t="n">
        <v>-0.008400711190035525</v>
      </c>
      <c r="O1083" s="20">
        <f>IF(F1083="","",IF(F1083&lt;'04_VOLATILITY_REGIMES'!$C$5,"Low",IF(F1083&lt;'04_VOLATILITY_REGIMES'!$C$6,"Normal",IF(F1083&lt;'04_VOLATILITY_REGIMES'!$C$7,"High","Extreme"))))</f>
        <v/>
      </c>
      <c r="P1083" s="20">
        <f>O1084</f>
        <v/>
      </c>
      <c r="Q1083" s="21">
        <f>YEAR(A1083)</f>
        <v/>
      </c>
    </row>
    <row r="1084">
      <c r="A1084" s="14" t="n">
        <v>42919</v>
      </c>
      <c r="B1084" s="15">
        <f>'01_RAW_Spot'!B1084</f>
        <v/>
      </c>
      <c r="C1084" s="16">
        <f>'01_RAW_IV'!B1084</f>
        <v/>
      </c>
      <c r="D1084" s="15">
        <f>LN(B1084/B1083)</f>
        <v/>
      </c>
      <c r="E1084" s="16">
        <f>STDEV(D1064:D1084)*SQRT(252)</f>
        <v/>
      </c>
      <c r="F1084" s="16">
        <f>STDEV(D1022:D1084)*SQRT(252)</f>
        <v/>
      </c>
      <c r="G1084" s="16">
        <f>IF(OR(C1084="",F1084=""),"",C1084-F1084)</f>
        <v/>
      </c>
      <c r="H1084" s="17">
        <f>IF(OR(C1084="",F1084="",F1084=0),"",C1084/F1084)</f>
        <v/>
      </c>
      <c r="I1084" s="18">
        <f>IF('01_RAW_FwdRV'!B1084="","",'01_RAW_FwdRV'!B1084)</f>
        <v/>
      </c>
      <c r="J1084" s="18">
        <f>IF(ROW()&lt;=3286,STDEV(D1085:D1105)*SQRT(252),"")</f>
        <v/>
      </c>
      <c r="K1084" s="18">
        <f>IF(ROW()&lt;=3244,LN(B1147/B1084),"")</f>
        <v/>
      </c>
      <c r="L1084" s="19" t="n">
        <v>0.08494921514312095</v>
      </c>
      <c r="M1084" s="19" t="n">
        <v>0.1172668513388735</v>
      </c>
      <c r="N1084" s="17" t="n">
        <v>0.04488444123026956</v>
      </c>
      <c r="O1084" s="20">
        <f>IF(F1084="","",IF(F1084&lt;'04_VOLATILITY_REGIMES'!$C$5,"Low",IF(F1084&lt;'04_VOLATILITY_REGIMES'!$C$6,"Normal",IF(F1084&lt;'04_VOLATILITY_REGIMES'!$C$7,"High","Extreme"))))</f>
        <v/>
      </c>
      <c r="P1084" s="20">
        <f>O1085</f>
        <v/>
      </c>
      <c r="Q1084" s="21">
        <f>YEAR(A1084)</f>
        <v/>
      </c>
    </row>
    <row r="1085">
      <c r="A1085" s="14" t="n">
        <v>42920</v>
      </c>
      <c r="B1085" s="15">
        <f>'01_RAW_Spot'!B1085</f>
        <v/>
      </c>
      <c r="C1085" s="16">
        <f>'01_RAW_IV'!B1085</f>
        <v/>
      </c>
      <c r="D1085" s="15">
        <f>LN(B1085/B1084)</f>
        <v/>
      </c>
      <c r="E1085" s="16">
        <f>STDEV(D1065:D1085)*SQRT(252)</f>
        <v/>
      </c>
      <c r="F1085" s="16">
        <f>STDEV(D1023:D1085)*SQRT(252)</f>
        <v/>
      </c>
      <c r="G1085" s="16">
        <f>IF(OR(C1085="",F1085=""),"",C1085-F1085)</f>
        <v/>
      </c>
      <c r="H1085" s="17">
        <f>IF(OR(C1085="",F1085="",F1085=0),"",C1085/F1085)</f>
        <v/>
      </c>
      <c r="I1085" s="18">
        <f>IF('01_RAW_FwdRV'!B1085="","",'01_RAW_FwdRV'!B1085)</f>
        <v/>
      </c>
      <c r="J1085" s="18">
        <f>IF(ROW()&lt;=3286,STDEV(D1086:D1106)*SQRT(252),"")</f>
        <v/>
      </c>
      <c r="K1085" s="18">
        <f>IF(ROW()&lt;=3244,LN(B1148/B1085),"")</f>
        <v/>
      </c>
      <c r="L1085" s="19" t="n">
        <v>0.09317343173431734</v>
      </c>
      <c r="M1085" s="19" t="n">
        <v>0.1282287822878229</v>
      </c>
      <c r="N1085" s="17" t="n">
        <v>0.04274978293284133</v>
      </c>
      <c r="O1085" s="20">
        <f>IF(F1085="","",IF(F1085&lt;'04_VOLATILITY_REGIMES'!$C$5,"Low",IF(F1085&lt;'04_VOLATILITY_REGIMES'!$C$6,"Normal",IF(F1085&lt;'04_VOLATILITY_REGIMES'!$C$7,"High","Extreme"))))</f>
        <v/>
      </c>
      <c r="P1085" s="20">
        <f>O1086</f>
        <v/>
      </c>
      <c r="Q1085" s="21">
        <f>YEAR(A1085)</f>
        <v/>
      </c>
    </row>
    <row r="1086">
      <c r="A1086" s="14" t="n">
        <v>42921</v>
      </c>
      <c r="B1086" s="15">
        <f>'01_RAW_Spot'!B1086</f>
        <v/>
      </c>
      <c r="C1086" s="16">
        <f>'01_RAW_IV'!B1086</f>
        <v/>
      </c>
      <c r="D1086" s="15">
        <f>LN(B1086/B1085)</f>
        <v/>
      </c>
      <c r="E1086" s="16">
        <f>STDEV(D1066:D1086)*SQRT(252)</f>
        <v/>
      </c>
      <c r="F1086" s="16">
        <f>STDEV(D1024:D1086)*SQRT(252)</f>
        <v/>
      </c>
      <c r="G1086" s="16">
        <f>IF(OR(C1086="",F1086=""),"",C1086-F1086)</f>
        <v/>
      </c>
      <c r="H1086" s="17">
        <f>IF(OR(C1086="",F1086="",F1086=0),"",C1086/F1086)</f>
        <v/>
      </c>
      <c r="I1086" s="18">
        <f>IF('01_RAW_FwdRV'!B1086="","",'01_RAW_FwdRV'!B1086)</f>
        <v/>
      </c>
      <c r="J1086" s="18">
        <f>IF(ROW()&lt;=3286,STDEV(D1087:D1107)*SQRT(252),"")</f>
        <v/>
      </c>
      <c r="K1086" s="18">
        <f>IF(ROW()&lt;=3244,LN(B1149/B1086),"")</f>
        <v/>
      </c>
      <c r="L1086" s="19" t="n">
        <v>0.09400921658986175</v>
      </c>
      <c r="M1086" s="19" t="n">
        <v>0.1244239631336406</v>
      </c>
      <c r="N1086" s="17" t="n">
        <v>0.04400907793527021</v>
      </c>
      <c r="O1086" s="20">
        <f>IF(F1086="","",IF(F1086&lt;'04_VOLATILITY_REGIMES'!$C$5,"Low",IF(F1086&lt;'04_VOLATILITY_REGIMES'!$C$6,"Normal",IF(F1086&lt;'04_VOLATILITY_REGIMES'!$C$7,"High","Extreme"))))</f>
        <v/>
      </c>
      <c r="P1086" s="20">
        <f>O1087</f>
        <v/>
      </c>
      <c r="Q1086" s="21">
        <f>YEAR(A1086)</f>
        <v/>
      </c>
    </row>
    <row r="1087">
      <c r="A1087" s="14" t="n">
        <v>42922</v>
      </c>
      <c r="B1087" s="15">
        <f>'01_RAW_Spot'!B1087</f>
        <v/>
      </c>
      <c r="C1087" s="16">
        <f>'01_RAW_IV'!B1087</f>
        <v/>
      </c>
      <c r="D1087" s="15">
        <f>LN(B1087/B1086)</f>
        <v/>
      </c>
      <c r="E1087" s="16">
        <f>STDEV(D1067:D1087)*SQRT(252)</f>
        <v/>
      </c>
      <c r="F1087" s="16">
        <f>STDEV(D1025:D1087)*SQRT(252)</f>
        <v/>
      </c>
      <c r="G1087" s="16">
        <f>IF(OR(C1087="",F1087=""),"",C1087-F1087)</f>
        <v/>
      </c>
      <c r="H1087" s="17">
        <f>IF(OR(C1087="",F1087="",F1087=0),"",C1087/F1087)</f>
        <v/>
      </c>
      <c r="I1087" s="18">
        <f>IF('01_RAW_FwdRV'!B1087="","",'01_RAW_FwdRV'!B1087)</f>
        <v/>
      </c>
      <c r="J1087" s="18">
        <f>IF(ROW()&lt;=3286,STDEV(D1088:D1108)*SQRT(252),"")</f>
        <v/>
      </c>
      <c r="K1087" s="18">
        <f>IF(ROW()&lt;=3244,LN(B1150/B1087),"")</f>
        <v/>
      </c>
      <c r="L1087" s="19" t="n">
        <v>0.07642725598526703</v>
      </c>
      <c r="M1087" s="19" t="n">
        <v>0.1151012891344383</v>
      </c>
      <c r="N1087" s="17" t="n">
        <v>0.03595037077835406</v>
      </c>
      <c r="O1087" s="20">
        <f>IF(F1087="","",IF(F1087&lt;'04_VOLATILITY_REGIMES'!$C$5,"Low",IF(F1087&lt;'04_VOLATILITY_REGIMES'!$C$6,"Normal",IF(F1087&lt;'04_VOLATILITY_REGIMES'!$C$7,"High","Extreme"))))</f>
        <v/>
      </c>
      <c r="P1087" s="20">
        <f>O1088</f>
        <v/>
      </c>
      <c r="Q1087" s="21">
        <f>YEAR(A1087)</f>
        <v/>
      </c>
    </row>
    <row r="1088">
      <c r="A1088" s="14" t="n">
        <v>42923</v>
      </c>
      <c r="B1088" s="15">
        <f>'01_RAW_Spot'!B1088</f>
        <v/>
      </c>
      <c r="C1088" s="16">
        <f>'01_RAW_IV'!B1088</f>
        <v/>
      </c>
      <c r="D1088" s="15">
        <f>LN(B1088/B1087)</f>
        <v/>
      </c>
      <c r="E1088" s="16">
        <f>STDEV(D1068:D1088)*SQRT(252)</f>
        <v/>
      </c>
      <c r="F1088" s="16">
        <f>STDEV(D1026:D1088)*SQRT(252)</f>
        <v/>
      </c>
      <c r="G1088" s="16">
        <f>IF(OR(C1088="",F1088=""),"",C1088-F1088)</f>
        <v/>
      </c>
      <c r="H1088" s="17">
        <f>IF(OR(C1088="",F1088="",F1088=0),"",C1088/F1088)</f>
        <v/>
      </c>
      <c r="I1088" s="18">
        <f>IF('01_RAW_FwdRV'!B1088="","",'01_RAW_FwdRV'!B1088)</f>
        <v/>
      </c>
      <c r="J1088" s="18">
        <f>IF(ROW()&lt;=3286,STDEV(D1089:D1109)*SQRT(252),"")</f>
        <v/>
      </c>
      <c r="K1088" s="18">
        <f>IF(ROW()&lt;=3244,LN(B1151/B1088),"")</f>
        <v/>
      </c>
      <c r="L1088" s="19" t="n">
        <v>0.05979760809567617</v>
      </c>
      <c r="M1088" s="19" t="n">
        <v>0.1168353265869365</v>
      </c>
      <c r="N1088" s="17" t="n">
        <v>0.002527474174176924</v>
      </c>
      <c r="O1088" s="20">
        <f>IF(F1088="","",IF(F1088&lt;'04_VOLATILITY_REGIMES'!$C$5,"Low",IF(F1088&lt;'04_VOLATILITY_REGIMES'!$C$6,"Normal",IF(F1088&lt;'04_VOLATILITY_REGIMES'!$C$7,"High","Extreme"))))</f>
        <v/>
      </c>
      <c r="P1088" s="20">
        <f>O1089</f>
        <v/>
      </c>
      <c r="Q1088" s="21">
        <f>YEAR(A1088)</f>
        <v/>
      </c>
    </row>
    <row r="1089">
      <c r="A1089" s="14" t="n">
        <v>42926</v>
      </c>
      <c r="B1089" s="15">
        <f>'01_RAW_Spot'!B1089</f>
        <v/>
      </c>
      <c r="C1089" s="16">
        <f>'01_RAW_IV'!B1089</f>
        <v/>
      </c>
      <c r="D1089" s="15">
        <f>LN(B1089/B1088)</f>
        <v/>
      </c>
      <c r="E1089" s="16">
        <f>STDEV(D1069:D1089)*SQRT(252)</f>
        <v/>
      </c>
      <c r="F1089" s="16">
        <f>STDEV(D1027:D1089)*SQRT(252)</f>
        <v/>
      </c>
      <c r="G1089" s="16">
        <f>IF(OR(C1089="",F1089=""),"",C1089-F1089)</f>
        <v/>
      </c>
      <c r="H1089" s="17">
        <f>IF(OR(C1089="",F1089="",F1089=0),"",C1089/F1089)</f>
        <v/>
      </c>
      <c r="I1089" s="18">
        <f>IF('01_RAW_FwdRV'!B1089="","",'01_RAW_FwdRV'!B1089)</f>
        <v/>
      </c>
      <c r="J1089" s="18">
        <f>IF(ROW()&lt;=3286,STDEV(D1090:D1110)*SQRT(252),"")</f>
        <v/>
      </c>
      <c r="K1089" s="18">
        <f>IF(ROW()&lt;=3244,LN(B1152/B1089),"")</f>
        <v/>
      </c>
      <c r="L1089" s="19" t="n">
        <v>0.03125</v>
      </c>
      <c r="M1089" s="19" t="n">
        <v>0.07904411764705882</v>
      </c>
      <c r="N1089" s="17" t="n">
        <v>0.001551540967325736</v>
      </c>
      <c r="O1089" s="20">
        <f>IF(F1089="","",IF(F1089&lt;'04_VOLATILITY_REGIMES'!$C$5,"Low",IF(F1089&lt;'04_VOLATILITY_REGIMES'!$C$6,"Normal",IF(F1089&lt;'04_VOLATILITY_REGIMES'!$C$7,"High","Extreme"))))</f>
        <v/>
      </c>
      <c r="P1089" s="20">
        <f>O1090</f>
        <v/>
      </c>
      <c r="Q1089" s="21">
        <f>YEAR(A1089)</f>
        <v/>
      </c>
    </row>
    <row r="1090">
      <c r="A1090" s="14" t="n">
        <v>42927</v>
      </c>
      <c r="B1090" s="15">
        <f>'01_RAW_Spot'!B1090</f>
        <v/>
      </c>
      <c r="C1090" s="16">
        <f>'01_RAW_IV'!B1090</f>
        <v/>
      </c>
      <c r="D1090" s="15">
        <f>LN(B1090/B1089)</f>
        <v/>
      </c>
      <c r="E1090" s="16">
        <f>STDEV(D1070:D1090)*SQRT(252)</f>
        <v/>
      </c>
      <c r="F1090" s="16">
        <f>STDEV(D1028:D1090)*SQRT(252)</f>
        <v/>
      </c>
      <c r="G1090" s="16">
        <f>IF(OR(C1090="",F1090=""),"",C1090-F1090)</f>
        <v/>
      </c>
      <c r="H1090" s="17">
        <f>IF(OR(C1090="",F1090="",F1090=0),"",C1090/F1090)</f>
        <v/>
      </c>
      <c r="I1090" s="18">
        <f>IF('01_RAW_FwdRV'!B1090="","",'01_RAW_FwdRV'!B1090)</f>
        <v/>
      </c>
      <c r="J1090" s="18">
        <f>IF(ROW()&lt;=3286,STDEV(D1091:D1111)*SQRT(252),"")</f>
        <v/>
      </c>
      <c r="K1090" s="18">
        <f>IF(ROW()&lt;=3244,LN(B1153/B1090),"")</f>
        <v/>
      </c>
      <c r="L1090" s="19" t="n">
        <v>0.02846648301193756</v>
      </c>
      <c r="M1090" s="19" t="n">
        <v>0.0505050505050505</v>
      </c>
      <c r="N1090" s="17" t="n">
        <v>0.02612188532642969</v>
      </c>
      <c r="O1090" s="20">
        <f>IF(F1090="","",IF(F1090&lt;'04_VOLATILITY_REGIMES'!$C$5,"Low",IF(F1090&lt;'04_VOLATILITY_REGIMES'!$C$6,"Normal",IF(F1090&lt;'04_VOLATILITY_REGIMES'!$C$7,"High","Extreme"))))</f>
        <v/>
      </c>
      <c r="P1090" s="20">
        <f>O1091</f>
        <v/>
      </c>
      <c r="Q1090" s="21">
        <f>YEAR(A1090)</f>
        <v/>
      </c>
    </row>
    <row r="1091">
      <c r="A1091" s="14" t="n">
        <v>42928</v>
      </c>
      <c r="B1091" s="15">
        <f>'01_RAW_Spot'!B1091</f>
        <v/>
      </c>
      <c r="C1091" s="16">
        <f>'01_RAW_IV'!B1091</f>
        <v/>
      </c>
      <c r="D1091" s="15">
        <f>LN(B1091/B1090)</f>
        <v/>
      </c>
      <c r="E1091" s="16">
        <f>STDEV(D1071:D1091)*SQRT(252)</f>
        <v/>
      </c>
      <c r="F1091" s="16">
        <f>STDEV(D1029:D1091)*SQRT(252)</f>
        <v/>
      </c>
      <c r="G1091" s="16">
        <f>IF(OR(C1091="",F1091=""),"",C1091-F1091)</f>
        <v/>
      </c>
      <c r="H1091" s="17">
        <f>IF(OR(C1091="",F1091="",F1091=0),"",C1091/F1091)</f>
        <v/>
      </c>
      <c r="I1091" s="18">
        <f>IF('01_RAW_FwdRV'!B1091="","",'01_RAW_FwdRV'!B1091)</f>
        <v/>
      </c>
      <c r="J1091" s="18">
        <f>IF(ROW()&lt;=3286,STDEV(D1092:D1112)*SQRT(252),"")</f>
        <v/>
      </c>
      <c r="K1091" s="18">
        <f>IF(ROW()&lt;=3244,LN(B1154/B1091),"")</f>
        <v/>
      </c>
      <c r="L1091" s="19" t="n">
        <v>0.01192660550458716</v>
      </c>
      <c r="M1091" s="19" t="n">
        <v>0.04128440366972477</v>
      </c>
      <c r="N1091" s="17" t="n">
        <v>0.03524017550647916</v>
      </c>
      <c r="O1091" s="20">
        <f>IF(F1091="","",IF(F1091&lt;'04_VOLATILITY_REGIMES'!$C$5,"Low",IF(F1091&lt;'04_VOLATILITY_REGIMES'!$C$6,"Normal",IF(F1091&lt;'04_VOLATILITY_REGIMES'!$C$7,"High","Extreme"))))</f>
        <v/>
      </c>
      <c r="P1091" s="20">
        <f>O1092</f>
        <v/>
      </c>
      <c r="Q1091" s="21">
        <f>YEAR(A1091)</f>
        <v/>
      </c>
    </row>
    <row r="1092">
      <c r="A1092" s="14" t="n">
        <v>42929</v>
      </c>
      <c r="B1092" s="15">
        <f>'01_RAW_Spot'!B1092</f>
        <v/>
      </c>
      <c r="C1092" s="16">
        <f>'01_RAW_IV'!B1092</f>
        <v/>
      </c>
      <c r="D1092" s="15">
        <f>LN(B1092/B1091)</f>
        <v/>
      </c>
      <c r="E1092" s="16">
        <f>STDEV(D1072:D1092)*SQRT(252)</f>
        <v/>
      </c>
      <c r="F1092" s="16">
        <f>STDEV(D1030:D1092)*SQRT(252)</f>
        <v/>
      </c>
      <c r="G1092" s="16">
        <f>IF(OR(C1092="",F1092=""),"",C1092-F1092)</f>
        <v/>
      </c>
      <c r="H1092" s="17">
        <f>IF(OR(C1092="",F1092="",F1092=0),"",C1092/F1092)</f>
        <v/>
      </c>
      <c r="I1092" s="18">
        <f>IF('01_RAW_FwdRV'!B1092="","",'01_RAW_FwdRV'!B1092)</f>
        <v/>
      </c>
      <c r="J1092" s="18">
        <f>IF(ROW()&lt;=3286,STDEV(D1093:D1113)*SQRT(252),"")</f>
        <v/>
      </c>
      <c r="K1092" s="18">
        <f>IF(ROW()&lt;=3244,LN(B1155/B1092),"")</f>
        <v/>
      </c>
      <c r="L1092" s="19" t="n">
        <v>0.01466544454628781</v>
      </c>
      <c r="M1092" s="19" t="n">
        <v>0.04216315307057745</v>
      </c>
      <c r="N1092" s="17" t="n">
        <v>0.0336688672232785</v>
      </c>
      <c r="O1092" s="20">
        <f>IF(F1092="","",IF(F1092&lt;'04_VOLATILITY_REGIMES'!$C$5,"Low",IF(F1092&lt;'04_VOLATILITY_REGIMES'!$C$6,"Normal",IF(F1092&lt;'04_VOLATILITY_REGIMES'!$C$7,"High","Extreme"))))</f>
        <v/>
      </c>
      <c r="P1092" s="20">
        <f>O1093</f>
        <v/>
      </c>
      <c r="Q1092" s="21">
        <f>YEAR(A1092)</f>
        <v/>
      </c>
    </row>
    <row r="1093">
      <c r="A1093" s="14" t="n">
        <v>42930</v>
      </c>
      <c r="B1093" s="15">
        <f>'01_RAW_Spot'!B1093</f>
        <v/>
      </c>
      <c r="C1093" s="16">
        <f>'01_RAW_IV'!B1093</f>
        <v/>
      </c>
      <c r="D1093" s="15">
        <f>LN(B1093/B1092)</f>
        <v/>
      </c>
      <c r="E1093" s="16">
        <f>STDEV(D1073:D1093)*SQRT(252)</f>
        <v/>
      </c>
      <c r="F1093" s="16">
        <f>STDEV(D1031:D1093)*SQRT(252)</f>
        <v/>
      </c>
      <c r="G1093" s="16">
        <f>IF(OR(C1093="",F1093=""),"",C1093-F1093)</f>
        <v/>
      </c>
      <c r="H1093" s="17">
        <f>IF(OR(C1093="",F1093="",F1093=0),"",C1093/F1093)</f>
        <v/>
      </c>
      <c r="I1093" s="18">
        <f>IF('01_RAW_FwdRV'!B1093="","",'01_RAW_FwdRV'!B1093)</f>
        <v/>
      </c>
      <c r="J1093" s="18">
        <f>IF(ROW()&lt;=3286,STDEV(D1094:D1114)*SQRT(252),"")</f>
        <v/>
      </c>
      <c r="K1093" s="18">
        <f>IF(ROW()&lt;=3244,LN(B1156/B1093),"")</f>
        <v/>
      </c>
      <c r="L1093" s="19" t="n">
        <v>0.0009157509157509158</v>
      </c>
      <c r="M1093" s="19" t="n">
        <v>0.03846153846153846</v>
      </c>
      <c r="N1093" s="17" t="n">
        <v>0.0005115301883694011</v>
      </c>
      <c r="O1093" s="20">
        <f>IF(F1093="","",IF(F1093&lt;'04_VOLATILITY_REGIMES'!$C$5,"Low",IF(F1093&lt;'04_VOLATILITY_REGIMES'!$C$6,"Normal",IF(F1093&lt;'04_VOLATILITY_REGIMES'!$C$7,"High","Extreme"))))</f>
        <v/>
      </c>
      <c r="P1093" s="20">
        <f>O1094</f>
        <v/>
      </c>
      <c r="Q1093" s="21">
        <f>YEAR(A1093)</f>
        <v/>
      </c>
    </row>
    <row r="1094">
      <c r="A1094" s="14" t="n">
        <v>42933</v>
      </c>
      <c r="B1094" s="15">
        <f>'01_RAW_Spot'!B1094</f>
        <v/>
      </c>
      <c r="C1094" s="16">
        <f>'01_RAW_IV'!B1094</f>
        <v/>
      </c>
      <c r="D1094" s="15">
        <f>LN(B1094/B1093)</f>
        <v/>
      </c>
      <c r="E1094" s="16">
        <f>STDEV(D1074:D1094)*SQRT(252)</f>
        <v/>
      </c>
      <c r="F1094" s="16">
        <f>STDEV(D1032:D1094)*SQRT(252)</f>
        <v/>
      </c>
      <c r="G1094" s="16">
        <f>IF(OR(C1094="",F1094=""),"",C1094-F1094)</f>
        <v/>
      </c>
      <c r="H1094" s="17">
        <f>IF(OR(C1094="",F1094="",F1094=0),"",C1094/F1094)</f>
        <v/>
      </c>
      <c r="I1094" s="18">
        <f>IF('01_RAW_FwdRV'!B1094="","",'01_RAW_FwdRV'!B1094)</f>
        <v/>
      </c>
      <c r="J1094" s="18">
        <f>IF(ROW()&lt;=3286,STDEV(D1095:D1115)*SQRT(252),"")</f>
        <v/>
      </c>
      <c r="K1094" s="18">
        <f>IF(ROW()&lt;=3244,LN(B1157/B1094),"")</f>
        <v/>
      </c>
      <c r="L1094" s="19" t="n">
        <v>0.0009149130832570906</v>
      </c>
      <c r="M1094" s="19" t="n">
        <v>0.03476669716376944</v>
      </c>
      <c r="N1094" s="17" t="n">
        <v>0.00387696986786271</v>
      </c>
      <c r="O1094" s="20">
        <f>IF(F1094="","",IF(F1094&lt;'04_VOLATILITY_REGIMES'!$C$5,"Low",IF(F1094&lt;'04_VOLATILITY_REGIMES'!$C$6,"Normal",IF(F1094&lt;'04_VOLATILITY_REGIMES'!$C$7,"High","Extreme"))))</f>
        <v/>
      </c>
      <c r="P1094" s="20">
        <f>O1095</f>
        <v/>
      </c>
      <c r="Q1094" s="21">
        <f>YEAR(A1094)</f>
        <v/>
      </c>
    </row>
    <row r="1095">
      <c r="A1095" s="14" t="n">
        <v>42934</v>
      </c>
      <c r="B1095" s="15">
        <f>'01_RAW_Spot'!B1095</f>
        <v/>
      </c>
      <c r="C1095" s="16">
        <f>'01_RAW_IV'!B1095</f>
        <v/>
      </c>
      <c r="D1095" s="15">
        <f>LN(B1095/B1094)</f>
        <v/>
      </c>
      <c r="E1095" s="16">
        <f>STDEV(D1075:D1095)*SQRT(252)</f>
        <v/>
      </c>
      <c r="F1095" s="16">
        <f>STDEV(D1033:D1095)*SQRT(252)</f>
        <v/>
      </c>
      <c r="G1095" s="16">
        <f>IF(OR(C1095="",F1095=""),"",C1095-F1095)</f>
        <v/>
      </c>
      <c r="H1095" s="17">
        <f>IF(OR(C1095="",F1095="",F1095=0),"",C1095/F1095)</f>
        <v/>
      </c>
      <c r="I1095" s="18">
        <f>IF('01_RAW_FwdRV'!B1095="","",'01_RAW_FwdRV'!B1095)</f>
        <v/>
      </c>
      <c r="J1095" s="18">
        <f>IF(ROW()&lt;=3286,STDEV(D1096:D1116)*SQRT(252),"")</f>
        <v/>
      </c>
      <c r="K1095" s="18">
        <f>IF(ROW()&lt;=3244,LN(B1158/B1095),"")</f>
        <v/>
      </c>
      <c r="L1095" s="19" t="n">
        <v>0.0009140767824497258</v>
      </c>
      <c r="M1095" s="19" t="n">
        <v>0.03473491773308958</v>
      </c>
      <c r="N1095" s="17" t="n">
        <v>-0.04134556003467446</v>
      </c>
      <c r="O1095" s="20">
        <f>IF(F1095="","",IF(F1095&lt;'04_VOLATILITY_REGIMES'!$C$5,"Low",IF(F1095&lt;'04_VOLATILITY_REGIMES'!$C$6,"Normal",IF(F1095&lt;'04_VOLATILITY_REGIMES'!$C$7,"High","Extreme"))))</f>
        <v/>
      </c>
      <c r="P1095" s="20">
        <f>O1096</f>
        <v/>
      </c>
      <c r="Q1095" s="21">
        <f>YEAR(A1095)</f>
        <v/>
      </c>
    </row>
    <row r="1096">
      <c r="A1096" s="14" t="n">
        <v>42935</v>
      </c>
      <c r="B1096" s="15">
        <f>'01_RAW_Spot'!B1096</f>
        <v/>
      </c>
      <c r="C1096" s="16">
        <f>'01_RAW_IV'!B1096</f>
        <v/>
      </c>
      <c r="D1096" s="15">
        <f>LN(B1096/B1095)</f>
        <v/>
      </c>
      <c r="E1096" s="16">
        <f>STDEV(D1076:D1096)*SQRT(252)</f>
        <v/>
      </c>
      <c r="F1096" s="16">
        <f>STDEV(D1034:D1096)*SQRT(252)</f>
        <v/>
      </c>
      <c r="G1096" s="16">
        <f>IF(OR(C1096="",F1096=""),"",C1096-F1096)</f>
        <v/>
      </c>
      <c r="H1096" s="17">
        <f>IF(OR(C1096="",F1096="",F1096=0),"",C1096/F1096)</f>
        <v/>
      </c>
      <c r="I1096" s="18">
        <f>IF('01_RAW_FwdRV'!B1096="","",'01_RAW_FwdRV'!B1096)</f>
        <v/>
      </c>
      <c r="J1096" s="18">
        <f>IF(ROW()&lt;=3286,STDEV(D1097:D1117)*SQRT(252),"")</f>
        <v/>
      </c>
      <c r="K1096" s="18">
        <f>IF(ROW()&lt;=3244,LN(B1159/B1096),"")</f>
        <v/>
      </c>
      <c r="L1096" s="19" t="n">
        <v>0.0009132420091324201</v>
      </c>
      <c r="M1096" s="19" t="n">
        <v>0.03287671232876712</v>
      </c>
      <c r="N1096" s="17" t="n">
        <v>-0.04991280758387521</v>
      </c>
      <c r="O1096" s="20">
        <f>IF(F1096="","",IF(F1096&lt;'04_VOLATILITY_REGIMES'!$C$5,"Low",IF(F1096&lt;'04_VOLATILITY_REGIMES'!$C$6,"Normal",IF(F1096&lt;'04_VOLATILITY_REGIMES'!$C$7,"High","Extreme"))))</f>
        <v/>
      </c>
      <c r="P1096" s="20">
        <f>O1097</f>
        <v/>
      </c>
      <c r="Q1096" s="21">
        <f>YEAR(A1096)</f>
        <v/>
      </c>
    </row>
    <row r="1097">
      <c r="A1097" s="14" t="n">
        <v>42936</v>
      </c>
      <c r="B1097" s="15">
        <f>'01_RAW_Spot'!B1097</f>
        <v/>
      </c>
      <c r="C1097" s="16">
        <f>'01_RAW_IV'!B1097</f>
        <v/>
      </c>
      <c r="D1097" s="15">
        <f>LN(B1097/B1096)</f>
        <v/>
      </c>
      <c r="E1097" s="16">
        <f>STDEV(D1077:D1097)*SQRT(252)</f>
        <v/>
      </c>
      <c r="F1097" s="16">
        <f>STDEV(D1035:D1097)*SQRT(252)</f>
        <v/>
      </c>
      <c r="G1097" s="16">
        <f>IF(OR(C1097="",F1097=""),"",C1097-F1097)</f>
        <v/>
      </c>
      <c r="H1097" s="17">
        <f>IF(OR(C1097="",F1097="",F1097=0),"",C1097/F1097)</f>
        <v/>
      </c>
      <c r="I1097" s="18">
        <f>IF('01_RAW_FwdRV'!B1097="","",'01_RAW_FwdRV'!B1097)</f>
        <v/>
      </c>
      <c r="J1097" s="18">
        <f>IF(ROW()&lt;=3286,STDEV(D1098:D1118)*SQRT(252),"")</f>
        <v/>
      </c>
      <c r="K1097" s="18">
        <f>IF(ROW()&lt;=3244,LN(B1160/B1097),"")</f>
        <v/>
      </c>
      <c r="L1097" s="19" t="n">
        <v>0.002737226277372263</v>
      </c>
      <c r="M1097" s="19" t="n">
        <v>0.0364963503649635</v>
      </c>
      <c r="N1097" s="17" t="n">
        <v>-0.01213791621211072</v>
      </c>
      <c r="O1097" s="20">
        <f>IF(F1097="","",IF(F1097&lt;'04_VOLATILITY_REGIMES'!$C$5,"Low",IF(F1097&lt;'04_VOLATILITY_REGIMES'!$C$6,"Normal",IF(F1097&lt;'04_VOLATILITY_REGIMES'!$C$7,"High","Extreme"))))</f>
        <v/>
      </c>
      <c r="P1097" s="20">
        <f>O1098</f>
        <v/>
      </c>
      <c r="Q1097" s="21">
        <f>YEAR(A1097)</f>
        <v/>
      </c>
    </row>
    <row r="1098">
      <c r="A1098" s="14" t="n">
        <v>42937</v>
      </c>
      <c r="B1098" s="15">
        <f>'01_RAW_Spot'!B1098</f>
        <v/>
      </c>
      <c r="C1098" s="16">
        <f>'01_RAW_IV'!B1098</f>
        <v/>
      </c>
      <c r="D1098" s="15">
        <f>LN(B1098/B1097)</f>
        <v/>
      </c>
      <c r="E1098" s="16">
        <f>STDEV(D1078:D1098)*SQRT(252)</f>
        <v/>
      </c>
      <c r="F1098" s="16">
        <f>STDEV(D1036:D1098)*SQRT(252)</f>
        <v/>
      </c>
      <c r="G1098" s="16">
        <f>IF(OR(C1098="",F1098=""),"",C1098-F1098)</f>
        <v/>
      </c>
      <c r="H1098" s="17">
        <f>IF(OR(C1098="",F1098="",F1098=0),"",C1098/F1098)</f>
        <v/>
      </c>
      <c r="I1098" s="18">
        <f>IF('01_RAW_FwdRV'!B1098="","",'01_RAW_FwdRV'!B1098)</f>
        <v/>
      </c>
      <c r="J1098" s="18">
        <f>IF(ROW()&lt;=3286,STDEV(D1099:D1119)*SQRT(252),"")</f>
        <v/>
      </c>
      <c r="K1098" s="18">
        <f>IF(ROW()&lt;=3244,LN(B1161/B1098),"")</f>
        <v/>
      </c>
      <c r="L1098" s="19" t="n">
        <v>0.0009115770282588879</v>
      </c>
      <c r="M1098" s="19" t="n">
        <v>0.03828623518687329</v>
      </c>
      <c r="N1098" s="17" t="n">
        <v>-0.09938376922311122</v>
      </c>
      <c r="O1098" s="20">
        <f>IF(F1098="","",IF(F1098&lt;'04_VOLATILITY_REGIMES'!$C$5,"Low",IF(F1098&lt;'04_VOLATILITY_REGIMES'!$C$6,"Normal",IF(F1098&lt;'04_VOLATILITY_REGIMES'!$C$7,"High","Extreme"))))</f>
        <v/>
      </c>
      <c r="P1098" s="20">
        <f>O1099</f>
        <v/>
      </c>
      <c r="Q1098" s="21">
        <f>YEAR(A1098)</f>
        <v/>
      </c>
    </row>
    <row r="1099">
      <c r="A1099" s="14" t="n">
        <v>42940</v>
      </c>
      <c r="B1099" s="15">
        <f>'01_RAW_Spot'!B1099</f>
        <v/>
      </c>
      <c r="C1099" s="16">
        <f>'01_RAW_IV'!B1099</f>
        <v/>
      </c>
      <c r="D1099" s="15">
        <f>LN(B1099/B1098)</f>
        <v/>
      </c>
      <c r="E1099" s="16">
        <f>STDEV(D1079:D1099)*SQRT(252)</f>
        <v/>
      </c>
      <c r="F1099" s="16">
        <f>STDEV(D1037:D1099)*SQRT(252)</f>
        <v/>
      </c>
      <c r="G1099" s="16">
        <f>IF(OR(C1099="",F1099=""),"",C1099-F1099)</f>
        <v/>
      </c>
      <c r="H1099" s="17">
        <f>IF(OR(C1099="",F1099="",F1099=0),"",C1099/F1099)</f>
        <v/>
      </c>
      <c r="I1099" s="18">
        <f>IF('01_RAW_FwdRV'!B1099="","",'01_RAW_FwdRV'!B1099)</f>
        <v/>
      </c>
      <c r="J1099" s="18">
        <f>IF(ROW()&lt;=3286,STDEV(D1100:D1120)*SQRT(252),"")</f>
        <v/>
      </c>
      <c r="K1099" s="18">
        <f>IF(ROW()&lt;=3244,LN(B1162/B1099),"")</f>
        <v/>
      </c>
      <c r="L1099" s="19" t="n">
        <v>0.001821493624772313</v>
      </c>
      <c r="M1099" s="19" t="n">
        <v>0.03825136612021858</v>
      </c>
      <c r="N1099" s="17" t="n">
        <v>-0.07777058726120015</v>
      </c>
      <c r="O1099" s="20">
        <f>IF(F1099="","",IF(F1099&lt;'04_VOLATILITY_REGIMES'!$C$5,"Low",IF(F1099&lt;'04_VOLATILITY_REGIMES'!$C$6,"Normal",IF(F1099&lt;'04_VOLATILITY_REGIMES'!$C$7,"High","Extreme"))))</f>
        <v/>
      </c>
      <c r="P1099" s="20">
        <f>O1100</f>
        <v/>
      </c>
      <c r="Q1099" s="21">
        <f>YEAR(A1099)</f>
        <v/>
      </c>
    </row>
    <row r="1100">
      <c r="A1100" s="14" t="n">
        <v>42941</v>
      </c>
      <c r="B1100" s="15">
        <f>'01_RAW_Spot'!B1100</f>
        <v/>
      </c>
      <c r="C1100" s="16">
        <f>'01_RAW_IV'!B1100</f>
        <v/>
      </c>
      <c r="D1100" s="15">
        <f>LN(B1100/B1099)</f>
        <v/>
      </c>
      <c r="E1100" s="16">
        <f>STDEV(D1080:D1100)*SQRT(252)</f>
        <v/>
      </c>
      <c r="F1100" s="16">
        <f>STDEV(D1038:D1100)*SQRT(252)</f>
        <v/>
      </c>
      <c r="G1100" s="16">
        <f>IF(OR(C1100="",F1100=""),"",C1100-F1100)</f>
        <v/>
      </c>
      <c r="H1100" s="17">
        <f>IF(OR(C1100="",F1100="",F1100=0),"",C1100/F1100)</f>
        <v/>
      </c>
      <c r="I1100" s="18">
        <f>IF('01_RAW_FwdRV'!B1100="","",'01_RAW_FwdRV'!B1100)</f>
        <v/>
      </c>
      <c r="J1100" s="18">
        <f>IF(ROW()&lt;=3286,STDEV(D1101:D1121)*SQRT(252),"")</f>
        <v/>
      </c>
      <c r="K1100" s="18">
        <f>IF(ROW()&lt;=3244,LN(B1163/B1100),"")</f>
        <v/>
      </c>
      <c r="L1100" s="19" t="n">
        <v>0.00272975432211101</v>
      </c>
      <c r="M1100" s="19" t="n">
        <v>0.03366696997270246</v>
      </c>
      <c r="N1100" s="17" t="n">
        <v>-0.05758334380983323</v>
      </c>
      <c r="O1100" s="20">
        <f>IF(F1100="","",IF(F1100&lt;'04_VOLATILITY_REGIMES'!$C$5,"Low",IF(F1100&lt;'04_VOLATILITY_REGIMES'!$C$6,"Normal",IF(F1100&lt;'04_VOLATILITY_REGIMES'!$C$7,"High","Extreme"))))</f>
        <v/>
      </c>
      <c r="P1100" s="20">
        <f>O1101</f>
        <v/>
      </c>
      <c r="Q1100" s="21">
        <f>YEAR(A1100)</f>
        <v/>
      </c>
    </row>
    <row r="1101">
      <c r="A1101" s="14" t="n">
        <v>42942</v>
      </c>
      <c r="B1101" s="15">
        <f>'01_RAW_Spot'!B1101</f>
        <v/>
      </c>
      <c r="C1101" s="16">
        <f>'01_RAW_IV'!B1101</f>
        <v/>
      </c>
      <c r="D1101" s="15">
        <f>LN(B1101/B1100)</f>
        <v/>
      </c>
      <c r="E1101" s="16">
        <f>STDEV(D1081:D1101)*SQRT(252)</f>
        <v/>
      </c>
      <c r="F1101" s="16">
        <f>STDEV(D1039:D1101)*SQRT(252)</f>
        <v/>
      </c>
      <c r="G1101" s="16">
        <f>IF(OR(C1101="",F1101=""),"",C1101-F1101)</f>
        <v/>
      </c>
      <c r="H1101" s="17">
        <f>IF(OR(C1101="",F1101="",F1101=0),"",C1101/F1101)</f>
        <v/>
      </c>
      <c r="I1101" s="18">
        <f>IF('01_RAW_FwdRV'!B1101="","",'01_RAW_FwdRV'!B1101)</f>
        <v/>
      </c>
      <c r="J1101" s="18">
        <f>IF(ROW()&lt;=3286,STDEV(D1102:D1122)*SQRT(252),"")</f>
        <v/>
      </c>
      <c r="K1101" s="18">
        <f>IF(ROW()&lt;=3244,LN(B1164/B1101),"")</f>
        <v/>
      </c>
      <c r="L1101" s="19" t="n">
        <v>0.002727272727272727</v>
      </c>
      <c r="M1101" s="19" t="n">
        <v>0.03272727272727273</v>
      </c>
      <c r="N1101" s="17" t="n">
        <v>-0.04477035032408052</v>
      </c>
      <c r="O1101" s="20">
        <f>IF(F1101="","",IF(F1101&lt;'04_VOLATILITY_REGIMES'!$C$5,"Low",IF(F1101&lt;'04_VOLATILITY_REGIMES'!$C$6,"Normal",IF(F1101&lt;'04_VOLATILITY_REGIMES'!$C$7,"High","Extreme"))))</f>
        <v/>
      </c>
      <c r="P1101" s="20">
        <f>O1102</f>
        <v/>
      </c>
      <c r="Q1101" s="21">
        <f>YEAR(A1101)</f>
        <v/>
      </c>
    </row>
    <row r="1102">
      <c r="A1102" s="14" t="n">
        <v>42943</v>
      </c>
      <c r="B1102" s="15">
        <f>'01_RAW_Spot'!B1102</f>
        <v/>
      </c>
      <c r="C1102" s="16">
        <f>'01_RAW_IV'!B1102</f>
        <v/>
      </c>
      <c r="D1102" s="15">
        <f>LN(B1102/B1101)</f>
        <v/>
      </c>
      <c r="E1102" s="16">
        <f>STDEV(D1082:D1102)*SQRT(252)</f>
        <v/>
      </c>
      <c r="F1102" s="16">
        <f>STDEV(D1040:D1102)*SQRT(252)</f>
        <v/>
      </c>
      <c r="G1102" s="16">
        <f>IF(OR(C1102="",F1102=""),"",C1102-F1102)</f>
        <v/>
      </c>
      <c r="H1102" s="17">
        <f>IF(OR(C1102="",F1102="",F1102=0),"",C1102/F1102)</f>
        <v/>
      </c>
      <c r="I1102" s="18">
        <f>IF('01_RAW_FwdRV'!B1102="","",'01_RAW_FwdRV'!B1102)</f>
        <v/>
      </c>
      <c r="J1102" s="18">
        <f>IF(ROW()&lt;=3286,STDEV(D1103:D1123)*SQRT(252),"")</f>
        <v/>
      </c>
      <c r="K1102" s="18">
        <f>IF(ROW()&lt;=3244,LN(B1165/B1102),"")</f>
        <v/>
      </c>
      <c r="L1102" s="19" t="n">
        <v>0.006357856494096276</v>
      </c>
      <c r="M1102" s="19" t="n">
        <v>0.03814713896457766</v>
      </c>
      <c r="N1102" s="17" t="n">
        <v>-0.04341342218514305</v>
      </c>
      <c r="O1102" s="20">
        <f>IF(F1102="","",IF(F1102&lt;'04_VOLATILITY_REGIMES'!$C$5,"Low",IF(F1102&lt;'04_VOLATILITY_REGIMES'!$C$6,"Normal",IF(F1102&lt;'04_VOLATILITY_REGIMES'!$C$7,"High","Extreme"))))</f>
        <v/>
      </c>
      <c r="P1102" s="20">
        <f>O1103</f>
        <v/>
      </c>
      <c r="Q1102" s="21">
        <f>YEAR(A1102)</f>
        <v/>
      </c>
    </row>
    <row r="1103">
      <c r="A1103" s="14" t="n">
        <v>42944</v>
      </c>
      <c r="B1103" s="15">
        <f>'01_RAW_Spot'!B1103</f>
        <v/>
      </c>
      <c r="C1103" s="16">
        <f>'01_RAW_IV'!B1103</f>
        <v/>
      </c>
      <c r="D1103" s="15">
        <f>LN(B1103/B1102)</f>
        <v/>
      </c>
      <c r="E1103" s="16">
        <f>STDEV(D1083:D1103)*SQRT(252)</f>
        <v/>
      </c>
      <c r="F1103" s="16">
        <f>STDEV(D1041:D1103)*SQRT(252)</f>
        <v/>
      </c>
      <c r="G1103" s="16">
        <f>IF(OR(C1103="",F1103=""),"",C1103-F1103)</f>
        <v/>
      </c>
      <c r="H1103" s="17">
        <f>IF(OR(C1103="",F1103="",F1103=0),"",C1103/F1103)</f>
        <v/>
      </c>
      <c r="I1103" s="18">
        <f>IF('01_RAW_FwdRV'!B1103="","",'01_RAW_FwdRV'!B1103)</f>
        <v/>
      </c>
      <c r="J1103" s="18">
        <f>IF(ROW()&lt;=3286,STDEV(D1104:D1124)*SQRT(252),"")</f>
        <v/>
      </c>
      <c r="K1103" s="18">
        <f>IF(ROW()&lt;=3244,LN(B1166/B1103),"")</f>
        <v/>
      </c>
      <c r="L1103" s="19" t="n">
        <v>0.007259528130671506</v>
      </c>
      <c r="M1103" s="19" t="n">
        <v>0.03901996370235935</v>
      </c>
      <c r="N1103" s="17" t="n">
        <v>-0.03073792920245005</v>
      </c>
      <c r="O1103" s="20">
        <f>IF(F1103="","",IF(F1103&lt;'04_VOLATILITY_REGIMES'!$C$5,"Low",IF(F1103&lt;'04_VOLATILITY_REGIMES'!$C$6,"Normal",IF(F1103&lt;'04_VOLATILITY_REGIMES'!$C$7,"High","Extreme"))))</f>
        <v/>
      </c>
      <c r="P1103" s="20">
        <f>O1104</f>
        <v/>
      </c>
      <c r="Q1103" s="21">
        <f>YEAR(A1103)</f>
        <v/>
      </c>
    </row>
    <row r="1104">
      <c r="A1104" s="14" t="n">
        <v>42947</v>
      </c>
      <c r="B1104" s="15">
        <f>'01_RAW_Spot'!B1104</f>
        <v/>
      </c>
      <c r="C1104" s="16">
        <f>'01_RAW_IV'!B1104</f>
        <v/>
      </c>
      <c r="D1104" s="15">
        <f>LN(B1104/B1103)</f>
        <v/>
      </c>
      <c r="E1104" s="16">
        <f>STDEV(D1084:D1104)*SQRT(252)</f>
        <v/>
      </c>
      <c r="F1104" s="16">
        <f>STDEV(D1042:D1104)*SQRT(252)</f>
        <v/>
      </c>
      <c r="G1104" s="16">
        <f>IF(OR(C1104="",F1104=""),"",C1104-F1104)</f>
        <v/>
      </c>
      <c r="H1104" s="17">
        <f>IF(OR(C1104="",F1104="",F1104=0),"",C1104/F1104)</f>
        <v/>
      </c>
      <c r="I1104" s="18">
        <f>IF('01_RAW_FwdRV'!B1104="","",'01_RAW_FwdRV'!B1104)</f>
        <v/>
      </c>
      <c r="J1104" s="18">
        <f>IF(ROW()&lt;=3286,STDEV(D1105:D1125)*SQRT(252),"")</f>
        <v/>
      </c>
      <c r="K1104" s="18">
        <f>IF(ROW()&lt;=3244,LN(B1167/B1104),"")</f>
        <v/>
      </c>
      <c r="L1104" s="19" t="n">
        <v>0.009066183136899365</v>
      </c>
      <c r="M1104" s="19" t="n">
        <v>0.0371713508612874</v>
      </c>
      <c r="N1104" s="17" t="n">
        <v>-0.004345047515458197</v>
      </c>
      <c r="O1104" s="20">
        <f>IF(F1104="","",IF(F1104&lt;'04_VOLATILITY_REGIMES'!$C$5,"Low",IF(F1104&lt;'04_VOLATILITY_REGIMES'!$C$6,"Normal",IF(F1104&lt;'04_VOLATILITY_REGIMES'!$C$7,"High","Extreme"))))</f>
        <v/>
      </c>
      <c r="P1104" s="20">
        <f>O1105</f>
        <v/>
      </c>
      <c r="Q1104" s="21">
        <f>YEAR(A1104)</f>
        <v/>
      </c>
    </row>
    <row r="1105">
      <c r="A1105" s="14" t="n">
        <v>42948</v>
      </c>
      <c r="B1105" s="15">
        <f>'01_RAW_Spot'!B1105</f>
        <v/>
      </c>
      <c r="C1105" s="16">
        <f>'01_RAW_IV'!B1105</f>
        <v/>
      </c>
      <c r="D1105" s="15">
        <f>LN(B1105/B1104)</f>
        <v/>
      </c>
      <c r="E1105" s="16">
        <f>STDEV(D1085:D1105)*SQRT(252)</f>
        <v/>
      </c>
      <c r="F1105" s="16">
        <f>STDEV(D1043:D1105)*SQRT(252)</f>
        <v/>
      </c>
      <c r="G1105" s="16">
        <f>IF(OR(C1105="",F1105=""),"",C1105-F1105)</f>
        <v/>
      </c>
      <c r="H1105" s="17">
        <f>IF(OR(C1105="",F1105="",F1105=0),"",C1105/F1105)</f>
        <v/>
      </c>
      <c r="I1105" s="18">
        <f>IF('01_RAW_FwdRV'!B1105="","",'01_RAW_FwdRV'!B1105)</f>
        <v/>
      </c>
      <c r="J1105" s="18">
        <f>IF(ROW()&lt;=3286,STDEV(D1106:D1126)*SQRT(252),"")</f>
        <v/>
      </c>
      <c r="K1105" s="18">
        <f>IF(ROW()&lt;=3244,LN(B1168/B1105),"")</f>
        <v/>
      </c>
      <c r="L1105" s="19" t="n">
        <v>0.009963768115942028</v>
      </c>
      <c r="M1105" s="19" t="n">
        <v>0.04166666666666666</v>
      </c>
      <c r="N1105" s="17" t="n">
        <v>-0.002498636916841828</v>
      </c>
      <c r="O1105" s="20">
        <f>IF(F1105="","",IF(F1105&lt;'04_VOLATILITY_REGIMES'!$C$5,"Low",IF(F1105&lt;'04_VOLATILITY_REGIMES'!$C$6,"Normal",IF(F1105&lt;'04_VOLATILITY_REGIMES'!$C$7,"High","Extreme"))))</f>
        <v/>
      </c>
      <c r="P1105" s="20">
        <f>O1106</f>
        <v/>
      </c>
      <c r="Q1105" s="21">
        <f>YEAR(A1105)</f>
        <v/>
      </c>
    </row>
    <row r="1106">
      <c r="A1106" s="14" t="n">
        <v>42949</v>
      </c>
      <c r="B1106" s="15">
        <f>'01_RAW_Spot'!B1106</f>
        <v/>
      </c>
      <c r="C1106" s="16">
        <f>'01_RAW_IV'!B1106</f>
        <v/>
      </c>
      <c r="D1106" s="15">
        <f>LN(B1106/B1105)</f>
        <v/>
      </c>
      <c r="E1106" s="16">
        <f>STDEV(D1086:D1106)*SQRT(252)</f>
        <v/>
      </c>
      <c r="F1106" s="16">
        <f>STDEV(D1044:D1106)*SQRT(252)</f>
        <v/>
      </c>
      <c r="G1106" s="16">
        <f>IF(OR(C1106="",F1106=""),"",C1106-F1106)</f>
        <v/>
      </c>
      <c r="H1106" s="17">
        <f>IF(OR(C1106="",F1106="",F1106=0),"",C1106/F1106)</f>
        <v/>
      </c>
      <c r="I1106" s="18">
        <f>IF('01_RAW_FwdRV'!B1106="","",'01_RAW_FwdRV'!B1106)</f>
        <v/>
      </c>
      <c r="J1106" s="18">
        <f>IF(ROW()&lt;=3286,STDEV(D1107:D1127)*SQRT(252),"")</f>
        <v/>
      </c>
      <c r="K1106" s="18">
        <f>IF(ROW()&lt;=3244,LN(B1169/B1106),"")</f>
        <v/>
      </c>
      <c r="L1106" s="19" t="n">
        <v>0.01176470588235294</v>
      </c>
      <c r="M1106" s="19" t="n">
        <v>0.06063348416289593</v>
      </c>
      <c r="N1106" s="17" t="n">
        <v>-0.04262833860981779</v>
      </c>
      <c r="O1106" s="20">
        <f>IF(F1106="","",IF(F1106&lt;'04_VOLATILITY_REGIMES'!$C$5,"Low",IF(F1106&lt;'04_VOLATILITY_REGIMES'!$C$6,"Normal",IF(F1106&lt;'04_VOLATILITY_REGIMES'!$C$7,"High","Extreme"))))</f>
        <v/>
      </c>
      <c r="P1106" s="20">
        <f>O1107</f>
        <v/>
      </c>
      <c r="Q1106" s="21">
        <f>YEAR(A1106)</f>
        <v/>
      </c>
    </row>
    <row r="1107">
      <c r="A1107" s="14" t="n">
        <v>42950</v>
      </c>
      <c r="B1107" s="15">
        <f>'01_RAW_Spot'!B1107</f>
        <v/>
      </c>
      <c r="C1107" s="16">
        <f>'01_RAW_IV'!B1107</f>
        <v/>
      </c>
      <c r="D1107" s="15">
        <f>LN(B1107/B1106)</f>
        <v/>
      </c>
      <c r="E1107" s="16">
        <f>STDEV(D1087:D1107)*SQRT(252)</f>
        <v/>
      </c>
      <c r="F1107" s="16">
        <f>STDEV(D1045:D1107)*SQRT(252)</f>
        <v/>
      </c>
      <c r="G1107" s="16">
        <f>IF(OR(C1107="",F1107=""),"",C1107-F1107)</f>
        <v/>
      </c>
      <c r="H1107" s="17">
        <f>IF(OR(C1107="",F1107="",F1107=0),"",C1107/F1107)</f>
        <v/>
      </c>
      <c r="I1107" s="18">
        <f>IF('01_RAW_FwdRV'!B1107="","",'01_RAW_FwdRV'!B1107)</f>
        <v/>
      </c>
      <c r="J1107" s="18">
        <f>IF(ROW()&lt;=3286,STDEV(D1108:D1128)*SQRT(252),"")</f>
        <v/>
      </c>
      <c r="K1107" s="18">
        <f>IF(ROW()&lt;=3244,LN(B1170/B1107),"")</f>
        <v/>
      </c>
      <c r="L1107" s="19" t="n">
        <v>0.0135623869801085</v>
      </c>
      <c r="M1107" s="19" t="n">
        <v>0.06057866184448463</v>
      </c>
      <c r="N1107" s="17" t="n">
        <v>-0.03344732826274239</v>
      </c>
      <c r="O1107" s="20">
        <f>IF(F1107="","",IF(F1107&lt;'04_VOLATILITY_REGIMES'!$C$5,"Low",IF(F1107&lt;'04_VOLATILITY_REGIMES'!$C$6,"Normal",IF(F1107&lt;'04_VOLATILITY_REGIMES'!$C$7,"High","Extreme"))))</f>
        <v/>
      </c>
      <c r="P1107" s="20">
        <f>O1108</f>
        <v/>
      </c>
      <c r="Q1107" s="21">
        <f>YEAR(A1107)</f>
        <v/>
      </c>
    </row>
    <row r="1108">
      <c r="A1108" s="14" t="n">
        <v>42951</v>
      </c>
      <c r="B1108" s="15">
        <f>'01_RAW_Spot'!B1108</f>
        <v/>
      </c>
      <c r="C1108" s="16">
        <f>'01_RAW_IV'!B1108</f>
        <v/>
      </c>
      <c r="D1108" s="15">
        <f>LN(B1108/B1107)</f>
        <v/>
      </c>
      <c r="E1108" s="16">
        <f>STDEV(D1088:D1108)*SQRT(252)</f>
        <v/>
      </c>
      <c r="F1108" s="16">
        <f>STDEV(D1046:D1108)*SQRT(252)</f>
        <v/>
      </c>
      <c r="G1108" s="16">
        <f>IF(OR(C1108="",F1108=""),"",C1108-F1108)</f>
        <v/>
      </c>
      <c r="H1108" s="17">
        <f>IF(OR(C1108="",F1108="",F1108=0),"",C1108/F1108)</f>
        <v/>
      </c>
      <c r="I1108" s="18">
        <f>IF('01_RAW_FwdRV'!B1108="","",'01_RAW_FwdRV'!B1108)</f>
        <v/>
      </c>
      <c r="J1108" s="18">
        <f>IF(ROW()&lt;=3286,STDEV(D1109:D1129)*SQRT(252),"")</f>
        <v/>
      </c>
      <c r="K1108" s="18">
        <f>IF(ROW()&lt;=3244,LN(B1171/B1108),"")</f>
        <v/>
      </c>
      <c r="L1108" s="19" t="n">
        <v>0.01174345076784101</v>
      </c>
      <c r="M1108" s="19" t="n">
        <v>0.05510388437217705</v>
      </c>
      <c r="N1108" s="17" t="n">
        <v>-0.03174904873003727</v>
      </c>
      <c r="O1108" s="20">
        <f>IF(F1108="","",IF(F1108&lt;'04_VOLATILITY_REGIMES'!$C$5,"Low",IF(F1108&lt;'04_VOLATILITY_REGIMES'!$C$6,"Normal",IF(F1108&lt;'04_VOLATILITY_REGIMES'!$C$7,"High","Extreme"))))</f>
        <v/>
      </c>
      <c r="P1108" s="20">
        <f>O1109</f>
        <v/>
      </c>
      <c r="Q1108" s="21">
        <f>YEAR(A1108)</f>
        <v/>
      </c>
    </row>
    <row r="1109">
      <c r="A1109" s="14" t="n">
        <v>42954</v>
      </c>
      <c r="B1109" s="15">
        <f>'01_RAW_Spot'!B1109</f>
        <v/>
      </c>
      <c r="C1109" s="16">
        <f>'01_RAW_IV'!B1109</f>
        <v/>
      </c>
      <c r="D1109" s="15">
        <f>LN(B1109/B1108)</f>
        <v/>
      </c>
      <c r="E1109" s="16">
        <f>STDEV(D1089:D1109)*SQRT(252)</f>
        <v/>
      </c>
      <c r="F1109" s="16">
        <f>STDEV(D1047:D1109)*SQRT(252)</f>
        <v/>
      </c>
      <c r="G1109" s="16">
        <f>IF(OR(C1109="",F1109=""),"",C1109-F1109)</f>
        <v/>
      </c>
      <c r="H1109" s="17">
        <f>IF(OR(C1109="",F1109="",F1109=0),"",C1109/F1109)</f>
        <v/>
      </c>
      <c r="I1109" s="18">
        <f>IF('01_RAW_FwdRV'!B1109="","",'01_RAW_FwdRV'!B1109)</f>
        <v/>
      </c>
      <c r="J1109" s="18">
        <f>IF(ROW()&lt;=3286,STDEV(D1110:D1130)*SQRT(252),"")</f>
        <v/>
      </c>
      <c r="K1109" s="18">
        <f>IF(ROW()&lt;=3244,LN(B1172/B1109),"")</f>
        <v/>
      </c>
      <c r="L1109" s="19" t="n">
        <v>0.01173285198555957</v>
      </c>
      <c r="M1109" s="19" t="n">
        <v>0.06588447653429604</v>
      </c>
      <c r="N1109" s="17" t="n">
        <v>-0.07184417667016625</v>
      </c>
      <c r="O1109" s="20">
        <f>IF(F1109="","",IF(F1109&lt;'04_VOLATILITY_REGIMES'!$C$5,"Low",IF(F1109&lt;'04_VOLATILITY_REGIMES'!$C$6,"Normal",IF(F1109&lt;'04_VOLATILITY_REGIMES'!$C$7,"High","Extreme"))))</f>
        <v/>
      </c>
      <c r="P1109" s="20">
        <f>O1110</f>
        <v/>
      </c>
      <c r="Q1109" s="21">
        <f>YEAR(A1109)</f>
        <v/>
      </c>
    </row>
    <row r="1110">
      <c r="A1110" s="14" t="n">
        <v>42955</v>
      </c>
      <c r="B1110" s="15">
        <f>'01_RAW_Spot'!B1110</f>
        <v/>
      </c>
      <c r="C1110" s="16">
        <f>'01_RAW_IV'!B1110</f>
        <v/>
      </c>
      <c r="D1110" s="15">
        <f>LN(B1110/B1109)</f>
        <v/>
      </c>
      <c r="E1110" s="16">
        <f>STDEV(D1090:D1110)*SQRT(252)</f>
        <v/>
      </c>
      <c r="F1110" s="16">
        <f>STDEV(D1048:D1110)*SQRT(252)</f>
        <v/>
      </c>
      <c r="G1110" s="16">
        <f>IF(OR(C1110="",F1110=""),"",C1110-F1110)</f>
        <v/>
      </c>
      <c r="H1110" s="17">
        <f>IF(OR(C1110="",F1110="",F1110=0),"",C1110/F1110)</f>
        <v/>
      </c>
      <c r="I1110" s="18">
        <f>IF('01_RAW_FwdRV'!B1110="","",'01_RAW_FwdRV'!B1110)</f>
        <v/>
      </c>
      <c r="J1110" s="18">
        <f>IF(ROW()&lt;=3286,STDEV(D1111:D1131)*SQRT(252),"")</f>
        <v/>
      </c>
      <c r="K1110" s="18">
        <f>IF(ROW()&lt;=3244,LN(B1173/B1110),"")</f>
        <v/>
      </c>
      <c r="L1110" s="19" t="n">
        <v>0.01262398557258792</v>
      </c>
      <c r="M1110" s="19" t="n">
        <v>0.04959422903516682</v>
      </c>
      <c r="N1110" s="17" t="n">
        <v>-0.02834768862241223</v>
      </c>
      <c r="O1110" s="20">
        <f>IF(F1110="","",IF(F1110&lt;'04_VOLATILITY_REGIMES'!$C$5,"Low",IF(F1110&lt;'04_VOLATILITY_REGIMES'!$C$6,"Normal",IF(F1110&lt;'04_VOLATILITY_REGIMES'!$C$7,"High","Extreme"))))</f>
        <v/>
      </c>
      <c r="P1110" s="20">
        <f>O1111</f>
        <v/>
      </c>
      <c r="Q1110" s="21">
        <f>YEAR(A1110)</f>
        <v/>
      </c>
    </row>
    <row r="1111">
      <c r="A1111" s="14" t="n">
        <v>42956</v>
      </c>
      <c r="B1111" s="15">
        <f>'01_RAW_Spot'!B1111</f>
        <v/>
      </c>
      <c r="C1111" s="16">
        <f>'01_RAW_IV'!B1111</f>
        <v/>
      </c>
      <c r="D1111" s="15">
        <f>LN(B1111/B1110)</f>
        <v/>
      </c>
      <c r="E1111" s="16">
        <f>STDEV(D1091:D1111)*SQRT(252)</f>
        <v/>
      </c>
      <c r="F1111" s="16">
        <f>STDEV(D1049:D1111)*SQRT(252)</f>
        <v/>
      </c>
      <c r="G1111" s="16">
        <f>IF(OR(C1111="",F1111=""),"",C1111-F1111)</f>
        <v/>
      </c>
      <c r="H1111" s="17">
        <f>IF(OR(C1111="",F1111="",F1111=0),"",C1111/F1111)</f>
        <v/>
      </c>
      <c r="I1111" s="18">
        <f>IF('01_RAW_FwdRV'!B1111="","",'01_RAW_FwdRV'!B1111)</f>
        <v/>
      </c>
      <c r="J1111" s="18">
        <f>IF(ROW()&lt;=3286,STDEV(D1112:D1132)*SQRT(252),"")</f>
        <v/>
      </c>
      <c r="K1111" s="18">
        <f>IF(ROW()&lt;=3244,LN(B1174/B1111),"")</f>
        <v/>
      </c>
      <c r="L1111" s="19" t="n">
        <v>0.01621621621621622</v>
      </c>
      <c r="M1111" s="19" t="n">
        <v>0.04954954954954955</v>
      </c>
      <c r="N1111" s="17" t="n">
        <v>0.001009366978570853</v>
      </c>
      <c r="O1111" s="20">
        <f>IF(F1111="","",IF(F1111&lt;'04_VOLATILITY_REGIMES'!$C$5,"Low",IF(F1111&lt;'04_VOLATILITY_REGIMES'!$C$6,"Normal",IF(F1111&lt;'04_VOLATILITY_REGIMES'!$C$7,"High","Extreme"))))</f>
        <v/>
      </c>
      <c r="P1111" s="20">
        <f>O1112</f>
        <v/>
      </c>
      <c r="Q1111" s="21">
        <f>YEAR(A1111)</f>
        <v/>
      </c>
    </row>
    <row r="1112">
      <c r="A1112" s="14" t="n">
        <v>42957</v>
      </c>
      <c r="B1112" s="15">
        <f>'01_RAW_Spot'!B1112</f>
        <v/>
      </c>
      <c r="C1112" s="16">
        <f>'01_RAW_IV'!B1112</f>
        <v/>
      </c>
      <c r="D1112" s="15">
        <f>LN(B1112/B1111)</f>
        <v/>
      </c>
      <c r="E1112" s="16">
        <f>STDEV(D1092:D1112)*SQRT(252)</f>
        <v/>
      </c>
      <c r="F1112" s="16">
        <f>STDEV(D1050:D1112)*SQRT(252)</f>
        <v/>
      </c>
      <c r="G1112" s="16">
        <f>IF(OR(C1112="",F1112=""),"",C1112-F1112)</f>
        <v/>
      </c>
      <c r="H1112" s="17">
        <f>IF(OR(C1112="",F1112="",F1112=0),"",C1112/F1112)</f>
        <v/>
      </c>
      <c r="I1112" s="18">
        <f>IF('01_RAW_FwdRV'!B1112="","",'01_RAW_FwdRV'!B1112)</f>
        <v/>
      </c>
      <c r="J1112" s="18">
        <f>IF(ROW()&lt;=3286,STDEV(D1113:D1133)*SQRT(252),"")</f>
        <v/>
      </c>
      <c r="K1112" s="18">
        <f>IF(ROW()&lt;=3244,LN(B1175/B1112),"")</f>
        <v/>
      </c>
      <c r="L1112" s="19" t="n">
        <v>0.04950495049504951</v>
      </c>
      <c r="M1112" s="19" t="n">
        <v>0.06210621062106211</v>
      </c>
      <c r="N1112" s="17" t="n">
        <v>0.05102122254004237</v>
      </c>
      <c r="O1112" s="20">
        <f>IF(F1112="","",IF(F1112&lt;'04_VOLATILITY_REGIMES'!$C$5,"Low",IF(F1112&lt;'04_VOLATILITY_REGIMES'!$C$6,"Normal",IF(F1112&lt;'04_VOLATILITY_REGIMES'!$C$7,"High","Extreme"))))</f>
        <v/>
      </c>
      <c r="P1112" s="20">
        <f>O1113</f>
        <v/>
      </c>
      <c r="Q1112" s="21">
        <f>YEAR(A1112)</f>
        <v/>
      </c>
    </row>
    <row r="1113">
      <c r="A1113" s="14" t="n">
        <v>42958</v>
      </c>
      <c r="B1113" s="15">
        <f>'01_RAW_Spot'!B1113</f>
        <v/>
      </c>
      <c r="C1113" s="16">
        <f>'01_RAW_IV'!B1113</f>
        <v/>
      </c>
      <c r="D1113" s="15">
        <f>LN(B1113/B1112)</f>
        <v/>
      </c>
      <c r="E1113" s="16">
        <f>STDEV(D1093:D1113)*SQRT(252)</f>
        <v/>
      </c>
      <c r="F1113" s="16">
        <f>STDEV(D1051:D1113)*SQRT(252)</f>
        <v/>
      </c>
      <c r="G1113" s="16">
        <f>IF(OR(C1113="",F1113=""),"",C1113-F1113)</f>
        <v/>
      </c>
      <c r="H1113" s="17">
        <f>IF(OR(C1113="",F1113="",F1113=0),"",C1113/F1113)</f>
        <v/>
      </c>
      <c r="I1113" s="18">
        <f>IF('01_RAW_FwdRV'!B1113="","",'01_RAW_FwdRV'!B1113)</f>
        <v/>
      </c>
      <c r="J1113" s="18">
        <f>IF(ROW()&lt;=3286,STDEV(D1114:D1134)*SQRT(252),"")</f>
        <v/>
      </c>
      <c r="K1113" s="18">
        <f>IF(ROW()&lt;=3244,LN(B1176/B1113),"")</f>
        <v/>
      </c>
      <c r="L1113" s="19" t="n">
        <v>0.09802158273381295</v>
      </c>
      <c r="M1113" s="19" t="n">
        <v>0.05035971223021583</v>
      </c>
      <c r="N1113" s="17" t="n">
        <v>0.1709419806722009</v>
      </c>
      <c r="O1113" s="20">
        <f>IF(F1113="","",IF(F1113&lt;'04_VOLATILITY_REGIMES'!$C$5,"Low",IF(F1113&lt;'04_VOLATILITY_REGIMES'!$C$6,"Normal",IF(F1113&lt;'04_VOLATILITY_REGIMES'!$C$7,"High","Extreme"))))</f>
        <v/>
      </c>
      <c r="P1113" s="20">
        <f>O1114</f>
        <v/>
      </c>
      <c r="Q1113" s="21">
        <f>YEAR(A1113)</f>
        <v/>
      </c>
    </row>
    <row r="1114">
      <c r="A1114" s="14" t="n">
        <v>42961</v>
      </c>
      <c r="B1114" s="15">
        <f>'01_RAW_Spot'!B1114</f>
        <v/>
      </c>
      <c r="C1114" s="16">
        <f>'01_RAW_IV'!B1114</f>
        <v/>
      </c>
      <c r="D1114" s="15">
        <f>LN(B1114/B1113)</f>
        <v/>
      </c>
      <c r="E1114" s="16">
        <f>STDEV(D1094:D1114)*SQRT(252)</f>
        <v/>
      </c>
      <c r="F1114" s="16">
        <f>STDEV(D1052:D1114)*SQRT(252)</f>
        <v/>
      </c>
      <c r="G1114" s="16">
        <f>IF(OR(C1114="",F1114=""),"",C1114-F1114)</f>
        <v/>
      </c>
      <c r="H1114" s="17">
        <f>IF(OR(C1114="",F1114="",F1114=0),"",C1114/F1114)</f>
        <v/>
      </c>
      <c r="I1114" s="18">
        <f>IF('01_RAW_FwdRV'!B1114="","",'01_RAW_FwdRV'!B1114)</f>
        <v/>
      </c>
      <c r="J1114" s="18">
        <f>IF(ROW()&lt;=3286,STDEV(D1115:D1135)*SQRT(252),"")</f>
        <v/>
      </c>
      <c r="K1114" s="18">
        <f>IF(ROW()&lt;=3244,LN(B1177/B1114),"")</f>
        <v/>
      </c>
      <c r="L1114" s="19" t="n">
        <v>0.08984725965858041</v>
      </c>
      <c r="M1114" s="19" t="n">
        <v>0.05121293800539083</v>
      </c>
      <c r="N1114" s="17" t="n">
        <v>0.1536367257194279</v>
      </c>
      <c r="O1114" s="20">
        <f>IF(F1114="","",IF(F1114&lt;'04_VOLATILITY_REGIMES'!$C$5,"Low",IF(F1114&lt;'04_VOLATILITY_REGIMES'!$C$6,"Normal",IF(F1114&lt;'04_VOLATILITY_REGIMES'!$C$7,"High","Extreme"))))</f>
        <v/>
      </c>
      <c r="P1114" s="20">
        <f>O1115</f>
        <v/>
      </c>
      <c r="Q1114" s="21">
        <f>YEAR(A1114)</f>
        <v/>
      </c>
    </row>
    <row r="1115">
      <c r="A1115" s="14" t="n">
        <v>42963</v>
      </c>
      <c r="B1115" s="15">
        <f>'01_RAW_Spot'!B1115</f>
        <v/>
      </c>
      <c r="C1115" s="16">
        <f>'01_RAW_IV'!B1115</f>
        <v/>
      </c>
      <c r="D1115" s="15">
        <f>LN(B1115/B1114)</f>
        <v/>
      </c>
      <c r="E1115" s="16">
        <f>STDEV(D1095:D1115)*SQRT(252)</f>
        <v/>
      </c>
      <c r="F1115" s="16">
        <f>STDEV(D1053:D1115)*SQRT(252)</f>
        <v/>
      </c>
      <c r="G1115" s="16">
        <f>IF(OR(C1115="",F1115=""),"",C1115-F1115)</f>
        <v/>
      </c>
      <c r="H1115" s="17">
        <f>IF(OR(C1115="",F1115="",F1115=0),"",C1115/F1115)</f>
        <v/>
      </c>
      <c r="I1115" s="18">
        <f>IF('01_RAW_FwdRV'!B1115="","",'01_RAW_FwdRV'!B1115)</f>
        <v/>
      </c>
      <c r="J1115" s="18">
        <f>IF(ROW()&lt;=3286,STDEV(D1116:D1136)*SQRT(252),"")</f>
        <v/>
      </c>
      <c r="K1115" s="18">
        <f>IF(ROW()&lt;=3244,LN(B1178/B1115),"")</f>
        <v/>
      </c>
      <c r="L1115" s="19" t="n">
        <v>0.1175942549371634</v>
      </c>
      <c r="M1115" s="19" t="n">
        <v>0.04937163375224417</v>
      </c>
      <c r="N1115" s="17" t="n">
        <v>0.2015089560993762</v>
      </c>
      <c r="O1115" s="20">
        <f>IF(F1115="","",IF(F1115&lt;'04_VOLATILITY_REGIMES'!$C$5,"Low",IF(F1115&lt;'04_VOLATILITY_REGIMES'!$C$6,"Normal",IF(F1115&lt;'04_VOLATILITY_REGIMES'!$C$7,"High","Extreme"))))</f>
        <v/>
      </c>
      <c r="P1115" s="20">
        <f>O1116</f>
        <v/>
      </c>
      <c r="Q1115" s="21">
        <f>YEAR(A1115)</f>
        <v/>
      </c>
    </row>
    <row r="1116">
      <c r="A1116" s="14" t="n">
        <v>42965</v>
      </c>
      <c r="B1116" s="15">
        <f>'01_RAW_Spot'!B1116</f>
        <v/>
      </c>
      <c r="C1116" s="16">
        <f>'01_RAW_IV'!B1116</f>
        <v/>
      </c>
      <c r="D1116" s="15">
        <f>LN(B1116/B1115)</f>
        <v/>
      </c>
      <c r="E1116" s="16">
        <f>STDEV(D1096:D1116)*SQRT(252)</f>
        <v/>
      </c>
      <c r="F1116" s="16">
        <f>STDEV(D1054:D1116)*SQRT(252)</f>
        <v/>
      </c>
      <c r="G1116" s="16">
        <f>IF(OR(C1116="",F1116=""),"",C1116-F1116)</f>
        <v/>
      </c>
      <c r="H1116" s="17">
        <f>IF(OR(C1116="",F1116="",F1116=0),"",C1116/F1116)</f>
        <v/>
      </c>
      <c r="I1116" s="18">
        <f>IF('01_RAW_FwdRV'!B1116="","",'01_RAW_FwdRV'!B1116)</f>
        <v/>
      </c>
      <c r="J1116" s="18">
        <f>IF(ROW()&lt;=3286,STDEV(D1117:D1137)*SQRT(252),"")</f>
        <v/>
      </c>
      <c r="K1116" s="18">
        <f>IF(ROW()&lt;=3244,LN(B1179/B1116),"")</f>
        <v/>
      </c>
      <c r="L1116" s="19" t="n">
        <v>0.08071748878923767</v>
      </c>
      <c r="M1116" s="19" t="n">
        <v>0.0008968609865470852</v>
      </c>
      <c r="N1116" s="17" t="n">
        <v>0.4261942370217707</v>
      </c>
      <c r="O1116" s="20">
        <f>IF(F1116="","",IF(F1116&lt;'04_VOLATILITY_REGIMES'!$C$5,"Low",IF(F1116&lt;'04_VOLATILITY_REGIMES'!$C$6,"Normal",IF(F1116&lt;'04_VOLATILITY_REGIMES'!$C$7,"High","Extreme"))))</f>
        <v/>
      </c>
      <c r="P1116" s="20">
        <f>O1117</f>
        <v/>
      </c>
      <c r="Q1116" s="21">
        <f>YEAR(A1116)</f>
        <v/>
      </c>
    </row>
    <row r="1117">
      <c r="A1117" s="14" t="n">
        <v>42968</v>
      </c>
      <c r="B1117" s="15">
        <f>'01_RAW_Spot'!B1117</f>
        <v/>
      </c>
      <c r="C1117" s="16">
        <f>'01_RAW_IV'!B1117</f>
        <v/>
      </c>
      <c r="D1117" s="15">
        <f>LN(B1117/B1116)</f>
        <v/>
      </c>
      <c r="E1117" s="16">
        <f>STDEV(D1097:D1117)*SQRT(252)</f>
        <v/>
      </c>
      <c r="F1117" s="16">
        <f>STDEV(D1055:D1117)*SQRT(252)</f>
        <v/>
      </c>
      <c r="G1117" s="16">
        <f>IF(OR(C1117="",F1117=""),"",C1117-F1117)</f>
        <v/>
      </c>
      <c r="H1117" s="17">
        <f>IF(OR(C1117="",F1117="",F1117=0),"",C1117/F1117)</f>
        <v/>
      </c>
      <c r="I1117" s="18">
        <f>IF('01_RAW_FwdRV'!B1117="","",'01_RAW_FwdRV'!B1117)</f>
        <v/>
      </c>
      <c r="J1117" s="18">
        <f>IF(ROW()&lt;=3286,STDEV(D1118:D1138)*SQRT(252),"")</f>
        <v/>
      </c>
      <c r="K1117" s="18">
        <f>IF(ROW()&lt;=3244,LN(B1180/B1117),"")</f>
        <v/>
      </c>
      <c r="L1117" s="19" t="n">
        <v>0.06810035842293907</v>
      </c>
      <c r="M1117" s="19" t="n">
        <v>0.0008960573476702509</v>
      </c>
      <c r="N1117" s="17" t="n">
        <v>0.4274255102043062</v>
      </c>
      <c r="O1117" s="20">
        <f>IF(F1117="","",IF(F1117&lt;'04_VOLATILITY_REGIMES'!$C$5,"Low",IF(F1117&lt;'04_VOLATILITY_REGIMES'!$C$6,"Normal",IF(F1117&lt;'04_VOLATILITY_REGIMES'!$C$7,"High","Extreme"))))</f>
        <v/>
      </c>
      <c r="P1117" s="20">
        <f>O1118</f>
        <v/>
      </c>
      <c r="Q1117" s="21">
        <f>YEAR(A1117)</f>
        <v/>
      </c>
    </row>
    <row r="1118">
      <c r="A1118" s="14" t="n">
        <v>42969</v>
      </c>
      <c r="B1118" s="15">
        <f>'01_RAW_Spot'!B1118</f>
        <v/>
      </c>
      <c r="C1118" s="16">
        <f>'01_RAW_IV'!B1118</f>
        <v/>
      </c>
      <c r="D1118" s="15">
        <f>LN(B1118/B1117)</f>
        <v/>
      </c>
      <c r="E1118" s="16">
        <f>STDEV(D1098:D1118)*SQRT(252)</f>
        <v/>
      </c>
      <c r="F1118" s="16">
        <f>STDEV(D1056:D1118)*SQRT(252)</f>
        <v/>
      </c>
      <c r="G1118" s="16">
        <f>IF(OR(C1118="",F1118=""),"",C1118-F1118)</f>
        <v/>
      </c>
      <c r="H1118" s="17">
        <f>IF(OR(C1118="",F1118="",F1118=0),"",C1118/F1118)</f>
        <v/>
      </c>
      <c r="I1118" s="18">
        <f>IF('01_RAW_FwdRV'!B1118="","",'01_RAW_FwdRV'!B1118)</f>
        <v/>
      </c>
      <c r="J1118" s="18">
        <f>IF(ROW()&lt;=3286,STDEV(D1119:D1139)*SQRT(252),"")</f>
        <v/>
      </c>
      <c r="K1118" s="18">
        <f>IF(ROW()&lt;=3244,LN(B1181/B1118),"")</f>
        <v/>
      </c>
      <c r="L1118" s="19" t="n">
        <v>0.06356311548791406</v>
      </c>
      <c r="M1118" s="19" t="n">
        <v>0.0008952551477170994</v>
      </c>
      <c r="N1118" s="17" t="n">
        <v>0.4212488716900323</v>
      </c>
      <c r="O1118" s="20">
        <f>IF(F1118="","",IF(F1118&lt;'04_VOLATILITY_REGIMES'!$C$5,"Low",IF(F1118&lt;'04_VOLATILITY_REGIMES'!$C$6,"Normal",IF(F1118&lt;'04_VOLATILITY_REGIMES'!$C$7,"High","Extreme"))))</f>
        <v/>
      </c>
      <c r="P1118" s="20">
        <f>O1119</f>
        <v/>
      </c>
      <c r="Q1118" s="21">
        <f>YEAR(A1118)</f>
        <v/>
      </c>
    </row>
    <row r="1119">
      <c r="A1119" s="14" t="n">
        <v>42970</v>
      </c>
      <c r="B1119" s="15">
        <f>'01_RAW_Spot'!B1119</f>
        <v/>
      </c>
      <c r="C1119" s="16">
        <f>'01_RAW_IV'!B1119</f>
        <v/>
      </c>
      <c r="D1119" s="15">
        <f>LN(B1119/B1118)</f>
        <v/>
      </c>
      <c r="E1119" s="16">
        <f>STDEV(D1099:D1119)*SQRT(252)</f>
        <v/>
      </c>
      <c r="F1119" s="16">
        <f>STDEV(D1057:D1119)*SQRT(252)</f>
        <v/>
      </c>
      <c r="G1119" s="16">
        <f>IF(OR(C1119="",F1119=""),"",C1119-F1119)</f>
        <v/>
      </c>
      <c r="H1119" s="17">
        <f>IF(OR(C1119="",F1119="",F1119=0),"",C1119/F1119)</f>
        <v/>
      </c>
      <c r="I1119" s="18">
        <f>IF('01_RAW_FwdRV'!B1119="","",'01_RAW_FwdRV'!B1119)</f>
        <v/>
      </c>
      <c r="J1119" s="18">
        <f>IF(ROW()&lt;=3286,STDEV(D1120:D1140)*SQRT(252),"")</f>
        <v/>
      </c>
      <c r="K1119" s="18">
        <f>IF(ROW()&lt;=3244,LN(B1182/B1119),"")</f>
        <v/>
      </c>
      <c r="L1119" s="19" t="n">
        <v>0.04561717352415027</v>
      </c>
      <c r="M1119" s="19" t="n">
        <v>0.0008944543828264759</v>
      </c>
      <c r="N1119" s="17" t="n">
        <v>0.4611883515552926</v>
      </c>
      <c r="O1119" s="20">
        <f>IF(F1119="","",IF(F1119&lt;'04_VOLATILITY_REGIMES'!$C$5,"Low",IF(F1119&lt;'04_VOLATILITY_REGIMES'!$C$6,"Normal",IF(F1119&lt;'04_VOLATILITY_REGIMES'!$C$7,"High","Extreme"))))</f>
        <v/>
      </c>
      <c r="P1119" s="20">
        <f>O1120</f>
        <v/>
      </c>
      <c r="Q1119" s="21">
        <f>YEAR(A1119)</f>
        <v/>
      </c>
    </row>
    <row r="1120">
      <c r="A1120" s="14" t="n">
        <v>42971</v>
      </c>
      <c r="B1120" s="15">
        <f>'01_RAW_Spot'!B1120</f>
        <v/>
      </c>
      <c r="C1120" s="16">
        <f>'01_RAW_IV'!B1120</f>
        <v/>
      </c>
      <c r="D1120" s="15">
        <f>LN(B1120/B1119)</f>
        <v/>
      </c>
      <c r="E1120" s="16">
        <f>STDEV(D1100:D1120)*SQRT(252)</f>
        <v/>
      </c>
      <c r="F1120" s="16">
        <f>STDEV(D1058:D1120)*SQRT(252)</f>
        <v/>
      </c>
      <c r="G1120" s="16">
        <f>IF(OR(C1120="",F1120=""),"",C1120-F1120)</f>
        <v/>
      </c>
      <c r="H1120" s="17">
        <f>IF(OR(C1120="",F1120="",F1120=0),"",C1120/F1120)</f>
        <v/>
      </c>
      <c r="I1120" s="18">
        <f>IF('01_RAW_FwdRV'!B1120="","",'01_RAW_FwdRV'!B1120)</f>
        <v/>
      </c>
      <c r="J1120" s="18">
        <f>IF(ROW()&lt;=3286,STDEV(D1121:D1141)*SQRT(252),"")</f>
        <v/>
      </c>
      <c r="K1120" s="18">
        <f>IF(ROW()&lt;=3244,LN(B1183/B1120),"")</f>
        <v/>
      </c>
      <c r="L1120" s="19" t="n">
        <v>0.04647006255585344</v>
      </c>
      <c r="M1120" s="19" t="n">
        <v>0.0008936550491510277</v>
      </c>
      <c r="N1120" s="17" t="n">
        <v>0.4750165227502803</v>
      </c>
      <c r="O1120" s="20">
        <f>IF(F1120="","",IF(F1120&lt;'04_VOLATILITY_REGIMES'!$C$5,"Low",IF(F1120&lt;'04_VOLATILITY_REGIMES'!$C$6,"Normal",IF(F1120&lt;'04_VOLATILITY_REGIMES'!$C$7,"High","Extreme"))))</f>
        <v/>
      </c>
      <c r="P1120" s="20">
        <f>O1121</f>
        <v/>
      </c>
      <c r="Q1120" s="21">
        <f>YEAR(A1120)</f>
        <v/>
      </c>
    </row>
    <row r="1121">
      <c r="A1121" s="14" t="n">
        <v>42975</v>
      </c>
      <c r="B1121" s="15">
        <f>'01_RAW_Spot'!B1121</f>
        <v/>
      </c>
      <c r="C1121" s="16">
        <f>'01_RAW_IV'!B1121</f>
        <v/>
      </c>
      <c r="D1121" s="15">
        <f>LN(B1121/B1120)</f>
        <v/>
      </c>
      <c r="E1121" s="16">
        <f>STDEV(D1101:D1121)*SQRT(252)</f>
        <v/>
      </c>
      <c r="F1121" s="16">
        <f>STDEV(D1059:D1121)*SQRT(252)</f>
        <v/>
      </c>
      <c r="G1121" s="16">
        <f>IF(OR(C1121="",F1121=""),"",C1121-F1121)</f>
        <v/>
      </c>
      <c r="H1121" s="17">
        <f>IF(OR(C1121="",F1121="",F1121=0),"",C1121/F1121)</f>
        <v/>
      </c>
      <c r="I1121" s="18">
        <f>IF('01_RAW_FwdRV'!B1121="","",'01_RAW_FwdRV'!B1121)</f>
        <v/>
      </c>
      <c r="J1121" s="18">
        <f>IF(ROW()&lt;=3286,STDEV(D1122:D1142)*SQRT(252),"")</f>
        <v/>
      </c>
      <c r="K1121" s="18">
        <f>IF(ROW()&lt;=3244,LN(B1184/B1121),"")</f>
        <v/>
      </c>
      <c r="L1121" s="19" t="n">
        <v>0.02589285714285714</v>
      </c>
      <c r="M1121" s="19" t="n">
        <v>0.001785714285714286</v>
      </c>
      <c r="N1121" s="17" t="n">
        <v>0.4334218001454144</v>
      </c>
      <c r="O1121" s="20">
        <f>IF(F1121="","",IF(F1121&lt;'04_VOLATILITY_REGIMES'!$C$5,"Low",IF(F1121&lt;'04_VOLATILITY_REGIMES'!$C$6,"Normal",IF(F1121&lt;'04_VOLATILITY_REGIMES'!$C$7,"High","Extreme"))))</f>
        <v/>
      </c>
      <c r="P1121" s="20">
        <f>O1122</f>
        <v/>
      </c>
      <c r="Q1121" s="21">
        <f>YEAR(A1121)</f>
        <v/>
      </c>
    </row>
    <row r="1122">
      <c r="A1122" s="14" t="n">
        <v>42976</v>
      </c>
      <c r="B1122" s="15">
        <f>'01_RAW_Spot'!B1122</f>
        <v/>
      </c>
      <c r="C1122" s="16">
        <f>'01_RAW_IV'!B1122</f>
        <v/>
      </c>
      <c r="D1122" s="15">
        <f>LN(B1122/B1121)</f>
        <v/>
      </c>
      <c r="E1122" s="16">
        <f>STDEV(D1102:D1122)*SQRT(252)</f>
        <v/>
      </c>
      <c r="F1122" s="16">
        <f>STDEV(D1060:D1122)*SQRT(252)</f>
        <v/>
      </c>
      <c r="G1122" s="16">
        <f>IF(OR(C1122="",F1122=""),"",C1122-F1122)</f>
        <v/>
      </c>
      <c r="H1122" s="17">
        <f>IF(OR(C1122="",F1122="",F1122=0),"",C1122/F1122)</f>
        <v/>
      </c>
      <c r="I1122" s="18">
        <f>IF('01_RAW_FwdRV'!B1122="","",'01_RAW_FwdRV'!B1122)</f>
        <v/>
      </c>
      <c r="J1122" s="18">
        <f>IF(ROW()&lt;=3286,STDEV(D1123:D1143)*SQRT(252),"")</f>
        <v/>
      </c>
      <c r="K1122" s="18">
        <f>IF(ROW()&lt;=3244,LN(B1185/B1122),"")</f>
        <v/>
      </c>
      <c r="L1122" s="19" t="n">
        <v>0.02765388046387154</v>
      </c>
      <c r="M1122" s="19" t="n">
        <v>0.0008920606601248885</v>
      </c>
      <c r="N1122" s="17" t="n">
        <v>0.4509876088933502</v>
      </c>
      <c r="O1122" s="20">
        <f>IF(F1122="","",IF(F1122&lt;'04_VOLATILITY_REGIMES'!$C$5,"Low",IF(F1122&lt;'04_VOLATILITY_REGIMES'!$C$6,"Normal",IF(F1122&lt;'04_VOLATILITY_REGIMES'!$C$7,"High","Extreme"))))</f>
        <v/>
      </c>
      <c r="P1122" s="20">
        <f>O1123</f>
        <v/>
      </c>
      <c r="Q1122" s="21">
        <f>YEAR(A1122)</f>
        <v/>
      </c>
    </row>
    <row r="1123">
      <c r="A1123" s="14" t="n">
        <v>42977</v>
      </c>
      <c r="B1123" s="15">
        <f>'01_RAW_Spot'!B1123</f>
        <v/>
      </c>
      <c r="C1123" s="16">
        <f>'01_RAW_IV'!B1123</f>
        <v/>
      </c>
      <c r="D1123" s="15">
        <f>LN(B1123/B1122)</f>
        <v/>
      </c>
      <c r="E1123" s="16">
        <f>STDEV(D1103:D1123)*SQRT(252)</f>
        <v/>
      </c>
      <c r="F1123" s="16">
        <f>STDEV(D1061:D1123)*SQRT(252)</f>
        <v/>
      </c>
      <c r="G1123" s="16">
        <f>IF(OR(C1123="",F1123=""),"",C1123-F1123)</f>
        <v/>
      </c>
      <c r="H1123" s="17">
        <f>IF(OR(C1123="",F1123="",F1123=0),"",C1123/F1123)</f>
        <v/>
      </c>
      <c r="I1123" s="18">
        <f>IF('01_RAW_FwdRV'!B1123="","",'01_RAW_FwdRV'!B1123)</f>
        <v/>
      </c>
      <c r="J1123" s="18">
        <f>IF(ROW()&lt;=3286,STDEV(D1124:D1144)*SQRT(252),"")</f>
        <v/>
      </c>
      <c r="K1123" s="18">
        <f>IF(ROW()&lt;=3244,LN(B1186/B1123),"")</f>
        <v/>
      </c>
      <c r="L1123" s="19" t="n">
        <v>0.0267379679144385</v>
      </c>
      <c r="M1123" s="19" t="n">
        <v>0.00089126559714795</v>
      </c>
      <c r="N1123" s="17" t="n">
        <v>0.4504951445900962</v>
      </c>
      <c r="O1123" s="20">
        <f>IF(F1123="","",IF(F1123&lt;'04_VOLATILITY_REGIMES'!$C$5,"Low",IF(F1123&lt;'04_VOLATILITY_REGIMES'!$C$6,"Normal",IF(F1123&lt;'04_VOLATILITY_REGIMES'!$C$7,"High","Extreme"))))</f>
        <v/>
      </c>
      <c r="P1123" s="20">
        <f>O1124</f>
        <v/>
      </c>
      <c r="Q1123" s="21">
        <f>YEAR(A1123)</f>
        <v/>
      </c>
    </row>
    <row r="1124">
      <c r="A1124" s="14" t="n">
        <v>42978</v>
      </c>
      <c r="B1124" s="15">
        <f>'01_RAW_Spot'!B1124</f>
        <v/>
      </c>
      <c r="C1124" s="16">
        <f>'01_RAW_IV'!B1124</f>
        <v/>
      </c>
      <c r="D1124" s="15">
        <f>LN(B1124/B1123)</f>
        <v/>
      </c>
      <c r="E1124" s="16">
        <f>STDEV(D1104:D1124)*SQRT(252)</f>
        <v/>
      </c>
      <c r="F1124" s="16">
        <f>STDEV(D1062:D1124)*SQRT(252)</f>
        <v/>
      </c>
      <c r="G1124" s="16">
        <f>IF(OR(C1124="",F1124=""),"",C1124-F1124)</f>
        <v/>
      </c>
      <c r="H1124" s="17">
        <f>IF(OR(C1124="",F1124="",F1124=0),"",C1124/F1124)</f>
        <v/>
      </c>
      <c r="I1124" s="18">
        <f>IF('01_RAW_FwdRV'!B1124="","",'01_RAW_FwdRV'!B1124)</f>
        <v/>
      </c>
      <c r="J1124" s="18">
        <f>IF(ROW()&lt;=3286,STDEV(D1125:D1145)*SQRT(252),"")</f>
        <v/>
      </c>
      <c r="K1124" s="18">
        <f>IF(ROW()&lt;=3244,LN(B1187/B1124),"")</f>
        <v/>
      </c>
      <c r="L1124" s="19" t="n">
        <v>0.03739982190560998</v>
      </c>
      <c r="M1124" s="19" t="n">
        <v>0.0008904719501335708</v>
      </c>
      <c r="N1124" s="17" t="n">
        <v>0.4865050168579736</v>
      </c>
      <c r="O1124" s="20">
        <f>IF(F1124="","",IF(F1124&lt;'04_VOLATILITY_REGIMES'!$C$5,"Low",IF(F1124&lt;'04_VOLATILITY_REGIMES'!$C$6,"Normal",IF(F1124&lt;'04_VOLATILITY_REGIMES'!$C$7,"High","Extreme"))))</f>
        <v/>
      </c>
      <c r="P1124" s="20">
        <f>O1125</f>
        <v/>
      </c>
      <c r="Q1124" s="21">
        <f>YEAR(A1124)</f>
        <v/>
      </c>
    </row>
    <row r="1125">
      <c r="A1125" s="14" t="n">
        <v>42979</v>
      </c>
      <c r="B1125" s="15">
        <f>'01_RAW_Spot'!B1125</f>
        <v/>
      </c>
      <c r="C1125" s="16">
        <f>'01_RAW_IV'!B1125</f>
        <v/>
      </c>
      <c r="D1125" s="15">
        <f>LN(B1125/B1124)</f>
        <v/>
      </c>
      <c r="E1125" s="16">
        <f>STDEV(D1105:D1125)*SQRT(252)</f>
        <v/>
      </c>
      <c r="F1125" s="16">
        <f>STDEV(D1063:D1125)*SQRT(252)</f>
        <v/>
      </c>
      <c r="G1125" s="16">
        <f>IF(OR(C1125="",F1125=""),"",C1125-F1125)</f>
        <v/>
      </c>
      <c r="H1125" s="17">
        <f>IF(OR(C1125="",F1125="",F1125=0),"",C1125/F1125)</f>
        <v/>
      </c>
      <c r="I1125" s="18">
        <f>IF('01_RAW_FwdRV'!B1125="","",'01_RAW_FwdRV'!B1125)</f>
        <v/>
      </c>
      <c r="J1125" s="18">
        <f>IF(ROW()&lt;=3286,STDEV(D1126:D1146)*SQRT(252),"")</f>
        <v/>
      </c>
      <c r="K1125" s="18">
        <f>IF(ROW()&lt;=3244,LN(B1188/B1125),"")</f>
        <v/>
      </c>
      <c r="L1125" s="19" t="n">
        <v>0.04804270462633452</v>
      </c>
      <c r="M1125" s="19" t="n">
        <v>0.0008896797153024911</v>
      </c>
      <c r="N1125" s="17" t="n">
        <v>0.4999125900695012</v>
      </c>
      <c r="O1125" s="20">
        <f>IF(F1125="","",IF(F1125&lt;'04_VOLATILITY_REGIMES'!$C$5,"Low",IF(F1125&lt;'04_VOLATILITY_REGIMES'!$C$6,"Normal",IF(F1125&lt;'04_VOLATILITY_REGIMES'!$C$7,"High","Extreme"))))</f>
        <v/>
      </c>
      <c r="P1125" s="20">
        <f>O1126</f>
        <v/>
      </c>
      <c r="Q1125" s="21">
        <f>YEAR(A1125)</f>
        <v/>
      </c>
    </row>
    <row r="1126">
      <c r="A1126" s="14" t="n">
        <v>42982</v>
      </c>
      <c r="B1126" s="15">
        <f>'01_RAW_Spot'!B1126</f>
        <v/>
      </c>
      <c r="C1126" s="16">
        <f>'01_RAW_IV'!B1126</f>
        <v/>
      </c>
      <c r="D1126" s="15">
        <f>LN(B1126/B1125)</f>
        <v/>
      </c>
      <c r="E1126" s="16">
        <f>STDEV(D1106:D1126)*SQRT(252)</f>
        <v/>
      </c>
      <c r="F1126" s="16">
        <f>STDEV(D1064:D1126)*SQRT(252)</f>
        <v/>
      </c>
      <c r="G1126" s="16">
        <f>IF(OR(C1126="",F1126=""),"",C1126-F1126)</f>
        <v/>
      </c>
      <c r="H1126" s="17">
        <f>IF(OR(C1126="",F1126="",F1126=0),"",C1126/F1126)</f>
        <v/>
      </c>
      <c r="I1126" s="18">
        <f>IF('01_RAW_FwdRV'!B1126="","",'01_RAW_FwdRV'!B1126)</f>
        <v/>
      </c>
      <c r="J1126" s="18">
        <f>IF(ROW()&lt;=3286,STDEV(D1127:D1147)*SQRT(252),"")</f>
        <v/>
      </c>
      <c r="K1126" s="18">
        <f>IF(ROW()&lt;=3244,LN(B1189/B1126),"")</f>
        <v/>
      </c>
      <c r="L1126" s="19" t="n">
        <v>0.06844444444444445</v>
      </c>
      <c r="M1126" s="19" t="n">
        <v>0.001777777777777778</v>
      </c>
      <c r="N1126" s="17" t="n">
        <v>0.5427407882393239</v>
      </c>
      <c r="O1126" s="20">
        <f>IF(F1126="","",IF(F1126&lt;'04_VOLATILITY_REGIMES'!$C$5,"Low",IF(F1126&lt;'04_VOLATILITY_REGIMES'!$C$6,"Normal",IF(F1126&lt;'04_VOLATILITY_REGIMES'!$C$7,"High","Extreme"))))</f>
        <v/>
      </c>
      <c r="P1126" s="20">
        <f>O1127</f>
        <v/>
      </c>
      <c r="Q1126" s="21">
        <f>YEAR(A1126)</f>
        <v/>
      </c>
    </row>
    <row r="1127">
      <c r="A1127" s="14" t="n">
        <v>42983</v>
      </c>
      <c r="B1127" s="15">
        <f>'01_RAW_Spot'!B1127</f>
        <v/>
      </c>
      <c r="C1127" s="16">
        <f>'01_RAW_IV'!B1127</f>
        <v/>
      </c>
      <c r="D1127" s="15">
        <f>LN(B1127/B1126)</f>
        <v/>
      </c>
      <c r="E1127" s="16">
        <f>STDEV(D1107:D1127)*SQRT(252)</f>
        <v/>
      </c>
      <c r="F1127" s="16">
        <f>STDEV(D1065:D1127)*SQRT(252)</f>
        <v/>
      </c>
      <c r="G1127" s="16">
        <f>IF(OR(C1127="",F1127=""),"",C1127-F1127)</f>
        <v/>
      </c>
      <c r="H1127" s="17">
        <f>IF(OR(C1127="",F1127="",F1127=0),"",C1127/F1127)</f>
        <v/>
      </c>
      <c r="I1127" s="18">
        <f>IF('01_RAW_FwdRV'!B1127="","",'01_RAW_FwdRV'!B1127)</f>
        <v/>
      </c>
      <c r="J1127" s="18">
        <f>IF(ROW()&lt;=3286,STDEV(D1128:D1148)*SQRT(252),"")</f>
        <v/>
      </c>
      <c r="K1127" s="18">
        <f>IF(ROW()&lt;=3244,LN(B1190/B1127),"")</f>
        <v/>
      </c>
      <c r="L1127" s="19" t="n">
        <v>0.07726465364120781</v>
      </c>
      <c r="M1127" s="19" t="n">
        <v>0.003552397868561279</v>
      </c>
      <c r="N1127" s="17" t="n">
        <v>0.5523443523066742</v>
      </c>
      <c r="O1127" s="20">
        <f>IF(F1127="","",IF(F1127&lt;'04_VOLATILITY_REGIMES'!$C$5,"Low",IF(F1127&lt;'04_VOLATILITY_REGIMES'!$C$6,"Normal",IF(F1127&lt;'04_VOLATILITY_REGIMES'!$C$7,"High","Extreme"))))</f>
        <v/>
      </c>
      <c r="P1127" s="20">
        <f>O1128</f>
        <v/>
      </c>
      <c r="Q1127" s="21">
        <f>YEAR(A1127)</f>
        <v/>
      </c>
    </row>
    <row r="1128">
      <c r="A1128" s="14" t="n">
        <v>42984</v>
      </c>
      <c r="B1128" s="15">
        <f>'01_RAW_Spot'!B1128</f>
        <v/>
      </c>
      <c r="C1128" s="16">
        <f>'01_RAW_IV'!B1128</f>
        <v/>
      </c>
      <c r="D1128" s="15">
        <f>LN(B1128/B1127)</f>
        <v/>
      </c>
      <c r="E1128" s="16">
        <f>STDEV(D1108:D1128)*SQRT(252)</f>
        <v/>
      </c>
      <c r="F1128" s="16">
        <f>STDEV(D1066:D1128)*SQRT(252)</f>
        <v/>
      </c>
      <c r="G1128" s="16">
        <f>IF(OR(C1128="",F1128=""),"",C1128-F1128)</f>
        <v/>
      </c>
      <c r="H1128" s="17">
        <f>IF(OR(C1128="",F1128="",F1128=0),"",C1128/F1128)</f>
        <v/>
      </c>
      <c r="I1128" s="18">
        <f>IF('01_RAW_FwdRV'!B1128="","",'01_RAW_FwdRV'!B1128)</f>
        <v/>
      </c>
      <c r="J1128" s="18">
        <f>IF(ROW()&lt;=3286,STDEV(D1129:D1149)*SQRT(252),"")</f>
        <v/>
      </c>
      <c r="K1128" s="18">
        <f>IF(ROW()&lt;=3244,LN(B1191/B1128),"")</f>
        <v/>
      </c>
      <c r="L1128" s="19" t="n">
        <v>0.0834072759538598</v>
      </c>
      <c r="M1128" s="19" t="n">
        <v>0.00354924578527063</v>
      </c>
      <c r="N1128" s="17" t="n">
        <v>0.5704528770094438</v>
      </c>
      <c r="O1128" s="20">
        <f>IF(F1128="","",IF(F1128&lt;'04_VOLATILITY_REGIMES'!$C$5,"Low",IF(F1128&lt;'04_VOLATILITY_REGIMES'!$C$6,"Normal",IF(F1128&lt;'04_VOLATILITY_REGIMES'!$C$7,"High","Extreme"))))</f>
        <v/>
      </c>
      <c r="P1128" s="20">
        <f>O1129</f>
        <v/>
      </c>
      <c r="Q1128" s="21">
        <f>YEAR(A1128)</f>
        <v/>
      </c>
    </row>
    <row r="1129">
      <c r="A1129" s="14" t="n">
        <v>42985</v>
      </c>
      <c r="B1129" s="15">
        <f>'01_RAW_Spot'!B1129</f>
        <v/>
      </c>
      <c r="C1129" s="16">
        <f>'01_RAW_IV'!B1129</f>
        <v/>
      </c>
      <c r="D1129" s="15">
        <f>LN(B1129/B1128)</f>
        <v/>
      </c>
      <c r="E1129" s="16">
        <f>STDEV(D1109:D1129)*SQRT(252)</f>
        <v/>
      </c>
      <c r="F1129" s="16">
        <f>STDEV(D1067:D1129)*SQRT(252)</f>
        <v/>
      </c>
      <c r="G1129" s="16">
        <f>IF(OR(C1129="",F1129=""),"",C1129-F1129)</f>
        <v/>
      </c>
      <c r="H1129" s="17">
        <f>IF(OR(C1129="",F1129="",F1129=0),"",C1129/F1129)</f>
        <v/>
      </c>
      <c r="I1129" s="18">
        <f>IF('01_RAW_FwdRV'!B1129="","",'01_RAW_FwdRV'!B1129)</f>
        <v/>
      </c>
      <c r="J1129" s="18">
        <f>IF(ROW()&lt;=3286,STDEV(D1130:D1150)*SQRT(252),"")</f>
        <v/>
      </c>
      <c r="K1129" s="18">
        <f>IF(ROW()&lt;=3244,LN(B1192/B1129),"")</f>
        <v/>
      </c>
      <c r="L1129" s="19" t="n">
        <v>0.05673758865248227</v>
      </c>
      <c r="M1129" s="19" t="n">
        <v>0.002659574468085106</v>
      </c>
      <c r="N1129" s="17" t="n">
        <v>0.5151408116765507</v>
      </c>
      <c r="O1129" s="20">
        <f>IF(F1129="","",IF(F1129&lt;'04_VOLATILITY_REGIMES'!$C$5,"Low",IF(F1129&lt;'04_VOLATILITY_REGIMES'!$C$6,"Normal",IF(F1129&lt;'04_VOLATILITY_REGIMES'!$C$7,"High","Extreme"))))</f>
        <v/>
      </c>
      <c r="P1129" s="20">
        <f>O1130</f>
        <v/>
      </c>
      <c r="Q1129" s="21">
        <f>YEAR(A1129)</f>
        <v/>
      </c>
    </row>
    <row r="1130">
      <c r="A1130" s="14" t="n">
        <v>42986</v>
      </c>
      <c r="B1130" s="15">
        <f>'01_RAW_Spot'!B1130</f>
        <v/>
      </c>
      <c r="C1130" s="16">
        <f>'01_RAW_IV'!B1130</f>
        <v/>
      </c>
      <c r="D1130" s="15">
        <f>LN(B1130/B1129)</f>
        <v/>
      </c>
      <c r="E1130" s="16">
        <f>STDEV(D1110:D1130)*SQRT(252)</f>
        <v/>
      </c>
      <c r="F1130" s="16">
        <f>STDEV(D1068:D1130)*SQRT(252)</f>
        <v/>
      </c>
      <c r="G1130" s="16">
        <f>IF(OR(C1130="",F1130=""),"",C1130-F1130)</f>
        <v/>
      </c>
      <c r="H1130" s="17">
        <f>IF(OR(C1130="",F1130="",F1130=0),"",C1130/F1130)</f>
        <v/>
      </c>
      <c r="I1130" s="18">
        <f>IF('01_RAW_FwdRV'!B1130="","",'01_RAW_FwdRV'!B1130)</f>
        <v/>
      </c>
      <c r="J1130" s="18">
        <f>IF(ROW()&lt;=3286,STDEV(D1131:D1151)*SQRT(252),"")</f>
        <v/>
      </c>
      <c r="K1130" s="18">
        <f>IF(ROW()&lt;=3244,LN(B1193/B1130),"")</f>
        <v/>
      </c>
      <c r="L1130" s="19" t="n">
        <v>0.04428697962798937</v>
      </c>
      <c r="M1130" s="19" t="n">
        <v>0.009743135518157661</v>
      </c>
      <c r="N1130" s="17" t="n">
        <v>0.4513010988371192</v>
      </c>
      <c r="O1130" s="20">
        <f>IF(F1130="","",IF(F1130&lt;'04_VOLATILITY_REGIMES'!$C$5,"Low",IF(F1130&lt;'04_VOLATILITY_REGIMES'!$C$6,"Normal",IF(F1130&lt;'04_VOLATILITY_REGIMES'!$C$7,"High","Extreme"))))</f>
        <v/>
      </c>
      <c r="P1130" s="20">
        <f>O1131</f>
        <v/>
      </c>
      <c r="Q1130" s="21">
        <f>YEAR(A1130)</f>
        <v/>
      </c>
    </row>
    <row r="1131">
      <c r="A1131" s="14" t="n">
        <v>42989</v>
      </c>
      <c r="B1131" s="15">
        <f>'01_RAW_Spot'!B1131</f>
        <v/>
      </c>
      <c r="C1131" s="16">
        <f>'01_RAW_IV'!B1131</f>
        <v/>
      </c>
      <c r="D1131" s="15">
        <f>LN(B1131/B1130)</f>
        <v/>
      </c>
      <c r="E1131" s="16">
        <f>STDEV(D1111:D1131)*SQRT(252)</f>
        <v/>
      </c>
      <c r="F1131" s="16">
        <f>STDEV(D1069:D1131)*SQRT(252)</f>
        <v/>
      </c>
      <c r="G1131" s="16">
        <f>IF(OR(C1131="",F1131=""),"",C1131-F1131)</f>
        <v/>
      </c>
      <c r="H1131" s="17">
        <f>IF(OR(C1131="",F1131="",F1131=0),"",C1131/F1131)</f>
        <v/>
      </c>
      <c r="I1131" s="18">
        <f>IF('01_RAW_FwdRV'!B1131="","",'01_RAW_FwdRV'!B1131)</f>
        <v/>
      </c>
      <c r="J1131" s="18">
        <f>IF(ROW()&lt;=3286,STDEV(D1132:D1152)*SQRT(252),"")</f>
        <v/>
      </c>
      <c r="K1131" s="18">
        <f>IF(ROW()&lt;=3244,LN(B1194/B1131),"")</f>
        <v/>
      </c>
      <c r="L1131" s="19" t="n">
        <v>0.02654867256637168</v>
      </c>
      <c r="M1131" s="19" t="n">
        <v>0.01150442477876106</v>
      </c>
      <c r="N1131" s="17" t="n">
        <v>0.4171847105855225</v>
      </c>
      <c r="O1131" s="20">
        <f>IF(F1131="","",IF(F1131&lt;'04_VOLATILITY_REGIMES'!$C$5,"Low",IF(F1131&lt;'04_VOLATILITY_REGIMES'!$C$6,"Normal",IF(F1131&lt;'04_VOLATILITY_REGIMES'!$C$7,"High","Extreme"))))</f>
        <v/>
      </c>
      <c r="P1131" s="20">
        <f>O1132</f>
        <v/>
      </c>
      <c r="Q1131" s="21">
        <f>YEAR(A1131)</f>
        <v/>
      </c>
    </row>
    <row r="1132">
      <c r="A1132" s="14" t="n">
        <v>42990</v>
      </c>
      <c r="B1132" s="15">
        <f>'01_RAW_Spot'!B1132</f>
        <v/>
      </c>
      <c r="C1132" s="16">
        <f>'01_RAW_IV'!B1132</f>
        <v/>
      </c>
      <c r="D1132" s="15">
        <f>LN(B1132/B1131)</f>
        <v/>
      </c>
      <c r="E1132" s="16">
        <f>STDEV(D1112:D1132)*SQRT(252)</f>
        <v/>
      </c>
      <c r="F1132" s="16">
        <f>STDEV(D1070:D1132)*SQRT(252)</f>
        <v/>
      </c>
      <c r="G1132" s="16">
        <f>IF(OR(C1132="",F1132=""),"",C1132-F1132)</f>
        <v/>
      </c>
      <c r="H1132" s="17">
        <f>IF(OR(C1132="",F1132="",F1132=0),"",C1132/F1132)</f>
        <v/>
      </c>
      <c r="I1132" s="18">
        <f>IF('01_RAW_FwdRV'!B1132="","",'01_RAW_FwdRV'!B1132)</f>
        <v/>
      </c>
      <c r="J1132" s="18">
        <f>IF(ROW()&lt;=3286,STDEV(D1133:D1153)*SQRT(252),"")</f>
        <v/>
      </c>
      <c r="K1132" s="18">
        <f>IF(ROW()&lt;=3244,LN(B1195/B1132),"")</f>
        <v/>
      </c>
      <c r="L1132" s="19" t="n">
        <v>0.02387267904509284</v>
      </c>
      <c r="M1132" s="19" t="n">
        <v>0.01237842617152962</v>
      </c>
      <c r="N1132" s="17" t="n">
        <v>0.4023652148579782</v>
      </c>
      <c r="O1132" s="20">
        <f>IF(F1132="","",IF(F1132&lt;'04_VOLATILITY_REGIMES'!$C$5,"Low",IF(F1132&lt;'04_VOLATILITY_REGIMES'!$C$6,"Normal",IF(F1132&lt;'04_VOLATILITY_REGIMES'!$C$7,"High","Extreme"))))</f>
        <v/>
      </c>
      <c r="P1132" s="20">
        <f>O1133</f>
        <v/>
      </c>
      <c r="Q1132" s="21">
        <f>YEAR(A1132)</f>
        <v/>
      </c>
    </row>
    <row r="1133">
      <c r="A1133" s="14" t="n">
        <v>42991</v>
      </c>
      <c r="B1133" s="15">
        <f>'01_RAW_Spot'!B1133</f>
        <v/>
      </c>
      <c r="C1133" s="16">
        <f>'01_RAW_IV'!B1133</f>
        <v/>
      </c>
      <c r="D1133" s="15">
        <f>LN(B1133/B1132)</f>
        <v/>
      </c>
      <c r="E1133" s="16">
        <f>STDEV(D1113:D1133)*SQRT(252)</f>
        <v/>
      </c>
      <c r="F1133" s="16">
        <f>STDEV(D1071:D1133)*SQRT(252)</f>
        <v/>
      </c>
      <c r="G1133" s="16">
        <f>IF(OR(C1133="",F1133=""),"",C1133-F1133)</f>
        <v/>
      </c>
      <c r="H1133" s="17">
        <f>IF(OR(C1133="",F1133="",F1133=0),"",C1133/F1133)</f>
        <v/>
      </c>
      <c r="I1133" s="18">
        <f>IF('01_RAW_FwdRV'!B1133="","",'01_RAW_FwdRV'!B1133)</f>
        <v/>
      </c>
      <c r="J1133" s="18">
        <f>IF(ROW()&lt;=3286,STDEV(D1134:D1154)*SQRT(252),"")</f>
        <v/>
      </c>
      <c r="K1133" s="18">
        <f>IF(ROW()&lt;=3244,LN(B1196/B1133),"")</f>
        <v/>
      </c>
      <c r="L1133" s="19" t="n">
        <v>0.0530035335689046</v>
      </c>
      <c r="M1133" s="19" t="n">
        <v>0.007950530035335688</v>
      </c>
      <c r="N1133" s="17" t="n">
        <v>0.4709712286556965</v>
      </c>
      <c r="O1133" s="20">
        <f>IF(F1133="","",IF(F1133&lt;'04_VOLATILITY_REGIMES'!$C$5,"Low",IF(F1133&lt;'04_VOLATILITY_REGIMES'!$C$6,"Normal",IF(F1133&lt;'04_VOLATILITY_REGIMES'!$C$7,"High","Extreme"))))</f>
        <v/>
      </c>
      <c r="P1133" s="20">
        <f>O1134</f>
        <v/>
      </c>
      <c r="Q1133" s="21">
        <f>YEAR(A1133)</f>
        <v/>
      </c>
    </row>
    <row r="1134">
      <c r="A1134" s="14" t="n">
        <v>42992</v>
      </c>
      <c r="B1134" s="15">
        <f>'01_RAW_Spot'!B1134</f>
        <v/>
      </c>
      <c r="C1134" s="16">
        <f>'01_RAW_IV'!B1134</f>
        <v/>
      </c>
      <c r="D1134" s="15">
        <f>LN(B1134/B1133)</f>
        <v/>
      </c>
      <c r="E1134" s="16">
        <f>STDEV(D1114:D1134)*SQRT(252)</f>
        <v/>
      </c>
      <c r="F1134" s="16">
        <f>STDEV(D1072:D1134)*SQRT(252)</f>
        <v/>
      </c>
      <c r="G1134" s="16">
        <f>IF(OR(C1134="",F1134=""),"",C1134-F1134)</f>
        <v/>
      </c>
      <c r="H1134" s="17">
        <f>IF(OR(C1134="",F1134="",F1134=0),"",C1134/F1134)</f>
        <v/>
      </c>
      <c r="I1134" s="18">
        <f>IF('01_RAW_FwdRV'!B1134="","",'01_RAW_FwdRV'!B1134)</f>
        <v/>
      </c>
      <c r="J1134" s="18">
        <f>IF(ROW()&lt;=3286,STDEV(D1135:D1155)*SQRT(252),"")</f>
        <v/>
      </c>
      <c r="K1134" s="18">
        <f>IF(ROW()&lt;=3244,LN(B1197/B1134),"")</f>
        <v/>
      </c>
      <c r="L1134" s="19" t="n">
        <v>0.06354810238305383</v>
      </c>
      <c r="M1134" s="19" t="n">
        <v>0.01059135039717564</v>
      </c>
      <c r="N1134" s="17" t="n">
        <v>0.4860076211247767</v>
      </c>
      <c r="O1134" s="20">
        <f>IF(F1134="","",IF(F1134&lt;'04_VOLATILITY_REGIMES'!$C$5,"Low",IF(F1134&lt;'04_VOLATILITY_REGIMES'!$C$6,"Normal",IF(F1134&lt;'04_VOLATILITY_REGIMES'!$C$7,"High","Extreme"))))</f>
        <v/>
      </c>
      <c r="P1134" s="20">
        <f>O1135</f>
        <v/>
      </c>
      <c r="Q1134" s="21">
        <f>YEAR(A1134)</f>
        <v/>
      </c>
    </row>
    <row r="1135">
      <c r="A1135" s="14" t="n">
        <v>42993</v>
      </c>
      <c r="B1135" s="15">
        <f>'01_RAW_Spot'!B1135</f>
        <v/>
      </c>
      <c r="C1135" s="16">
        <f>'01_RAW_IV'!B1135</f>
        <v/>
      </c>
      <c r="D1135" s="15">
        <f>LN(B1135/B1134)</f>
        <v/>
      </c>
      <c r="E1135" s="16">
        <f>STDEV(D1115:D1135)*SQRT(252)</f>
        <v/>
      </c>
      <c r="F1135" s="16">
        <f>STDEV(D1073:D1135)*SQRT(252)</f>
        <v/>
      </c>
      <c r="G1135" s="16">
        <f>IF(OR(C1135="",F1135=""),"",C1135-F1135)</f>
        <v/>
      </c>
      <c r="H1135" s="17">
        <f>IF(OR(C1135="",F1135="",F1135=0),"",C1135/F1135)</f>
        <v/>
      </c>
      <c r="I1135" s="18">
        <f>IF('01_RAW_FwdRV'!B1135="","",'01_RAW_FwdRV'!B1135)</f>
        <v/>
      </c>
      <c r="J1135" s="18">
        <f>IF(ROW()&lt;=3286,STDEV(D1136:D1156)*SQRT(252),"")</f>
        <v/>
      </c>
      <c r="K1135" s="18">
        <f>IF(ROW()&lt;=3244,LN(B1198/B1135),"")</f>
        <v/>
      </c>
      <c r="L1135" s="19" t="n">
        <v>0.0564373897707231</v>
      </c>
      <c r="M1135" s="19" t="n">
        <v>0.01058201058201058</v>
      </c>
      <c r="N1135" s="17" t="n">
        <v>0.47294336493065</v>
      </c>
      <c r="O1135" s="20">
        <f>IF(F1135="","",IF(F1135&lt;'04_VOLATILITY_REGIMES'!$C$5,"Low",IF(F1135&lt;'04_VOLATILITY_REGIMES'!$C$6,"Normal",IF(F1135&lt;'04_VOLATILITY_REGIMES'!$C$7,"High","Extreme"))))</f>
        <v/>
      </c>
      <c r="P1135" s="20">
        <f>O1136</f>
        <v/>
      </c>
      <c r="Q1135" s="21">
        <f>YEAR(A1135)</f>
        <v/>
      </c>
    </row>
    <row r="1136">
      <c r="A1136" s="14" t="n">
        <v>42996</v>
      </c>
      <c r="B1136" s="15">
        <f>'01_RAW_Spot'!B1136</f>
        <v/>
      </c>
      <c r="C1136" s="16">
        <f>'01_RAW_IV'!B1136</f>
        <v/>
      </c>
      <c r="D1136" s="15">
        <f>LN(B1136/B1135)</f>
        <v/>
      </c>
      <c r="E1136" s="16">
        <f>STDEV(D1116:D1136)*SQRT(252)</f>
        <v/>
      </c>
      <c r="F1136" s="16">
        <f>STDEV(D1074:D1136)*SQRT(252)</f>
        <v/>
      </c>
      <c r="G1136" s="16">
        <f>IF(OR(C1136="",F1136=""),"",C1136-F1136)</f>
        <v/>
      </c>
      <c r="H1136" s="17">
        <f>IF(OR(C1136="",F1136="",F1136=0),"",C1136/F1136)</f>
        <v/>
      </c>
      <c r="I1136" s="18">
        <f>IF('01_RAW_FwdRV'!B1136="","",'01_RAW_FwdRV'!B1136)</f>
        <v/>
      </c>
      <c r="J1136" s="18">
        <f>IF(ROW()&lt;=3286,STDEV(D1137:D1157)*SQRT(252),"")</f>
        <v/>
      </c>
      <c r="K1136" s="18">
        <f>IF(ROW()&lt;=3244,LN(B1199/B1136),"")</f>
        <v/>
      </c>
      <c r="L1136" s="19" t="n">
        <v>0.04845814977973568</v>
      </c>
      <c r="M1136" s="19" t="n">
        <v>0.000881057268722467</v>
      </c>
      <c r="N1136" s="17" t="n">
        <v>0.4966838571237628</v>
      </c>
      <c r="O1136" s="20">
        <f>IF(F1136="","",IF(F1136&lt;'04_VOLATILITY_REGIMES'!$C$5,"Low",IF(F1136&lt;'04_VOLATILITY_REGIMES'!$C$6,"Normal",IF(F1136&lt;'04_VOLATILITY_REGIMES'!$C$7,"High","Extreme"))))</f>
        <v/>
      </c>
      <c r="P1136" s="20">
        <f>O1137</f>
        <v/>
      </c>
      <c r="Q1136" s="21">
        <f>YEAR(A1136)</f>
        <v/>
      </c>
    </row>
    <row r="1137">
      <c r="A1137" s="14" t="n">
        <v>42997</v>
      </c>
      <c r="B1137" s="15">
        <f>'01_RAW_Spot'!B1137</f>
        <v/>
      </c>
      <c r="C1137" s="16">
        <f>'01_RAW_IV'!B1137</f>
        <v/>
      </c>
      <c r="D1137" s="15">
        <f>LN(B1137/B1136)</f>
        <v/>
      </c>
      <c r="E1137" s="16">
        <f>STDEV(D1117:D1137)*SQRT(252)</f>
        <v/>
      </c>
      <c r="F1137" s="16">
        <f>STDEV(D1075:D1137)*SQRT(252)</f>
        <v/>
      </c>
      <c r="G1137" s="16">
        <f>IF(OR(C1137="",F1137=""),"",C1137-F1137)</f>
        <v/>
      </c>
      <c r="H1137" s="17">
        <f>IF(OR(C1137="",F1137="",F1137=0),"",C1137/F1137)</f>
        <v/>
      </c>
      <c r="I1137" s="18">
        <f>IF('01_RAW_FwdRV'!B1137="","",'01_RAW_FwdRV'!B1137)</f>
        <v/>
      </c>
      <c r="J1137" s="18">
        <f>IF(ROW()&lt;=3286,STDEV(D1138:D1158)*SQRT(252),"")</f>
        <v/>
      </c>
      <c r="K1137" s="18">
        <f>IF(ROW()&lt;=3244,LN(B1200/B1137),"")</f>
        <v/>
      </c>
      <c r="L1137" s="19" t="n">
        <v>0.06866197183098592</v>
      </c>
      <c r="M1137" s="19" t="n">
        <v>0.007042253521126761</v>
      </c>
      <c r="N1137" s="17" t="n">
        <v>0.5109064461857807</v>
      </c>
      <c r="O1137" s="20">
        <f>IF(F1137="","",IF(F1137&lt;'04_VOLATILITY_REGIMES'!$C$5,"Low",IF(F1137&lt;'04_VOLATILITY_REGIMES'!$C$6,"Normal",IF(F1137&lt;'04_VOLATILITY_REGIMES'!$C$7,"High","Extreme"))))</f>
        <v/>
      </c>
      <c r="P1137" s="20">
        <f>O1138</f>
        <v/>
      </c>
      <c r="Q1137" s="21">
        <f>YEAR(A1137)</f>
        <v/>
      </c>
    </row>
    <row r="1138">
      <c r="A1138" s="14" t="n">
        <v>42998</v>
      </c>
      <c r="B1138" s="15">
        <f>'01_RAW_Spot'!B1138</f>
        <v/>
      </c>
      <c r="C1138" s="16">
        <f>'01_RAW_IV'!B1138</f>
        <v/>
      </c>
      <c r="D1138" s="15">
        <f>LN(B1138/B1137)</f>
        <v/>
      </c>
      <c r="E1138" s="16">
        <f>STDEV(D1118:D1138)*SQRT(252)</f>
        <v/>
      </c>
      <c r="F1138" s="16">
        <f>STDEV(D1076:D1138)*SQRT(252)</f>
        <v/>
      </c>
      <c r="G1138" s="16">
        <f>IF(OR(C1138="",F1138=""),"",C1138-F1138)</f>
        <v/>
      </c>
      <c r="H1138" s="17">
        <f>IF(OR(C1138="",F1138="",F1138=0),"",C1138/F1138)</f>
        <v/>
      </c>
      <c r="I1138" s="18">
        <f>IF('01_RAW_FwdRV'!B1138="","",'01_RAW_FwdRV'!B1138)</f>
        <v/>
      </c>
      <c r="J1138" s="18">
        <f>IF(ROW()&lt;=3286,STDEV(D1139:D1159)*SQRT(252),"")</f>
        <v/>
      </c>
      <c r="K1138" s="18">
        <f>IF(ROW()&lt;=3244,LN(B1201/B1138),"")</f>
        <v/>
      </c>
      <c r="L1138" s="19" t="n">
        <v>0.079155672823219</v>
      </c>
      <c r="M1138" s="19" t="n">
        <v>0.0079155672823219</v>
      </c>
      <c r="N1138" s="17" t="n">
        <v>0.5235577687528666</v>
      </c>
      <c r="O1138" s="20">
        <f>IF(F1138="","",IF(F1138&lt;'04_VOLATILITY_REGIMES'!$C$5,"Low",IF(F1138&lt;'04_VOLATILITY_REGIMES'!$C$6,"Normal",IF(F1138&lt;'04_VOLATILITY_REGIMES'!$C$7,"High","Extreme"))))</f>
        <v/>
      </c>
      <c r="P1138" s="20">
        <f>O1139</f>
        <v/>
      </c>
      <c r="Q1138" s="21">
        <f>YEAR(A1138)</f>
        <v/>
      </c>
    </row>
    <row r="1139">
      <c r="A1139" s="14" t="n">
        <v>42999</v>
      </c>
      <c r="B1139" s="15">
        <f>'01_RAW_Spot'!B1139</f>
        <v/>
      </c>
      <c r="C1139" s="16">
        <f>'01_RAW_IV'!B1139</f>
        <v/>
      </c>
      <c r="D1139" s="15">
        <f>LN(B1139/B1138)</f>
        <v/>
      </c>
      <c r="E1139" s="16">
        <f>STDEV(D1119:D1139)*SQRT(252)</f>
        <v/>
      </c>
      <c r="F1139" s="16">
        <f>STDEV(D1077:D1139)*SQRT(252)</f>
        <v/>
      </c>
      <c r="G1139" s="16">
        <f>IF(OR(C1139="",F1139=""),"",C1139-F1139)</f>
        <v/>
      </c>
      <c r="H1139" s="17">
        <f>IF(OR(C1139="",F1139="",F1139=0),"",C1139/F1139)</f>
        <v/>
      </c>
      <c r="I1139" s="18">
        <f>IF('01_RAW_FwdRV'!B1139="","",'01_RAW_FwdRV'!B1139)</f>
        <v/>
      </c>
      <c r="J1139" s="18">
        <f>IF(ROW()&lt;=3286,STDEV(D1140:D1160)*SQRT(252),"")</f>
        <v/>
      </c>
      <c r="K1139" s="18">
        <f>IF(ROW()&lt;=3244,LN(B1202/B1139),"")</f>
        <v/>
      </c>
      <c r="L1139" s="19" t="n">
        <v>0.148506151142355</v>
      </c>
      <c r="M1139" s="19" t="n">
        <v>0.02196836555360281</v>
      </c>
      <c r="N1139" s="17" t="n">
        <v>0.4566308038361574</v>
      </c>
      <c r="O1139" s="20">
        <f>IF(F1139="","",IF(F1139&lt;'04_VOLATILITY_REGIMES'!$C$5,"Low",IF(F1139&lt;'04_VOLATILITY_REGIMES'!$C$6,"Normal",IF(F1139&lt;'04_VOLATILITY_REGIMES'!$C$7,"High","Extreme"))))</f>
        <v/>
      </c>
      <c r="P1139" s="20">
        <f>O1140</f>
        <v/>
      </c>
      <c r="Q1139" s="21">
        <f>YEAR(A1139)</f>
        <v/>
      </c>
    </row>
    <row r="1140">
      <c r="A1140" s="14" t="n">
        <v>43000</v>
      </c>
      <c r="B1140" s="15">
        <f>'01_RAW_Spot'!B1140</f>
        <v/>
      </c>
      <c r="C1140" s="16">
        <f>'01_RAW_IV'!B1140</f>
        <v/>
      </c>
      <c r="D1140" s="15">
        <f>LN(B1140/B1139)</f>
        <v/>
      </c>
      <c r="E1140" s="16">
        <f>STDEV(D1120:D1140)*SQRT(252)</f>
        <v/>
      </c>
      <c r="F1140" s="16">
        <f>STDEV(D1078:D1140)*SQRT(252)</f>
        <v/>
      </c>
      <c r="G1140" s="16">
        <f>IF(OR(C1140="",F1140=""),"",C1140-F1140)</f>
        <v/>
      </c>
      <c r="H1140" s="17">
        <f>IF(OR(C1140="",F1140="",F1140=0),"",C1140/F1140)</f>
        <v/>
      </c>
      <c r="I1140" s="18">
        <f>IF('01_RAW_FwdRV'!B1140="","",'01_RAW_FwdRV'!B1140)</f>
        <v/>
      </c>
      <c r="J1140" s="18">
        <f>IF(ROW()&lt;=3286,STDEV(D1141:D1161)*SQRT(252),"")</f>
        <v/>
      </c>
      <c r="K1140" s="18">
        <f>IF(ROW()&lt;=3244,LN(B1203/B1140),"")</f>
        <v/>
      </c>
      <c r="L1140" s="19" t="n">
        <v>0.1448639157155399</v>
      </c>
      <c r="M1140" s="19" t="n">
        <v>0.02194907813871817</v>
      </c>
      <c r="N1140" s="17" t="n">
        <v>0.4467526509790681</v>
      </c>
      <c r="O1140" s="20">
        <f>IF(F1140="","",IF(F1140&lt;'04_VOLATILITY_REGIMES'!$C$5,"Low",IF(F1140&lt;'04_VOLATILITY_REGIMES'!$C$6,"Normal",IF(F1140&lt;'04_VOLATILITY_REGIMES'!$C$7,"High","Extreme"))))</f>
        <v/>
      </c>
      <c r="P1140" s="20">
        <f>O1141</f>
        <v/>
      </c>
      <c r="Q1140" s="21">
        <f>YEAR(A1140)</f>
        <v/>
      </c>
    </row>
    <row r="1141">
      <c r="A1141" s="14" t="n">
        <v>43003</v>
      </c>
      <c r="B1141" s="15">
        <f>'01_RAW_Spot'!B1141</f>
        <v/>
      </c>
      <c r="C1141" s="16">
        <f>'01_RAW_IV'!B1141</f>
        <v/>
      </c>
      <c r="D1141" s="15">
        <f>LN(B1141/B1140)</f>
        <v/>
      </c>
      <c r="E1141" s="16">
        <f>STDEV(D1121:D1141)*SQRT(252)</f>
        <v/>
      </c>
      <c r="F1141" s="16">
        <f>STDEV(D1079:D1141)*SQRT(252)</f>
        <v/>
      </c>
      <c r="G1141" s="16">
        <f>IF(OR(C1141="",F1141=""),"",C1141-F1141)</f>
        <v/>
      </c>
      <c r="H1141" s="17">
        <f>IF(OR(C1141="",F1141="",F1141=0),"",C1141/F1141)</f>
        <v/>
      </c>
      <c r="I1141" s="18">
        <f>IF('01_RAW_FwdRV'!B1141="","",'01_RAW_FwdRV'!B1141)</f>
        <v/>
      </c>
      <c r="J1141" s="18">
        <f>IF(ROW()&lt;=3286,STDEV(D1142:D1162)*SQRT(252),"")</f>
        <v/>
      </c>
      <c r="K1141" s="18">
        <f>IF(ROW()&lt;=3244,LN(B1204/B1141),"")</f>
        <v/>
      </c>
      <c r="L1141" s="19" t="n">
        <v>0.1710526315789474</v>
      </c>
      <c r="M1141" s="19" t="n">
        <v>0.03333333333333333</v>
      </c>
      <c r="N1141" s="17" t="n">
        <v>0.4338107894477233</v>
      </c>
      <c r="O1141" s="20">
        <f>IF(F1141="","",IF(F1141&lt;'04_VOLATILITY_REGIMES'!$C$5,"Low",IF(F1141&lt;'04_VOLATILITY_REGIMES'!$C$6,"Normal",IF(F1141&lt;'04_VOLATILITY_REGIMES'!$C$7,"High","Extreme"))))</f>
        <v/>
      </c>
      <c r="P1141" s="20">
        <f>O1142</f>
        <v/>
      </c>
      <c r="Q1141" s="21">
        <f>YEAR(A1141)</f>
        <v/>
      </c>
    </row>
    <row r="1142">
      <c r="A1142" s="14" t="n">
        <v>43004</v>
      </c>
      <c r="B1142" s="15">
        <f>'01_RAW_Spot'!B1142</f>
        <v/>
      </c>
      <c r="C1142" s="16">
        <f>'01_RAW_IV'!B1142</f>
        <v/>
      </c>
      <c r="D1142" s="15">
        <f>LN(B1142/B1141)</f>
        <v/>
      </c>
      <c r="E1142" s="16">
        <f>STDEV(D1122:D1142)*SQRT(252)</f>
        <v/>
      </c>
      <c r="F1142" s="16">
        <f>STDEV(D1080:D1142)*SQRT(252)</f>
        <v/>
      </c>
      <c r="G1142" s="16">
        <f>IF(OR(C1142="",F1142=""),"",C1142-F1142)</f>
        <v/>
      </c>
      <c r="H1142" s="17">
        <f>IF(OR(C1142="",F1142="",F1142=0),"",C1142/F1142)</f>
        <v/>
      </c>
      <c r="I1142" s="18">
        <f>IF('01_RAW_FwdRV'!B1142="","",'01_RAW_FwdRV'!B1142)</f>
        <v/>
      </c>
      <c r="J1142" s="18">
        <f>IF(ROW()&lt;=3286,STDEV(D1143:D1163)*SQRT(252),"")</f>
        <v/>
      </c>
      <c r="K1142" s="18">
        <f>IF(ROW()&lt;=3244,LN(B1205/B1142),"")</f>
        <v/>
      </c>
      <c r="L1142" s="19" t="n">
        <v>0.2024539877300613</v>
      </c>
      <c r="M1142" s="19" t="n">
        <v>0.04031551270815074</v>
      </c>
      <c r="N1142" s="17" t="n">
        <v>0.417038653736148</v>
      </c>
      <c r="O1142" s="20">
        <f>IF(F1142="","",IF(F1142&lt;'04_VOLATILITY_REGIMES'!$C$5,"Low",IF(F1142&lt;'04_VOLATILITY_REGIMES'!$C$6,"Normal",IF(F1142&lt;'04_VOLATILITY_REGIMES'!$C$7,"High","Extreme"))))</f>
        <v/>
      </c>
      <c r="P1142" s="20">
        <f>O1143</f>
        <v/>
      </c>
      <c r="Q1142" s="21">
        <f>YEAR(A1142)</f>
        <v/>
      </c>
    </row>
    <row r="1143">
      <c r="A1143" s="14" t="n">
        <v>43005</v>
      </c>
      <c r="B1143" s="15">
        <f>'01_RAW_Spot'!B1143</f>
        <v/>
      </c>
      <c r="C1143" s="16">
        <f>'01_RAW_IV'!B1143</f>
        <v/>
      </c>
      <c r="D1143" s="15">
        <f>LN(B1143/B1142)</f>
        <v/>
      </c>
      <c r="E1143" s="16">
        <f>STDEV(D1123:D1143)*SQRT(252)</f>
        <v/>
      </c>
      <c r="F1143" s="16">
        <f>STDEV(D1081:D1143)*SQRT(252)</f>
        <v/>
      </c>
      <c r="G1143" s="16">
        <f>IF(OR(C1143="",F1143=""),"",C1143-F1143)</f>
        <v/>
      </c>
      <c r="H1143" s="17">
        <f>IF(OR(C1143="",F1143="",F1143=0),"",C1143/F1143)</f>
        <v/>
      </c>
      <c r="I1143" s="18">
        <f>IF('01_RAW_FwdRV'!B1143="","",'01_RAW_FwdRV'!B1143)</f>
        <v/>
      </c>
      <c r="J1143" s="18">
        <f>IF(ROW()&lt;=3286,STDEV(D1144:D1164)*SQRT(252),"")</f>
        <v/>
      </c>
      <c r="K1143" s="18">
        <f>IF(ROW()&lt;=3244,LN(B1206/B1143),"")</f>
        <v/>
      </c>
      <c r="L1143" s="19" t="n">
        <v>0.223292469352014</v>
      </c>
      <c r="M1143" s="19" t="n">
        <v>0.05078809106830123</v>
      </c>
      <c r="N1143" s="17" t="n">
        <v>0.4109944868347446</v>
      </c>
      <c r="O1143" s="20">
        <f>IF(F1143="","",IF(F1143&lt;'04_VOLATILITY_REGIMES'!$C$5,"Low",IF(F1143&lt;'04_VOLATILITY_REGIMES'!$C$6,"Normal",IF(F1143&lt;'04_VOLATILITY_REGIMES'!$C$7,"High","Extreme"))))</f>
        <v/>
      </c>
      <c r="P1143" s="20">
        <f>O1144</f>
        <v/>
      </c>
      <c r="Q1143" s="21">
        <f>YEAR(A1143)</f>
        <v/>
      </c>
    </row>
    <row r="1144">
      <c r="A1144" s="14" t="n">
        <v>43006</v>
      </c>
      <c r="B1144" s="15">
        <f>'01_RAW_Spot'!B1144</f>
        <v/>
      </c>
      <c r="C1144" s="16">
        <f>'01_RAW_IV'!B1144</f>
        <v/>
      </c>
      <c r="D1144" s="15">
        <f>LN(B1144/B1143)</f>
        <v/>
      </c>
      <c r="E1144" s="16">
        <f>STDEV(D1124:D1144)*SQRT(252)</f>
        <v/>
      </c>
      <c r="F1144" s="16">
        <f>STDEV(D1082:D1144)*SQRT(252)</f>
        <v/>
      </c>
      <c r="G1144" s="16">
        <f>IF(OR(C1144="",F1144=""),"",C1144-F1144)</f>
        <v/>
      </c>
      <c r="H1144" s="17">
        <f>IF(OR(C1144="",F1144="",F1144=0),"",C1144/F1144)</f>
        <v/>
      </c>
      <c r="I1144" s="18">
        <f>IF('01_RAW_FwdRV'!B1144="","",'01_RAW_FwdRV'!B1144)</f>
        <v/>
      </c>
      <c r="J1144" s="18">
        <f>IF(ROW()&lt;=3286,STDEV(D1145:D1165)*SQRT(252),"")</f>
        <v/>
      </c>
      <c r="K1144" s="18">
        <f>IF(ROW()&lt;=3244,LN(B1207/B1144),"")</f>
        <v/>
      </c>
      <c r="L1144" s="19" t="n">
        <v>0.2108486439195101</v>
      </c>
      <c r="M1144" s="19" t="n">
        <v>0.05249343832020997</v>
      </c>
      <c r="N1144" s="17" t="n">
        <v>0.3697472429273381</v>
      </c>
      <c r="O1144" s="20">
        <f>IF(F1144="","",IF(F1144&lt;'04_VOLATILITY_REGIMES'!$C$5,"Low",IF(F1144&lt;'04_VOLATILITY_REGIMES'!$C$6,"Normal",IF(F1144&lt;'04_VOLATILITY_REGIMES'!$C$7,"High","Extreme"))))</f>
        <v/>
      </c>
      <c r="P1144" s="20">
        <f>O1145</f>
        <v/>
      </c>
      <c r="Q1144" s="21">
        <f>YEAR(A1144)</f>
        <v/>
      </c>
    </row>
    <row r="1145">
      <c r="A1145" s="14" t="n">
        <v>43007</v>
      </c>
      <c r="B1145" s="15">
        <f>'01_RAW_Spot'!B1145</f>
        <v/>
      </c>
      <c r="C1145" s="16">
        <f>'01_RAW_IV'!B1145</f>
        <v/>
      </c>
      <c r="D1145" s="15">
        <f>LN(B1145/B1144)</f>
        <v/>
      </c>
      <c r="E1145" s="16">
        <f>STDEV(D1125:D1145)*SQRT(252)</f>
        <v/>
      </c>
      <c r="F1145" s="16">
        <f>STDEV(D1083:D1145)*SQRT(252)</f>
        <v/>
      </c>
      <c r="G1145" s="16">
        <f>IF(OR(C1145="",F1145=""),"",C1145-F1145)</f>
        <v/>
      </c>
      <c r="H1145" s="17">
        <f>IF(OR(C1145="",F1145="",F1145=0),"",C1145/F1145)</f>
        <v/>
      </c>
      <c r="I1145" s="18">
        <f>IF('01_RAW_FwdRV'!B1145="","",'01_RAW_FwdRV'!B1145)</f>
        <v/>
      </c>
      <c r="J1145" s="18">
        <f>IF(ROW()&lt;=3286,STDEV(D1146:D1166)*SQRT(252),"")</f>
        <v/>
      </c>
      <c r="K1145" s="18">
        <f>IF(ROW()&lt;=3244,LN(B1208/B1145),"")</f>
        <v/>
      </c>
      <c r="L1145" s="19" t="n">
        <v>0.1722027972027972</v>
      </c>
      <c r="M1145" s="19" t="n">
        <v>0.06118881118881119</v>
      </c>
      <c r="N1145" s="17" t="n">
        <v>0.2936032302155815</v>
      </c>
      <c r="O1145" s="20">
        <f>IF(F1145="","",IF(F1145&lt;'04_VOLATILITY_REGIMES'!$C$5,"Low",IF(F1145&lt;'04_VOLATILITY_REGIMES'!$C$6,"Normal",IF(F1145&lt;'04_VOLATILITY_REGIMES'!$C$7,"High","Extreme"))))</f>
        <v/>
      </c>
      <c r="P1145" s="20">
        <f>O1146</f>
        <v/>
      </c>
      <c r="Q1145" s="21">
        <f>YEAR(A1145)</f>
        <v/>
      </c>
    </row>
    <row r="1146">
      <c r="A1146" s="14" t="n">
        <v>43011</v>
      </c>
      <c r="B1146" s="15">
        <f>'01_RAW_Spot'!B1146</f>
        <v/>
      </c>
      <c r="C1146" s="16">
        <f>'01_RAW_IV'!B1146</f>
        <v/>
      </c>
      <c r="D1146" s="15">
        <f>LN(B1146/B1145)</f>
        <v/>
      </c>
      <c r="E1146" s="16">
        <f>STDEV(D1126:D1146)*SQRT(252)</f>
        <v/>
      </c>
      <c r="F1146" s="16">
        <f>STDEV(D1084:D1146)*SQRT(252)</f>
        <v/>
      </c>
      <c r="G1146" s="16">
        <f>IF(OR(C1146="",F1146=""),"",C1146-F1146)</f>
        <v/>
      </c>
      <c r="H1146" s="17">
        <f>IF(OR(C1146="",F1146="",F1146=0),"",C1146/F1146)</f>
        <v/>
      </c>
      <c r="I1146" s="18">
        <f>IF('01_RAW_FwdRV'!B1146="","",'01_RAW_FwdRV'!B1146)</f>
        <v/>
      </c>
      <c r="J1146" s="18">
        <f>IF(ROW()&lt;=3286,STDEV(D1147:D1167)*SQRT(252),"")</f>
        <v/>
      </c>
      <c r="K1146" s="18">
        <f>IF(ROW()&lt;=3244,LN(B1209/B1146),"")</f>
        <v/>
      </c>
      <c r="L1146" s="19" t="n">
        <v>0.1572052401746725</v>
      </c>
      <c r="M1146" s="19" t="n">
        <v>0.06986899563318777</v>
      </c>
      <c r="N1146" s="17" t="n">
        <v>0.2456369779622637</v>
      </c>
      <c r="O1146" s="20">
        <f>IF(F1146="","",IF(F1146&lt;'04_VOLATILITY_REGIMES'!$C$5,"Low",IF(F1146&lt;'04_VOLATILITY_REGIMES'!$C$6,"Normal",IF(F1146&lt;'04_VOLATILITY_REGIMES'!$C$7,"High","Extreme"))))</f>
        <v/>
      </c>
      <c r="P1146" s="20">
        <f>O1147</f>
        <v/>
      </c>
      <c r="Q1146" s="21">
        <f>YEAR(A1146)</f>
        <v/>
      </c>
    </row>
    <row r="1147">
      <c r="A1147" s="14" t="n">
        <v>43012</v>
      </c>
      <c r="B1147" s="15">
        <f>'01_RAW_Spot'!B1147</f>
        <v/>
      </c>
      <c r="C1147" s="16">
        <f>'01_RAW_IV'!B1147</f>
        <v/>
      </c>
      <c r="D1147" s="15">
        <f>LN(B1147/B1146)</f>
        <v/>
      </c>
      <c r="E1147" s="16">
        <f>STDEV(D1127:D1147)*SQRT(252)</f>
        <v/>
      </c>
      <c r="F1147" s="16">
        <f>STDEV(D1085:D1147)*SQRT(252)</f>
        <v/>
      </c>
      <c r="G1147" s="16">
        <f>IF(OR(C1147="",F1147=""),"",C1147-F1147)</f>
        <v/>
      </c>
      <c r="H1147" s="17">
        <f>IF(OR(C1147="",F1147="",F1147=0),"",C1147/F1147)</f>
        <v/>
      </c>
      <c r="I1147" s="18">
        <f>IF('01_RAW_FwdRV'!B1147="","",'01_RAW_FwdRV'!B1147)</f>
        <v/>
      </c>
      <c r="J1147" s="18">
        <f>IF(ROW()&lt;=3286,STDEV(D1148:D1168)*SQRT(252),"")</f>
        <v/>
      </c>
      <c r="K1147" s="18">
        <f>IF(ROW()&lt;=3244,LN(B1210/B1147),"")</f>
        <v/>
      </c>
      <c r="L1147" s="19" t="n">
        <v>0.08726003490401396</v>
      </c>
      <c r="M1147" s="19" t="n">
        <v>0.1038394415357766</v>
      </c>
      <c r="N1147" s="17" t="n">
        <v>0.05130762028623969</v>
      </c>
      <c r="O1147" s="20">
        <f>IF(F1147="","",IF(F1147&lt;'04_VOLATILITY_REGIMES'!$C$5,"Low",IF(F1147&lt;'04_VOLATILITY_REGIMES'!$C$6,"Normal",IF(F1147&lt;'04_VOLATILITY_REGIMES'!$C$7,"High","Extreme"))))</f>
        <v/>
      </c>
      <c r="P1147" s="20">
        <f>O1148</f>
        <v/>
      </c>
      <c r="Q1147" s="21">
        <f>YEAR(A1147)</f>
        <v/>
      </c>
    </row>
    <row r="1148">
      <c r="A1148" s="14" t="n">
        <v>43013</v>
      </c>
      <c r="B1148" s="15">
        <f>'01_RAW_Spot'!B1148</f>
        <v/>
      </c>
      <c r="C1148" s="16">
        <f>'01_RAW_IV'!B1148</f>
        <v/>
      </c>
      <c r="D1148" s="15">
        <f>LN(B1148/B1147)</f>
        <v/>
      </c>
      <c r="E1148" s="16">
        <f>STDEV(D1128:D1148)*SQRT(252)</f>
        <v/>
      </c>
      <c r="F1148" s="16">
        <f>STDEV(D1086:D1148)*SQRT(252)</f>
        <v/>
      </c>
      <c r="G1148" s="16">
        <f>IF(OR(C1148="",F1148=""),"",C1148-F1148)</f>
        <v/>
      </c>
      <c r="H1148" s="17">
        <f>IF(OR(C1148="",F1148="",F1148=0),"",C1148/F1148)</f>
        <v/>
      </c>
      <c r="I1148" s="18">
        <f>IF('01_RAW_FwdRV'!B1148="","",'01_RAW_FwdRV'!B1148)</f>
        <v/>
      </c>
      <c r="J1148" s="18">
        <f>IF(ROW()&lt;=3286,STDEV(D1149:D1169)*SQRT(252),"")</f>
        <v/>
      </c>
      <c r="K1148" s="18">
        <f>IF(ROW()&lt;=3244,LN(B1211/B1148),"")</f>
        <v/>
      </c>
      <c r="L1148" s="19" t="n">
        <v>0.06451612903225806</v>
      </c>
      <c r="M1148" s="19" t="n">
        <v>0.1037489102005231</v>
      </c>
      <c r="N1148" s="17" t="n">
        <v>0.01152060040315992</v>
      </c>
      <c r="O1148" s="20">
        <f>IF(F1148="","",IF(F1148&lt;'04_VOLATILITY_REGIMES'!$C$5,"Low",IF(F1148&lt;'04_VOLATILITY_REGIMES'!$C$6,"Normal",IF(F1148&lt;'04_VOLATILITY_REGIMES'!$C$7,"High","Extreme"))))</f>
        <v/>
      </c>
      <c r="P1148" s="20">
        <f>O1149</f>
        <v/>
      </c>
      <c r="Q1148" s="21">
        <f>YEAR(A1148)</f>
        <v/>
      </c>
    </row>
    <row r="1149">
      <c r="A1149" s="14" t="n">
        <v>43014</v>
      </c>
      <c r="B1149" s="15">
        <f>'01_RAW_Spot'!B1149</f>
        <v/>
      </c>
      <c r="C1149" s="16">
        <f>'01_RAW_IV'!B1149</f>
        <v/>
      </c>
      <c r="D1149" s="15">
        <f>LN(B1149/B1148)</f>
        <v/>
      </c>
      <c r="E1149" s="16">
        <f>STDEV(D1129:D1149)*SQRT(252)</f>
        <v/>
      </c>
      <c r="F1149" s="16">
        <f>STDEV(D1087:D1149)*SQRT(252)</f>
        <v/>
      </c>
      <c r="G1149" s="16">
        <f>IF(OR(C1149="",F1149=""),"",C1149-F1149)</f>
        <v/>
      </c>
      <c r="H1149" s="17">
        <f>IF(OR(C1149="",F1149="",F1149=0),"",C1149/F1149)</f>
        <v/>
      </c>
      <c r="I1149" s="18">
        <f>IF('01_RAW_FwdRV'!B1149="","",'01_RAW_FwdRV'!B1149)</f>
        <v/>
      </c>
      <c r="J1149" s="18">
        <f>IF(ROW()&lt;=3286,STDEV(D1150:D1170)*SQRT(252),"")</f>
        <v/>
      </c>
      <c r="K1149" s="18">
        <f>IF(ROW()&lt;=3244,LN(B1212/B1149),"")</f>
        <v/>
      </c>
      <c r="L1149" s="19" t="n">
        <v>0.08449477351916376</v>
      </c>
      <c r="M1149" s="19" t="n">
        <v>0.1306620209059234</v>
      </c>
      <c r="N1149" s="17" t="n">
        <v>0.02062222068991125</v>
      </c>
      <c r="O1149" s="20">
        <f>IF(F1149="","",IF(F1149&lt;'04_VOLATILITY_REGIMES'!$C$5,"Low",IF(F1149&lt;'04_VOLATILITY_REGIMES'!$C$6,"Normal",IF(F1149&lt;'04_VOLATILITY_REGIMES'!$C$7,"High","Extreme"))))</f>
        <v/>
      </c>
      <c r="P1149" s="20">
        <f>O1150</f>
        <v/>
      </c>
      <c r="Q1149" s="21">
        <f>YEAR(A1149)</f>
        <v/>
      </c>
    </row>
    <row r="1150">
      <c r="A1150" s="14" t="n">
        <v>43017</v>
      </c>
      <c r="B1150" s="15">
        <f>'01_RAW_Spot'!B1150</f>
        <v/>
      </c>
      <c r="C1150" s="16">
        <f>'01_RAW_IV'!B1150</f>
        <v/>
      </c>
      <c r="D1150" s="15">
        <f>LN(B1150/B1149)</f>
        <v/>
      </c>
      <c r="E1150" s="16">
        <f>STDEV(D1130:D1150)*SQRT(252)</f>
        <v/>
      </c>
      <c r="F1150" s="16">
        <f>STDEV(D1088:D1150)*SQRT(252)</f>
        <v/>
      </c>
      <c r="G1150" s="16">
        <f>IF(OR(C1150="",F1150=""),"",C1150-F1150)</f>
        <v/>
      </c>
      <c r="H1150" s="17">
        <f>IF(OR(C1150="",F1150="",F1150=0),"",C1150/F1150)</f>
        <v/>
      </c>
      <c r="I1150" s="18">
        <f>IF('01_RAW_FwdRV'!B1150="","",'01_RAW_FwdRV'!B1150)</f>
        <v/>
      </c>
      <c r="J1150" s="18">
        <f>IF(ROW()&lt;=3286,STDEV(D1151:D1171)*SQRT(252),"")</f>
        <v/>
      </c>
      <c r="K1150" s="18">
        <f>IF(ROW()&lt;=3244,LN(B1213/B1150),"")</f>
        <v/>
      </c>
      <c r="L1150" s="19" t="n">
        <v>0.08181026979982593</v>
      </c>
      <c r="M1150" s="19" t="n">
        <v>0.1314186248912098</v>
      </c>
      <c r="N1150" s="17" t="n">
        <v>0.01397677190885806</v>
      </c>
      <c r="O1150" s="20">
        <f>IF(F1150="","",IF(F1150&lt;'04_VOLATILITY_REGIMES'!$C$5,"Low",IF(F1150&lt;'04_VOLATILITY_REGIMES'!$C$6,"Normal",IF(F1150&lt;'04_VOLATILITY_REGIMES'!$C$7,"High","Extreme"))))</f>
        <v/>
      </c>
      <c r="P1150" s="20">
        <f>O1151</f>
        <v/>
      </c>
      <c r="Q1150" s="21">
        <f>YEAR(A1150)</f>
        <v/>
      </c>
    </row>
    <row r="1151">
      <c r="A1151" s="14" t="n">
        <v>43018</v>
      </c>
      <c r="B1151" s="15">
        <f>'01_RAW_Spot'!B1151</f>
        <v/>
      </c>
      <c r="C1151" s="16">
        <f>'01_RAW_IV'!B1151</f>
        <v/>
      </c>
      <c r="D1151" s="15">
        <f>LN(B1151/B1150)</f>
        <v/>
      </c>
      <c r="E1151" s="16">
        <f>STDEV(D1131:D1151)*SQRT(252)</f>
        <v/>
      </c>
      <c r="F1151" s="16">
        <f>STDEV(D1089:D1151)*SQRT(252)</f>
        <v/>
      </c>
      <c r="G1151" s="16">
        <f>IF(OR(C1151="",F1151=""),"",C1151-F1151)</f>
        <v/>
      </c>
      <c r="H1151" s="17">
        <f>IF(OR(C1151="",F1151="",F1151=0),"",C1151/F1151)</f>
        <v/>
      </c>
      <c r="I1151" s="18">
        <f>IF('01_RAW_FwdRV'!B1151="","",'01_RAW_FwdRV'!B1151)</f>
        <v/>
      </c>
      <c r="J1151" s="18">
        <f>IF(ROW()&lt;=3286,STDEV(D1152:D1172)*SQRT(252),"")</f>
        <v/>
      </c>
      <c r="K1151" s="18">
        <f>IF(ROW()&lt;=3244,LN(B1214/B1151),"")</f>
        <v/>
      </c>
      <c r="L1151" s="19" t="n">
        <v>0.05478260869565217</v>
      </c>
      <c r="M1151" s="19" t="n">
        <v>0.108695652173913</v>
      </c>
      <c r="N1151" s="17" t="n">
        <v>-0.01229901442026164</v>
      </c>
      <c r="O1151" s="20">
        <f>IF(F1151="","",IF(F1151&lt;'04_VOLATILITY_REGIMES'!$C$5,"Low",IF(F1151&lt;'04_VOLATILITY_REGIMES'!$C$6,"Normal",IF(F1151&lt;'04_VOLATILITY_REGIMES'!$C$7,"High","Extreme"))))</f>
        <v/>
      </c>
      <c r="P1151" s="20">
        <f>O1152</f>
        <v/>
      </c>
      <c r="Q1151" s="21">
        <f>YEAR(A1151)</f>
        <v/>
      </c>
    </row>
    <row r="1152">
      <c r="A1152" s="14" t="n">
        <v>43019</v>
      </c>
      <c r="B1152" s="15">
        <f>'01_RAW_Spot'!B1152</f>
        <v/>
      </c>
      <c r="C1152" s="16">
        <f>'01_RAW_IV'!B1152</f>
        <v/>
      </c>
      <c r="D1152" s="15">
        <f>LN(B1152/B1151)</f>
        <v/>
      </c>
      <c r="E1152" s="16">
        <f>STDEV(D1132:D1152)*SQRT(252)</f>
        <v/>
      </c>
      <c r="F1152" s="16">
        <f>STDEV(D1090:D1152)*SQRT(252)</f>
        <v/>
      </c>
      <c r="G1152" s="16">
        <f>IF(OR(C1152="",F1152=""),"",C1152-F1152)</f>
        <v/>
      </c>
      <c r="H1152" s="17">
        <f>IF(OR(C1152="",F1152="",F1152=0),"",C1152/F1152)</f>
        <v/>
      </c>
      <c r="I1152" s="18">
        <f>IF('01_RAW_FwdRV'!B1152="","",'01_RAW_FwdRV'!B1152)</f>
        <v/>
      </c>
      <c r="J1152" s="18">
        <f>IF(ROW()&lt;=3286,STDEV(D1153:D1173)*SQRT(252),"")</f>
        <v/>
      </c>
      <c r="K1152" s="18">
        <f>IF(ROW()&lt;=3244,LN(B1215/B1152),"")</f>
        <v/>
      </c>
      <c r="L1152" s="19" t="n">
        <v>0.04865334491746308</v>
      </c>
      <c r="M1152" s="19" t="n">
        <v>0.1259774109470026</v>
      </c>
      <c r="N1152" s="17" t="n">
        <v>-0.03067250938650484</v>
      </c>
      <c r="O1152" s="20">
        <f>IF(F1152="","",IF(F1152&lt;'04_VOLATILITY_REGIMES'!$C$5,"Low",IF(F1152&lt;'04_VOLATILITY_REGIMES'!$C$6,"Normal",IF(F1152&lt;'04_VOLATILITY_REGIMES'!$C$7,"High","Extreme"))))</f>
        <v/>
      </c>
      <c r="P1152" s="20">
        <f>O1153</f>
        <v/>
      </c>
      <c r="Q1152" s="21">
        <f>YEAR(A1152)</f>
        <v/>
      </c>
    </row>
    <row r="1153">
      <c r="A1153" s="14" t="n">
        <v>43020</v>
      </c>
      <c r="B1153" s="15">
        <f>'01_RAW_Spot'!B1153</f>
        <v/>
      </c>
      <c r="C1153" s="16">
        <f>'01_RAW_IV'!B1153</f>
        <v/>
      </c>
      <c r="D1153" s="15">
        <f>LN(B1153/B1152)</f>
        <v/>
      </c>
      <c r="E1153" s="16">
        <f>STDEV(D1133:D1153)*SQRT(252)</f>
        <v/>
      </c>
      <c r="F1153" s="16">
        <f>STDEV(D1091:D1153)*SQRT(252)</f>
        <v/>
      </c>
      <c r="G1153" s="16">
        <f>IF(OR(C1153="",F1153=""),"",C1153-F1153)</f>
        <v/>
      </c>
      <c r="H1153" s="17">
        <f>IF(OR(C1153="",F1153="",F1153=0),"",C1153/F1153)</f>
        <v/>
      </c>
      <c r="I1153" s="18">
        <f>IF('01_RAW_FwdRV'!B1153="","",'01_RAW_FwdRV'!B1153)</f>
        <v/>
      </c>
      <c r="J1153" s="18">
        <f>IF(ROW()&lt;=3286,STDEV(D1154:D1174)*SQRT(252),"")</f>
        <v/>
      </c>
      <c r="K1153" s="18">
        <f>IF(ROW()&lt;=3244,LN(B1216/B1153),"")</f>
        <v/>
      </c>
      <c r="L1153" s="19" t="n">
        <v>0.04861111111111111</v>
      </c>
      <c r="M1153" s="19" t="n">
        <v>0.1276041666666667</v>
      </c>
      <c r="N1153" s="17" t="n">
        <v>-0.03363460908307822</v>
      </c>
      <c r="O1153" s="20">
        <f>IF(F1153="","",IF(F1153&lt;'04_VOLATILITY_REGIMES'!$C$5,"Low",IF(F1153&lt;'04_VOLATILITY_REGIMES'!$C$6,"Normal",IF(F1153&lt;'04_VOLATILITY_REGIMES'!$C$7,"High","Extreme"))))</f>
        <v/>
      </c>
      <c r="P1153" s="20">
        <f>O1154</f>
        <v/>
      </c>
      <c r="Q1153" s="21">
        <f>YEAR(A1153)</f>
        <v/>
      </c>
    </row>
    <row r="1154">
      <c r="A1154" s="14" t="n">
        <v>43021</v>
      </c>
      <c r="B1154" s="15">
        <f>'01_RAW_Spot'!B1154</f>
        <v/>
      </c>
      <c r="C1154" s="16">
        <f>'01_RAW_IV'!B1154</f>
        <v/>
      </c>
      <c r="D1154" s="15">
        <f>LN(B1154/B1153)</f>
        <v/>
      </c>
      <c r="E1154" s="16">
        <f>STDEV(D1134:D1154)*SQRT(252)</f>
        <v/>
      </c>
      <c r="F1154" s="16">
        <f>STDEV(D1092:D1154)*SQRT(252)</f>
        <v/>
      </c>
      <c r="G1154" s="16">
        <f>IF(OR(C1154="",F1154=""),"",C1154-F1154)</f>
        <v/>
      </c>
      <c r="H1154" s="17">
        <f>IF(OR(C1154="",F1154="",F1154=0),"",C1154/F1154)</f>
        <v/>
      </c>
      <c r="I1154" s="18">
        <f>IF('01_RAW_FwdRV'!B1154="","",'01_RAW_FwdRV'!B1154)</f>
        <v/>
      </c>
      <c r="J1154" s="18">
        <f>IF(ROW()&lt;=3286,STDEV(D1155:D1175)*SQRT(252),"")</f>
        <v/>
      </c>
      <c r="K1154" s="18">
        <f>IF(ROW()&lt;=3244,LN(B1217/B1154),"")</f>
        <v/>
      </c>
      <c r="L1154" s="19" t="n">
        <v>0.03642671292281006</v>
      </c>
      <c r="M1154" s="19" t="n">
        <v>0.1422376409366869</v>
      </c>
      <c r="N1154" s="17" t="n">
        <v>-0.05772405428268523</v>
      </c>
      <c r="O1154" s="20">
        <f>IF(F1154="","",IF(F1154&lt;'04_VOLATILITY_REGIMES'!$C$5,"Low",IF(F1154&lt;'04_VOLATILITY_REGIMES'!$C$6,"Normal",IF(F1154&lt;'04_VOLATILITY_REGIMES'!$C$7,"High","Extreme"))))</f>
        <v/>
      </c>
      <c r="P1154" s="20">
        <f>O1155</f>
        <v/>
      </c>
      <c r="Q1154" s="21">
        <f>YEAR(A1154)</f>
        <v/>
      </c>
    </row>
    <row r="1155">
      <c r="A1155" s="14" t="n">
        <v>43024</v>
      </c>
      <c r="B1155" s="15">
        <f>'01_RAW_Spot'!B1155</f>
        <v/>
      </c>
      <c r="C1155" s="16">
        <f>'01_RAW_IV'!B1155</f>
        <v/>
      </c>
      <c r="D1155" s="15">
        <f>LN(B1155/B1154)</f>
        <v/>
      </c>
      <c r="E1155" s="16">
        <f>STDEV(D1135:D1155)*SQRT(252)</f>
        <v/>
      </c>
      <c r="F1155" s="16">
        <f>STDEV(D1093:D1155)*SQRT(252)</f>
        <v/>
      </c>
      <c r="G1155" s="16">
        <f>IF(OR(C1155="",F1155=""),"",C1155-F1155)</f>
        <v/>
      </c>
      <c r="H1155" s="17">
        <f>IF(OR(C1155="",F1155="",F1155=0),"",C1155/F1155)</f>
        <v/>
      </c>
      <c r="I1155" s="18">
        <f>IF('01_RAW_FwdRV'!B1155="","",'01_RAW_FwdRV'!B1155)</f>
        <v/>
      </c>
      <c r="J1155" s="18">
        <f>IF(ROW()&lt;=3286,STDEV(D1156:D1176)*SQRT(252),"")</f>
        <v/>
      </c>
      <c r="K1155" s="18">
        <f>IF(ROW()&lt;=3244,LN(B1218/B1155),"")</f>
        <v/>
      </c>
      <c r="L1155" s="19" t="n">
        <v>0.03119584055459272</v>
      </c>
      <c r="M1155" s="19" t="n">
        <v>0.1525129982668977</v>
      </c>
      <c r="N1155" s="17" t="n">
        <v>-0.08543940359262632</v>
      </c>
      <c r="O1155" s="20">
        <f>IF(F1155="","",IF(F1155&lt;'04_VOLATILITY_REGIMES'!$C$5,"Low",IF(F1155&lt;'04_VOLATILITY_REGIMES'!$C$6,"Normal",IF(F1155&lt;'04_VOLATILITY_REGIMES'!$C$7,"High","Extreme"))))</f>
        <v/>
      </c>
      <c r="P1155" s="20">
        <f>O1156</f>
        <v/>
      </c>
      <c r="Q1155" s="21">
        <f>YEAR(A1155)</f>
        <v/>
      </c>
    </row>
    <row r="1156">
      <c r="A1156" s="14" t="n">
        <v>43025</v>
      </c>
      <c r="B1156" s="15">
        <f>'01_RAW_Spot'!B1156</f>
        <v/>
      </c>
      <c r="C1156" s="16">
        <f>'01_RAW_IV'!B1156</f>
        <v/>
      </c>
      <c r="D1156" s="15">
        <f>LN(B1156/B1155)</f>
        <v/>
      </c>
      <c r="E1156" s="16">
        <f>STDEV(D1136:D1156)*SQRT(252)</f>
        <v/>
      </c>
      <c r="F1156" s="16">
        <f>STDEV(D1094:D1156)*SQRT(252)</f>
        <v/>
      </c>
      <c r="G1156" s="16">
        <f>IF(OR(C1156="",F1156=""),"",C1156-F1156)</f>
        <v/>
      </c>
      <c r="H1156" s="17">
        <f>IF(OR(C1156="",F1156="",F1156=0),"",C1156/F1156)</f>
        <v/>
      </c>
      <c r="I1156" s="18">
        <f>IF('01_RAW_FwdRV'!B1156="","",'01_RAW_FwdRV'!B1156)</f>
        <v/>
      </c>
      <c r="J1156" s="18">
        <f>IF(ROW()&lt;=3286,STDEV(D1157:D1177)*SQRT(252),"")</f>
        <v/>
      </c>
      <c r="K1156" s="18">
        <f>IF(ROW()&lt;=3244,LN(B1219/B1156),"")</f>
        <v/>
      </c>
      <c r="L1156" s="19" t="n">
        <v>0.0303030303030303</v>
      </c>
      <c r="M1156" s="19" t="n">
        <v>0.1835497835497835</v>
      </c>
      <c r="N1156" s="17" t="n">
        <v>-0.1306363163757095</v>
      </c>
      <c r="O1156" s="20">
        <f>IF(F1156="","",IF(F1156&lt;'04_VOLATILITY_REGIMES'!$C$5,"Low",IF(F1156&lt;'04_VOLATILITY_REGIMES'!$C$6,"Normal",IF(F1156&lt;'04_VOLATILITY_REGIMES'!$C$7,"High","Extreme"))))</f>
        <v/>
      </c>
      <c r="P1156" s="20">
        <f>O1157</f>
        <v/>
      </c>
      <c r="Q1156" s="21">
        <f>YEAR(A1156)</f>
        <v/>
      </c>
    </row>
    <row r="1157">
      <c r="A1157" s="14" t="n">
        <v>43026</v>
      </c>
      <c r="B1157" s="15">
        <f>'01_RAW_Spot'!B1157</f>
        <v/>
      </c>
      <c r="C1157" s="16">
        <f>'01_RAW_IV'!B1157</f>
        <v/>
      </c>
      <c r="D1157" s="15">
        <f>LN(B1157/B1156)</f>
        <v/>
      </c>
      <c r="E1157" s="16">
        <f>STDEV(D1137:D1157)*SQRT(252)</f>
        <v/>
      </c>
      <c r="F1157" s="16">
        <f>STDEV(D1095:D1157)*SQRT(252)</f>
        <v/>
      </c>
      <c r="G1157" s="16">
        <f>IF(OR(C1157="",F1157=""),"",C1157-F1157)</f>
        <v/>
      </c>
      <c r="H1157" s="17">
        <f>IF(OR(C1157="",F1157="",F1157=0),"",C1157/F1157)</f>
        <v/>
      </c>
      <c r="I1157" s="18">
        <f>IF('01_RAW_FwdRV'!B1157="","",'01_RAW_FwdRV'!B1157)</f>
        <v/>
      </c>
      <c r="J1157" s="18">
        <f>IF(ROW()&lt;=3286,STDEV(D1158:D1178)*SQRT(252),"")</f>
        <v/>
      </c>
      <c r="K1157" s="18">
        <f>IF(ROW()&lt;=3244,LN(B1220/B1157),"")</f>
        <v/>
      </c>
      <c r="L1157" s="19" t="n">
        <v>0.0328719723183391</v>
      </c>
      <c r="M1157" s="19" t="n">
        <v>0.1747404844290658</v>
      </c>
      <c r="N1157" s="17" t="n">
        <v>-0.1198800715446654</v>
      </c>
      <c r="O1157" s="20">
        <f>IF(F1157="","",IF(F1157&lt;'04_VOLATILITY_REGIMES'!$C$5,"Low",IF(F1157&lt;'04_VOLATILITY_REGIMES'!$C$6,"Normal",IF(F1157&lt;'04_VOLATILITY_REGIMES'!$C$7,"High","Extreme"))))</f>
        <v/>
      </c>
      <c r="P1157" s="20">
        <f>O1158</f>
        <v/>
      </c>
      <c r="Q1157" s="21">
        <f>YEAR(A1157)</f>
        <v/>
      </c>
    </row>
    <row r="1158">
      <c r="A1158" s="14" t="n">
        <v>43031</v>
      </c>
      <c r="B1158" s="15">
        <f>'01_RAW_Spot'!B1158</f>
        <v/>
      </c>
      <c r="C1158" s="16">
        <f>'01_RAW_IV'!B1158</f>
        <v/>
      </c>
      <c r="D1158" s="15">
        <f>LN(B1158/B1157)</f>
        <v/>
      </c>
      <c r="E1158" s="16">
        <f>STDEV(D1138:D1158)*SQRT(252)</f>
        <v/>
      </c>
      <c r="F1158" s="16">
        <f>STDEV(D1096:D1158)*SQRT(252)</f>
        <v/>
      </c>
      <c r="G1158" s="16">
        <f>IF(OR(C1158="",F1158=""),"",C1158-F1158)</f>
        <v/>
      </c>
      <c r="H1158" s="17">
        <f>IF(OR(C1158="",F1158="",F1158=0),"",C1158/F1158)</f>
        <v/>
      </c>
      <c r="I1158" s="18">
        <f>IF('01_RAW_FwdRV'!B1158="","",'01_RAW_FwdRV'!B1158)</f>
        <v/>
      </c>
      <c r="J1158" s="18">
        <f>IF(ROW()&lt;=3286,STDEV(D1159:D1179)*SQRT(252),"")</f>
        <v/>
      </c>
      <c r="K1158" s="18">
        <f>IF(ROW()&lt;=3244,LN(B1221/B1158),"")</f>
        <v/>
      </c>
      <c r="L1158" s="19" t="n">
        <v>0.04753673292999136</v>
      </c>
      <c r="M1158" s="19" t="n">
        <v>0.1754537597234226</v>
      </c>
      <c r="N1158" s="17" t="n">
        <v>-0.1057240933355819</v>
      </c>
      <c r="O1158" s="20">
        <f>IF(F1158="","",IF(F1158&lt;'04_VOLATILITY_REGIMES'!$C$5,"Low",IF(F1158&lt;'04_VOLATILITY_REGIMES'!$C$6,"Normal",IF(F1158&lt;'04_VOLATILITY_REGIMES'!$C$7,"High","Extreme"))))</f>
        <v/>
      </c>
      <c r="P1158" s="20">
        <f>O1159</f>
        <v/>
      </c>
      <c r="Q1158" s="21">
        <f>YEAR(A1158)</f>
        <v/>
      </c>
    </row>
    <row r="1159">
      <c r="A1159" s="14" t="n">
        <v>43032</v>
      </c>
      <c r="B1159" s="15">
        <f>'01_RAW_Spot'!B1159</f>
        <v/>
      </c>
      <c r="C1159" s="16">
        <f>'01_RAW_IV'!B1159</f>
        <v/>
      </c>
      <c r="D1159" s="15">
        <f>LN(B1159/B1158)</f>
        <v/>
      </c>
      <c r="E1159" s="16">
        <f>STDEV(D1139:D1159)*SQRT(252)</f>
        <v/>
      </c>
      <c r="F1159" s="16">
        <f>STDEV(D1097:D1159)*SQRT(252)</f>
        <v/>
      </c>
      <c r="G1159" s="16">
        <f>IF(OR(C1159="",F1159=""),"",C1159-F1159)</f>
        <v/>
      </c>
      <c r="H1159" s="17">
        <f>IF(OR(C1159="",F1159="",F1159=0),"",C1159/F1159)</f>
        <v/>
      </c>
      <c r="I1159" s="18">
        <f>IF('01_RAW_FwdRV'!B1159="","",'01_RAW_FwdRV'!B1159)</f>
        <v/>
      </c>
      <c r="J1159" s="18">
        <f>IF(ROW()&lt;=3286,STDEV(D1160:D1180)*SQRT(252),"")</f>
        <v/>
      </c>
      <c r="K1159" s="18">
        <f>IF(ROW()&lt;=3244,LN(B1222/B1159),"")</f>
        <v/>
      </c>
      <c r="L1159" s="19" t="n">
        <v>0.03281519861830743</v>
      </c>
      <c r="M1159" s="19" t="n">
        <v>0.1718480138169257</v>
      </c>
      <c r="N1159" s="17" t="n">
        <v>-0.1230031283782291</v>
      </c>
      <c r="O1159" s="20">
        <f>IF(F1159="","",IF(F1159&lt;'04_VOLATILITY_REGIMES'!$C$5,"Low",IF(F1159&lt;'04_VOLATILITY_REGIMES'!$C$6,"Normal",IF(F1159&lt;'04_VOLATILITY_REGIMES'!$C$7,"High","Extreme"))))</f>
        <v/>
      </c>
      <c r="P1159" s="20">
        <f>O1160</f>
        <v/>
      </c>
      <c r="Q1159" s="21">
        <f>YEAR(A1159)</f>
        <v/>
      </c>
    </row>
    <row r="1160">
      <c r="A1160" s="14" t="n">
        <v>43033</v>
      </c>
      <c r="B1160" s="15">
        <f>'01_RAW_Spot'!B1160</f>
        <v/>
      </c>
      <c r="C1160" s="16">
        <f>'01_RAW_IV'!B1160</f>
        <v/>
      </c>
      <c r="D1160" s="15">
        <f>LN(B1160/B1159)</f>
        <v/>
      </c>
      <c r="E1160" s="16">
        <f>STDEV(D1140:D1160)*SQRT(252)</f>
        <v/>
      </c>
      <c r="F1160" s="16">
        <f>STDEV(D1098:D1160)*SQRT(252)</f>
        <v/>
      </c>
      <c r="G1160" s="16">
        <f>IF(OR(C1160="",F1160=""),"",C1160-F1160)</f>
        <v/>
      </c>
      <c r="H1160" s="17">
        <f>IF(OR(C1160="",F1160="",F1160=0),"",C1160/F1160)</f>
        <v/>
      </c>
      <c r="I1160" s="18">
        <f>IF('01_RAW_FwdRV'!B1160="","",'01_RAW_FwdRV'!B1160)</f>
        <v/>
      </c>
      <c r="J1160" s="18">
        <f>IF(ROW()&lt;=3286,STDEV(D1161:D1181)*SQRT(252),"")</f>
        <v/>
      </c>
      <c r="K1160" s="18">
        <f>IF(ROW()&lt;=3244,LN(B1223/B1160),"")</f>
        <v/>
      </c>
      <c r="L1160" s="19" t="n">
        <v>0.03882657463330457</v>
      </c>
      <c r="M1160" s="19" t="n">
        <v>0.186367558239862</v>
      </c>
      <c r="N1160" s="17" t="n">
        <v>-0.1228061171563008</v>
      </c>
      <c r="O1160" s="20">
        <f>IF(F1160="","",IF(F1160&lt;'04_VOLATILITY_REGIMES'!$C$5,"Low",IF(F1160&lt;'04_VOLATILITY_REGIMES'!$C$6,"Normal",IF(F1160&lt;'04_VOLATILITY_REGIMES'!$C$7,"High","Extreme"))))</f>
        <v/>
      </c>
      <c r="P1160" s="20">
        <f>O1161</f>
        <v/>
      </c>
      <c r="Q1160" s="21">
        <f>YEAR(A1160)</f>
        <v/>
      </c>
    </row>
    <row r="1161">
      <c r="A1161" s="14" t="n">
        <v>43034</v>
      </c>
      <c r="B1161" s="15">
        <f>'01_RAW_Spot'!B1161</f>
        <v/>
      </c>
      <c r="C1161" s="16">
        <f>'01_RAW_IV'!B1161</f>
        <v/>
      </c>
      <c r="D1161" s="15">
        <f>LN(B1161/B1160)</f>
        <v/>
      </c>
      <c r="E1161" s="16">
        <f>STDEV(D1141:D1161)*SQRT(252)</f>
        <v/>
      </c>
      <c r="F1161" s="16">
        <f>STDEV(D1099:D1161)*SQRT(252)</f>
        <v/>
      </c>
      <c r="G1161" s="16">
        <f>IF(OR(C1161="",F1161=""),"",C1161-F1161)</f>
        <v/>
      </c>
      <c r="H1161" s="17">
        <f>IF(OR(C1161="",F1161="",F1161=0),"",C1161/F1161)</f>
        <v/>
      </c>
      <c r="I1161" s="18">
        <f>IF('01_RAW_FwdRV'!B1161="","",'01_RAW_FwdRV'!B1161)</f>
        <v/>
      </c>
      <c r="J1161" s="18">
        <f>IF(ROW()&lt;=3286,STDEV(D1162:D1182)*SQRT(252),"")</f>
        <v/>
      </c>
      <c r="K1161" s="18">
        <f>IF(ROW()&lt;=3244,LN(B1224/B1161),"")</f>
        <v/>
      </c>
      <c r="L1161" s="19" t="n">
        <v>0.03362068965517241</v>
      </c>
      <c r="M1161" s="19" t="n">
        <v>0.1827586206896552</v>
      </c>
      <c r="N1161" s="17" t="n">
        <v>-0.1256108889783838</v>
      </c>
      <c r="O1161" s="20">
        <f>IF(F1161="","",IF(F1161&lt;'04_VOLATILITY_REGIMES'!$C$5,"Low",IF(F1161&lt;'04_VOLATILITY_REGIMES'!$C$6,"Normal",IF(F1161&lt;'04_VOLATILITY_REGIMES'!$C$7,"High","Extreme"))))</f>
        <v/>
      </c>
      <c r="P1161" s="20">
        <f>O1162</f>
        <v/>
      </c>
      <c r="Q1161" s="21">
        <f>YEAR(A1161)</f>
        <v/>
      </c>
    </row>
    <row r="1162">
      <c r="A1162" s="14" t="n">
        <v>43035</v>
      </c>
      <c r="B1162" s="15">
        <f>'01_RAW_Spot'!B1162</f>
        <v/>
      </c>
      <c r="C1162" s="16">
        <f>'01_RAW_IV'!B1162</f>
        <v/>
      </c>
      <c r="D1162" s="15">
        <f>LN(B1162/B1161)</f>
        <v/>
      </c>
      <c r="E1162" s="16">
        <f>STDEV(D1142:D1162)*SQRT(252)</f>
        <v/>
      </c>
      <c r="F1162" s="16">
        <f>STDEV(D1100:D1162)*SQRT(252)</f>
        <v/>
      </c>
      <c r="G1162" s="16">
        <f>IF(OR(C1162="",F1162=""),"",C1162-F1162)</f>
        <v/>
      </c>
      <c r="H1162" s="17">
        <f>IF(OR(C1162="",F1162="",F1162=0),"",C1162/F1162)</f>
        <v/>
      </c>
      <c r="I1162" s="18">
        <f>IF('01_RAW_FwdRV'!B1162="","",'01_RAW_FwdRV'!B1162)</f>
        <v/>
      </c>
      <c r="J1162" s="18">
        <f>IF(ROW()&lt;=3286,STDEV(D1163:D1183)*SQRT(252),"")</f>
        <v/>
      </c>
      <c r="K1162" s="18">
        <f>IF(ROW()&lt;=3244,LN(B1225/B1162),"")</f>
        <v/>
      </c>
      <c r="L1162" s="19" t="n">
        <v>0.02842377260981912</v>
      </c>
      <c r="M1162" s="19" t="n">
        <v>0.1972437553832903</v>
      </c>
      <c r="N1162" s="17" t="n">
        <v>-0.1519775096019559</v>
      </c>
      <c r="O1162" s="20">
        <f>IF(F1162="","",IF(F1162&lt;'04_VOLATILITY_REGIMES'!$C$5,"Low",IF(F1162&lt;'04_VOLATILITY_REGIMES'!$C$6,"Normal",IF(F1162&lt;'04_VOLATILITY_REGIMES'!$C$7,"High","Extreme"))))</f>
        <v/>
      </c>
      <c r="P1162" s="20">
        <f>O1163</f>
        <v/>
      </c>
      <c r="Q1162" s="21">
        <f>YEAR(A1162)</f>
        <v/>
      </c>
    </row>
    <row r="1163">
      <c r="A1163" s="14" t="n">
        <v>43038</v>
      </c>
      <c r="B1163" s="15">
        <f>'01_RAW_Spot'!B1163</f>
        <v/>
      </c>
      <c r="C1163" s="16">
        <f>'01_RAW_IV'!B1163</f>
        <v/>
      </c>
      <c r="D1163" s="15">
        <f>LN(B1163/B1162)</f>
        <v/>
      </c>
      <c r="E1163" s="16">
        <f>STDEV(D1143:D1163)*SQRT(252)</f>
        <v/>
      </c>
      <c r="F1163" s="16">
        <f>STDEV(D1101:D1163)*SQRT(252)</f>
        <v/>
      </c>
      <c r="G1163" s="16">
        <f>IF(OR(C1163="",F1163=""),"",C1163-F1163)</f>
        <v/>
      </c>
      <c r="H1163" s="17">
        <f>IF(OR(C1163="",F1163="",F1163=0),"",C1163/F1163)</f>
        <v/>
      </c>
      <c r="I1163" s="18">
        <f>IF('01_RAW_FwdRV'!B1163="","",'01_RAW_FwdRV'!B1163)</f>
        <v/>
      </c>
      <c r="J1163" s="18">
        <f>IF(ROW()&lt;=3286,STDEV(D1164:D1184)*SQRT(252),"")</f>
        <v/>
      </c>
      <c r="K1163" s="18">
        <f>IF(ROW()&lt;=3244,LN(B1226/B1163),"")</f>
        <v/>
      </c>
      <c r="L1163" s="19" t="n">
        <v>0.02753872633390706</v>
      </c>
      <c r="M1163" s="19" t="n">
        <v>0.2168674698795181</v>
      </c>
      <c r="N1163" s="17" t="n">
        <v>-0.1756519442002811</v>
      </c>
      <c r="O1163" s="20">
        <f>IF(F1163="","",IF(F1163&lt;'04_VOLATILITY_REGIMES'!$C$5,"Low",IF(F1163&lt;'04_VOLATILITY_REGIMES'!$C$6,"Normal",IF(F1163&lt;'04_VOLATILITY_REGIMES'!$C$7,"High","Extreme"))))</f>
        <v/>
      </c>
      <c r="P1163" s="20">
        <f>O1164</f>
        <v/>
      </c>
      <c r="Q1163" s="21">
        <f>YEAR(A1163)</f>
        <v/>
      </c>
    </row>
    <row r="1164">
      <c r="A1164" s="14" t="n">
        <v>43039</v>
      </c>
      <c r="B1164" s="15">
        <f>'01_RAW_Spot'!B1164</f>
        <v/>
      </c>
      <c r="C1164" s="16">
        <f>'01_RAW_IV'!B1164</f>
        <v/>
      </c>
      <c r="D1164" s="15">
        <f>LN(B1164/B1163)</f>
        <v/>
      </c>
      <c r="E1164" s="16">
        <f>STDEV(D1144:D1164)*SQRT(252)</f>
        <v/>
      </c>
      <c r="F1164" s="16">
        <f>STDEV(D1102:D1164)*SQRT(252)</f>
        <v/>
      </c>
      <c r="G1164" s="16">
        <f>IF(OR(C1164="",F1164=""),"",C1164-F1164)</f>
        <v/>
      </c>
      <c r="H1164" s="17">
        <f>IF(OR(C1164="",F1164="",F1164=0),"",C1164/F1164)</f>
        <v/>
      </c>
      <c r="I1164" s="18">
        <f>IF('01_RAW_FwdRV'!B1164="","",'01_RAW_FwdRV'!B1164)</f>
        <v/>
      </c>
      <c r="J1164" s="18">
        <f>IF(ROW()&lt;=3286,STDEV(D1165:D1185)*SQRT(252),"")</f>
        <v/>
      </c>
      <c r="K1164" s="18">
        <f>IF(ROW()&lt;=3244,LN(B1227/B1164),"")</f>
        <v/>
      </c>
      <c r="L1164" s="19" t="n">
        <v>0.03611349957007739</v>
      </c>
      <c r="M1164" s="19" t="n">
        <v>0.2209802235597592</v>
      </c>
      <c r="N1164" s="17" t="n">
        <v>-0.1726460068387836</v>
      </c>
      <c r="O1164" s="20">
        <f>IF(F1164="","",IF(F1164&lt;'04_VOLATILITY_REGIMES'!$C$5,"Low",IF(F1164&lt;'04_VOLATILITY_REGIMES'!$C$6,"Normal",IF(F1164&lt;'04_VOLATILITY_REGIMES'!$C$7,"High","Extreme"))))</f>
        <v/>
      </c>
      <c r="P1164" s="20">
        <f>O1165</f>
        <v/>
      </c>
      <c r="Q1164" s="21">
        <f>YEAR(A1164)</f>
        <v/>
      </c>
    </row>
    <row r="1165">
      <c r="A1165" s="14" t="n">
        <v>43040</v>
      </c>
      <c r="B1165" s="15">
        <f>'01_RAW_Spot'!B1165</f>
        <v/>
      </c>
      <c r="C1165" s="16">
        <f>'01_RAW_IV'!B1165</f>
        <v/>
      </c>
      <c r="D1165" s="15">
        <f>LN(B1165/B1164)</f>
        <v/>
      </c>
      <c r="E1165" s="16">
        <f>STDEV(D1145:D1165)*SQRT(252)</f>
        <v/>
      </c>
      <c r="F1165" s="16">
        <f>STDEV(D1103:D1165)*SQRT(252)</f>
        <v/>
      </c>
      <c r="G1165" s="16">
        <f>IF(OR(C1165="",F1165=""),"",C1165-F1165)</f>
        <v/>
      </c>
      <c r="H1165" s="17">
        <f>IF(OR(C1165="",F1165="",F1165=0),"",C1165/F1165)</f>
        <v/>
      </c>
      <c r="I1165" s="18">
        <f>IF('01_RAW_FwdRV'!B1165="","",'01_RAW_FwdRV'!B1165)</f>
        <v/>
      </c>
      <c r="J1165" s="18">
        <f>IF(ROW()&lt;=3286,STDEV(D1166:D1186)*SQRT(252),"")</f>
        <v/>
      </c>
      <c r="K1165" s="18">
        <f>IF(ROW()&lt;=3244,LN(B1228/B1165),"")</f>
        <v/>
      </c>
      <c r="L1165" s="19" t="n">
        <v>0.03092783505154639</v>
      </c>
      <c r="M1165" s="19" t="n">
        <v>0.2001718213058419</v>
      </c>
      <c r="N1165" s="17" t="n">
        <v>-0.1539375828303729</v>
      </c>
      <c r="O1165" s="20">
        <f>IF(F1165="","",IF(F1165&lt;'04_VOLATILITY_REGIMES'!$C$5,"Low",IF(F1165&lt;'04_VOLATILITY_REGIMES'!$C$6,"Normal",IF(F1165&lt;'04_VOLATILITY_REGIMES'!$C$7,"High","Extreme"))))</f>
        <v/>
      </c>
      <c r="P1165" s="20">
        <f>O1166</f>
        <v/>
      </c>
      <c r="Q1165" s="21">
        <f>YEAR(A1165)</f>
        <v/>
      </c>
    </row>
    <row r="1166">
      <c r="A1166" s="14" t="n">
        <v>43041</v>
      </c>
      <c r="B1166" s="15">
        <f>'01_RAW_Spot'!B1166</f>
        <v/>
      </c>
      <c r="C1166" s="16">
        <f>'01_RAW_IV'!B1166</f>
        <v/>
      </c>
      <c r="D1166" s="15">
        <f>LN(B1166/B1165)</f>
        <v/>
      </c>
      <c r="E1166" s="16">
        <f>STDEV(D1146:D1166)*SQRT(252)</f>
        <v/>
      </c>
      <c r="F1166" s="16">
        <f>STDEV(D1104:D1166)*SQRT(252)</f>
        <v/>
      </c>
      <c r="G1166" s="16">
        <f>IF(OR(C1166="",F1166=""),"",C1166-F1166)</f>
        <v/>
      </c>
      <c r="H1166" s="17">
        <f>IF(OR(C1166="",F1166="",F1166=0),"",C1166/F1166)</f>
        <v/>
      </c>
      <c r="I1166" s="18">
        <f>IF('01_RAW_FwdRV'!B1166="","",'01_RAW_FwdRV'!B1166)</f>
        <v/>
      </c>
      <c r="J1166" s="18">
        <f>IF(ROW()&lt;=3286,STDEV(D1167:D1187)*SQRT(252),"")</f>
        <v/>
      </c>
      <c r="K1166" s="18">
        <f>IF(ROW()&lt;=3244,LN(B1229/B1166),"")</f>
        <v/>
      </c>
      <c r="L1166" s="19" t="n">
        <v>0.02660944206008584</v>
      </c>
      <c r="M1166" s="19" t="n">
        <v>0.2</v>
      </c>
      <c r="N1166" s="17" t="n">
        <v>-0.1598569569520183</v>
      </c>
      <c r="O1166" s="20">
        <f>IF(F1166="","",IF(F1166&lt;'04_VOLATILITY_REGIMES'!$C$5,"Low",IF(F1166&lt;'04_VOLATILITY_REGIMES'!$C$6,"Normal",IF(F1166&lt;'04_VOLATILITY_REGIMES'!$C$7,"High","Extreme"))))</f>
        <v/>
      </c>
      <c r="P1166" s="20">
        <f>O1167</f>
        <v/>
      </c>
      <c r="Q1166" s="21">
        <f>YEAR(A1166)</f>
        <v/>
      </c>
    </row>
    <row r="1167">
      <c r="A1167" s="14" t="n">
        <v>43042</v>
      </c>
      <c r="B1167" s="15">
        <f>'01_RAW_Spot'!B1167</f>
        <v/>
      </c>
      <c r="C1167" s="16">
        <f>'01_RAW_IV'!B1167</f>
        <v/>
      </c>
      <c r="D1167" s="15">
        <f>LN(B1167/B1166)</f>
        <v/>
      </c>
      <c r="E1167" s="16">
        <f>STDEV(D1147:D1167)*SQRT(252)</f>
        <v/>
      </c>
      <c r="F1167" s="16">
        <f>STDEV(D1105:D1167)*SQRT(252)</f>
        <v/>
      </c>
      <c r="G1167" s="16">
        <f>IF(OR(C1167="",F1167=""),"",C1167-F1167)</f>
        <v/>
      </c>
      <c r="H1167" s="17">
        <f>IF(OR(C1167="",F1167="",F1167=0),"",C1167/F1167)</f>
        <v/>
      </c>
      <c r="I1167" s="18">
        <f>IF('01_RAW_FwdRV'!B1167="","",'01_RAW_FwdRV'!B1167)</f>
        <v/>
      </c>
      <c r="J1167" s="18">
        <f>IF(ROW()&lt;=3286,STDEV(D1168:D1188)*SQRT(252),"")</f>
        <v/>
      </c>
      <c r="K1167" s="18">
        <f>IF(ROW()&lt;=3244,LN(B1230/B1167),"")</f>
        <v/>
      </c>
      <c r="L1167" s="19" t="n">
        <v>0.02401372212692967</v>
      </c>
      <c r="M1167" s="19" t="n">
        <v>0.2032590051457976</v>
      </c>
      <c r="N1167" s="17" t="n">
        <v>-0.166199244369433</v>
      </c>
      <c r="O1167" s="20">
        <f>IF(F1167="","",IF(F1167&lt;'04_VOLATILITY_REGIMES'!$C$5,"Low",IF(F1167&lt;'04_VOLATILITY_REGIMES'!$C$6,"Normal",IF(F1167&lt;'04_VOLATILITY_REGIMES'!$C$7,"High","Extreme"))))</f>
        <v/>
      </c>
      <c r="P1167" s="20">
        <f>O1168</f>
        <v/>
      </c>
      <c r="Q1167" s="21">
        <f>YEAR(A1167)</f>
        <v/>
      </c>
    </row>
    <row r="1168">
      <c r="A1168" s="14" t="n">
        <v>43045</v>
      </c>
      <c r="B1168" s="15">
        <f>'01_RAW_Spot'!B1168</f>
        <v/>
      </c>
      <c r="C1168" s="16">
        <f>'01_RAW_IV'!B1168</f>
        <v/>
      </c>
      <c r="D1168" s="15">
        <f>LN(B1168/B1167)</f>
        <v/>
      </c>
      <c r="E1168" s="16">
        <f>STDEV(D1148:D1168)*SQRT(252)</f>
        <v/>
      </c>
      <c r="F1168" s="16">
        <f>STDEV(D1106:D1168)*SQRT(252)</f>
        <v/>
      </c>
      <c r="G1168" s="16">
        <f>IF(OR(C1168="",F1168=""),"",C1168-F1168)</f>
        <v/>
      </c>
      <c r="H1168" s="17">
        <f>IF(OR(C1168="",F1168="",F1168=0),"",C1168/F1168)</f>
        <v/>
      </c>
      <c r="I1168" s="18">
        <f>IF('01_RAW_FwdRV'!B1168="","",'01_RAW_FwdRV'!B1168)</f>
        <v/>
      </c>
      <c r="J1168" s="18">
        <f>IF(ROW()&lt;=3286,STDEV(D1169:D1189)*SQRT(252),"")</f>
        <v/>
      </c>
      <c r="K1168" s="18">
        <f>IF(ROW()&lt;=3244,LN(B1231/B1168),"")</f>
        <v/>
      </c>
      <c r="L1168" s="19" t="n">
        <v>0.01371036846615253</v>
      </c>
      <c r="M1168" s="19" t="n">
        <v>0.2039417309340188</v>
      </c>
      <c r="N1168" s="17" t="n">
        <v>-0.2045096166450064</v>
      </c>
      <c r="O1168" s="20">
        <f>IF(F1168="","",IF(F1168&lt;'04_VOLATILITY_REGIMES'!$C$5,"Low",IF(F1168&lt;'04_VOLATILITY_REGIMES'!$C$6,"Normal",IF(F1168&lt;'04_VOLATILITY_REGIMES'!$C$7,"High","Extreme"))))</f>
        <v/>
      </c>
      <c r="P1168" s="20">
        <f>O1169</f>
        <v/>
      </c>
      <c r="Q1168" s="21">
        <f>YEAR(A1168)</f>
        <v/>
      </c>
    </row>
    <row r="1169">
      <c r="A1169" s="14" t="n">
        <v>43046</v>
      </c>
      <c r="B1169" s="15">
        <f>'01_RAW_Spot'!B1169</f>
        <v/>
      </c>
      <c r="C1169" s="16">
        <f>'01_RAW_IV'!B1169</f>
        <v/>
      </c>
      <c r="D1169" s="15">
        <f>LN(B1169/B1168)</f>
        <v/>
      </c>
      <c r="E1169" s="16">
        <f>STDEV(D1149:D1169)*SQRT(252)</f>
        <v/>
      </c>
      <c r="F1169" s="16">
        <f>STDEV(D1107:D1169)*SQRT(252)</f>
        <v/>
      </c>
      <c r="G1169" s="16">
        <f>IF(OR(C1169="",F1169=""),"",C1169-F1169)</f>
        <v/>
      </c>
      <c r="H1169" s="17">
        <f>IF(OR(C1169="",F1169="",F1169=0),"",C1169/F1169)</f>
        <v/>
      </c>
      <c r="I1169" s="18">
        <f>IF('01_RAW_FwdRV'!B1169="","",'01_RAW_FwdRV'!B1169)</f>
        <v/>
      </c>
      <c r="J1169" s="18">
        <f>IF(ROW()&lt;=3286,STDEV(D1170:D1190)*SQRT(252),"")</f>
        <v/>
      </c>
      <c r="K1169" s="18">
        <f>IF(ROW()&lt;=3244,LN(B1232/B1169),"")</f>
        <v/>
      </c>
      <c r="L1169" s="19" t="n">
        <v>0.01969178082191781</v>
      </c>
      <c r="M1169" s="19" t="n">
        <v>0.1866438356164384</v>
      </c>
      <c r="N1169" s="17" t="n">
        <v>-0.1539324386229803</v>
      </c>
      <c r="O1169" s="20">
        <f>IF(F1169="","",IF(F1169&lt;'04_VOLATILITY_REGIMES'!$C$5,"Low",IF(F1169&lt;'04_VOLATILITY_REGIMES'!$C$6,"Normal",IF(F1169&lt;'04_VOLATILITY_REGIMES'!$C$7,"High","Extreme"))))</f>
        <v/>
      </c>
      <c r="P1169" s="20">
        <f>O1170</f>
        <v/>
      </c>
      <c r="Q1169" s="21">
        <f>YEAR(A1169)</f>
        <v/>
      </c>
    </row>
    <row r="1170">
      <c r="A1170" s="14" t="n">
        <v>43047</v>
      </c>
      <c r="B1170" s="15">
        <f>'01_RAW_Spot'!B1170</f>
        <v/>
      </c>
      <c r="C1170" s="16">
        <f>'01_RAW_IV'!B1170</f>
        <v/>
      </c>
      <c r="D1170" s="15">
        <f>LN(B1170/B1169)</f>
        <v/>
      </c>
      <c r="E1170" s="16">
        <f>STDEV(D1150:D1170)*SQRT(252)</f>
        <v/>
      </c>
      <c r="F1170" s="16">
        <f>STDEV(D1108:D1170)*SQRT(252)</f>
        <v/>
      </c>
      <c r="G1170" s="16">
        <f>IF(OR(C1170="",F1170=""),"",C1170-F1170)</f>
        <v/>
      </c>
      <c r="H1170" s="17">
        <f>IF(OR(C1170="",F1170="",F1170=0),"",C1170/F1170)</f>
        <v/>
      </c>
      <c r="I1170" s="18">
        <f>IF('01_RAW_FwdRV'!B1170="","",'01_RAW_FwdRV'!B1170)</f>
        <v/>
      </c>
      <c r="J1170" s="18">
        <f>IF(ROW()&lt;=3286,STDEV(D1171:D1191)*SQRT(252),"")</f>
        <v/>
      </c>
      <c r="K1170" s="18">
        <f>IF(ROW()&lt;=3244,LN(B1233/B1170),"")</f>
        <v/>
      </c>
      <c r="L1170" s="19" t="n">
        <v>0.02651839178785287</v>
      </c>
      <c r="M1170" s="19" t="n">
        <v>0.1873396065012831</v>
      </c>
      <c r="N1170" s="17" t="n">
        <v>-0.1467070138862714</v>
      </c>
      <c r="O1170" s="20">
        <f>IF(F1170="","",IF(F1170&lt;'04_VOLATILITY_REGIMES'!$C$5,"Low",IF(F1170&lt;'04_VOLATILITY_REGIMES'!$C$6,"Normal",IF(F1170&lt;'04_VOLATILITY_REGIMES'!$C$7,"High","Extreme"))))</f>
        <v/>
      </c>
      <c r="P1170" s="20">
        <f>O1171</f>
        <v/>
      </c>
      <c r="Q1170" s="21">
        <f>YEAR(A1170)</f>
        <v/>
      </c>
    </row>
    <row r="1171">
      <c r="A1171" s="14" t="n">
        <v>43048</v>
      </c>
      <c r="B1171" s="15">
        <f>'01_RAW_Spot'!B1171</f>
        <v/>
      </c>
      <c r="C1171" s="16">
        <f>'01_RAW_IV'!B1171</f>
        <v/>
      </c>
      <c r="D1171" s="15">
        <f>LN(B1171/B1170)</f>
        <v/>
      </c>
      <c r="E1171" s="16">
        <f>STDEV(D1151:D1171)*SQRT(252)</f>
        <v/>
      </c>
      <c r="F1171" s="16">
        <f>STDEV(D1109:D1171)*SQRT(252)</f>
        <v/>
      </c>
      <c r="G1171" s="16">
        <f>IF(OR(C1171="",F1171=""),"",C1171-F1171)</f>
        <v/>
      </c>
      <c r="H1171" s="17">
        <f>IF(OR(C1171="",F1171="",F1171=0),"",C1171/F1171)</f>
        <v/>
      </c>
      <c r="I1171" s="18">
        <f>IF('01_RAW_FwdRV'!B1171="","",'01_RAW_FwdRV'!B1171)</f>
        <v/>
      </c>
      <c r="J1171" s="18">
        <f>IF(ROW()&lt;=3286,STDEV(D1172:D1192)*SQRT(252),"")</f>
        <v/>
      </c>
      <c r="K1171" s="18">
        <f>IF(ROW()&lt;=3244,LN(B1234/B1171),"")</f>
        <v/>
      </c>
      <c r="L1171" s="19" t="n">
        <v>0.0264957264957265</v>
      </c>
      <c r="M1171" s="19" t="n">
        <v>0.1837606837606838</v>
      </c>
      <c r="N1171" s="17" t="n">
        <v>-0.1394668423576605</v>
      </c>
      <c r="O1171" s="20">
        <f>IF(F1171="","",IF(F1171&lt;'04_VOLATILITY_REGIMES'!$C$5,"Low",IF(F1171&lt;'04_VOLATILITY_REGIMES'!$C$6,"Normal",IF(F1171&lt;'04_VOLATILITY_REGIMES'!$C$7,"High","Extreme"))))</f>
        <v/>
      </c>
      <c r="P1171" s="20">
        <f>O1172</f>
        <v/>
      </c>
      <c r="Q1171" s="21">
        <f>YEAR(A1171)</f>
        <v/>
      </c>
    </row>
    <row r="1172">
      <c r="A1172" s="14" t="n">
        <v>43049</v>
      </c>
      <c r="B1172" s="15">
        <f>'01_RAW_Spot'!B1172</f>
        <v/>
      </c>
      <c r="C1172" s="16">
        <f>'01_RAW_IV'!B1172</f>
        <v/>
      </c>
      <c r="D1172" s="15">
        <f>LN(B1172/B1171)</f>
        <v/>
      </c>
      <c r="E1172" s="16">
        <f>STDEV(D1152:D1172)*SQRT(252)</f>
        <v/>
      </c>
      <c r="F1172" s="16">
        <f>STDEV(D1110:D1172)*SQRT(252)</f>
        <v/>
      </c>
      <c r="G1172" s="16">
        <f>IF(OR(C1172="",F1172=""),"",C1172-F1172)</f>
        <v/>
      </c>
      <c r="H1172" s="17">
        <f>IF(OR(C1172="",F1172="",F1172=0),"",C1172/F1172)</f>
        <v/>
      </c>
      <c r="I1172" s="18">
        <f>IF('01_RAW_FwdRV'!B1172="","",'01_RAW_FwdRV'!B1172)</f>
        <v/>
      </c>
      <c r="J1172" s="18">
        <f>IF(ROW()&lt;=3286,STDEV(D1173:D1193)*SQRT(252),"")</f>
        <v/>
      </c>
      <c r="K1172" s="18">
        <f>IF(ROW()&lt;=3244,LN(B1235/B1172),"")</f>
        <v/>
      </c>
      <c r="L1172" s="19" t="n">
        <v>0.04269854824935952</v>
      </c>
      <c r="M1172" s="19" t="n">
        <v>0.1818958155422715</v>
      </c>
      <c r="N1172" s="17" t="n">
        <v>-0.1225040411106253</v>
      </c>
      <c r="O1172" s="20">
        <f>IF(F1172="","",IF(F1172&lt;'04_VOLATILITY_REGIMES'!$C$5,"Low",IF(F1172&lt;'04_VOLATILITY_REGIMES'!$C$6,"Normal",IF(F1172&lt;'04_VOLATILITY_REGIMES'!$C$7,"High","Extreme"))))</f>
        <v/>
      </c>
      <c r="P1172" s="20">
        <f>O1173</f>
        <v/>
      </c>
      <c r="Q1172" s="21">
        <f>YEAR(A1172)</f>
        <v/>
      </c>
    </row>
    <row r="1173">
      <c r="A1173" s="14" t="n">
        <v>43052</v>
      </c>
      <c r="B1173" s="15">
        <f>'01_RAW_Spot'!B1173</f>
        <v/>
      </c>
      <c r="C1173" s="16">
        <f>'01_RAW_IV'!B1173</f>
        <v/>
      </c>
      <c r="D1173" s="15">
        <f>LN(B1173/B1172)</f>
        <v/>
      </c>
      <c r="E1173" s="16">
        <f>STDEV(D1153:D1173)*SQRT(252)</f>
        <v/>
      </c>
      <c r="F1173" s="16">
        <f>STDEV(D1111:D1173)*SQRT(252)</f>
        <v/>
      </c>
      <c r="G1173" s="16">
        <f>IF(OR(C1173="",F1173=""),"",C1173-F1173)</f>
        <v/>
      </c>
      <c r="H1173" s="17">
        <f>IF(OR(C1173="",F1173="",F1173=0),"",C1173/F1173)</f>
        <v/>
      </c>
      <c r="I1173" s="18">
        <f>IF('01_RAW_FwdRV'!B1173="","",'01_RAW_FwdRV'!B1173)</f>
        <v/>
      </c>
      <c r="J1173" s="18">
        <f>IF(ROW()&lt;=3286,STDEV(D1174:D1194)*SQRT(252),"")</f>
        <v/>
      </c>
      <c r="K1173" s="18">
        <f>IF(ROW()&lt;=3244,LN(B1236/B1173),"")</f>
        <v/>
      </c>
      <c r="L1173" s="19" t="n">
        <v>0.06569965870307168</v>
      </c>
      <c r="M1173" s="19" t="n">
        <v>0.1885665529010239</v>
      </c>
      <c r="N1173" s="17" t="n">
        <v>-0.1066321779686365</v>
      </c>
      <c r="O1173" s="20">
        <f>IF(F1173="","",IF(F1173&lt;'04_VOLATILITY_REGIMES'!$C$5,"Low",IF(F1173&lt;'04_VOLATILITY_REGIMES'!$C$6,"Normal",IF(F1173&lt;'04_VOLATILITY_REGIMES'!$C$7,"High","Extreme"))))</f>
        <v/>
      </c>
      <c r="P1173" s="20">
        <f>O1174</f>
        <v/>
      </c>
      <c r="Q1173" s="21">
        <f>YEAR(A1173)</f>
        <v/>
      </c>
    </row>
    <row r="1174">
      <c r="A1174" s="14" t="n">
        <v>43053</v>
      </c>
      <c r="B1174" s="15">
        <f>'01_RAW_Spot'!B1174</f>
        <v/>
      </c>
      <c r="C1174" s="16">
        <f>'01_RAW_IV'!B1174</f>
        <v/>
      </c>
      <c r="D1174" s="15">
        <f>LN(B1174/B1173)</f>
        <v/>
      </c>
      <c r="E1174" s="16">
        <f>STDEV(D1154:D1174)*SQRT(252)</f>
        <v/>
      </c>
      <c r="F1174" s="16">
        <f>STDEV(D1112:D1174)*SQRT(252)</f>
        <v/>
      </c>
      <c r="G1174" s="16">
        <f>IF(OR(C1174="",F1174=""),"",C1174-F1174)</f>
        <v/>
      </c>
      <c r="H1174" s="17">
        <f>IF(OR(C1174="",F1174="",F1174=0),"",C1174/F1174)</f>
        <v/>
      </c>
      <c r="I1174" s="18">
        <f>IF('01_RAW_FwdRV'!B1174="","",'01_RAW_FwdRV'!B1174)</f>
        <v/>
      </c>
      <c r="J1174" s="18">
        <f>IF(ROW()&lt;=3286,STDEV(D1175:D1195)*SQRT(252),"")</f>
        <v/>
      </c>
      <c r="K1174" s="18">
        <f>IF(ROW()&lt;=3244,LN(B1237/B1174),"")</f>
        <v/>
      </c>
      <c r="L1174" s="19" t="n">
        <v>0.05115089514066496</v>
      </c>
      <c r="M1174" s="19" t="n">
        <v>0.1662404092071611</v>
      </c>
      <c r="N1174" s="17" t="n">
        <v>-0.1043062458294837</v>
      </c>
      <c r="O1174" s="20">
        <f>IF(F1174="","",IF(F1174&lt;'04_VOLATILITY_REGIMES'!$C$5,"Low",IF(F1174&lt;'04_VOLATILITY_REGIMES'!$C$6,"Normal",IF(F1174&lt;'04_VOLATILITY_REGIMES'!$C$7,"High","Extreme"))))</f>
        <v/>
      </c>
      <c r="P1174" s="20">
        <f>O1175</f>
        <v/>
      </c>
      <c r="Q1174" s="21">
        <f>YEAR(A1174)</f>
        <v/>
      </c>
    </row>
    <row r="1175">
      <c r="A1175" s="14" t="n">
        <v>43054</v>
      </c>
      <c r="B1175" s="15">
        <f>'01_RAW_Spot'!B1175</f>
        <v/>
      </c>
      <c r="C1175" s="16">
        <f>'01_RAW_IV'!B1175</f>
        <v/>
      </c>
      <c r="D1175" s="15">
        <f>LN(B1175/B1174)</f>
        <v/>
      </c>
      <c r="E1175" s="16">
        <f>STDEV(D1155:D1175)*SQRT(252)</f>
        <v/>
      </c>
      <c r="F1175" s="16">
        <f>STDEV(D1113:D1175)*SQRT(252)</f>
        <v/>
      </c>
      <c r="G1175" s="16">
        <f>IF(OR(C1175="",F1175=""),"",C1175-F1175)</f>
        <v/>
      </c>
      <c r="H1175" s="17">
        <f>IF(OR(C1175="",F1175="",F1175=0),"",C1175/F1175)</f>
        <v/>
      </c>
      <c r="I1175" s="18">
        <f>IF('01_RAW_FwdRV'!B1175="","",'01_RAW_FwdRV'!B1175)</f>
        <v/>
      </c>
      <c r="J1175" s="18">
        <f>IF(ROW()&lt;=3286,STDEV(D1176:D1196)*SQRT(252),"")</f>
        <v/>
      </c>
      <c r="K1175" s="18">
        <f>IF(ROW()&lt;=3244,LN(B1238/B1175),"")</f>
        <v/>
      </c>
      <c r="L1175" s="19" t="n">
        <v>0.05195911413969335</v>
      </c>
      <c r="M1175" s="19" t="n">
        <v>0.1669505962521295</v>
      </c>
      <c r="N1175" s="17" t="n">
        <v>-0.1050102404196328</v>
      </c>
      <c r="O1175" s="20">
        <f>IF(F1175="","",IF(F1175&lt;'04_VOLATILITY_REGIMES'!$C$5,"Low",IF(F1175&lt;'04_VOLATILITY_REGIMES'!$C$6,"Normal",IF(F1175&lt;'04_VOLATILITY_REGIMES'!$C$7,"High","Extreme"))))</f>
        <v/>
      </c>
      <c r="P1175" s="20">
        <f>O1176</f>
        <v/>
      </c>
      <c r="Q1175" s="21">
        <f>YEAR(A1175)</f>
        <v/>
      </c>
    </row>
    <row r="1176">
      <c r="A1176" s="14" t="n">
        <v>43055</v>
      </c>
      <c r="B1176" s="15">
        <f>'01_RAW_Spot'!B1176</f>
        <v/>
      </c>
      <c r="C1176" s="16">
        <f>'01_RAW_IV'!B1176</f>
        <v/>
      </c>
      <c r="D1176" s="15">
        <f>LN(B1176/B1175)</f>
        <v/>
      </c>
      <c r="E1176" s="16">
        <f>STDEV(D1156:D1176)*SQRT(252)</f>
        <v/>
      </c>
      <c r="F1176" s="16">
        <f>STDEV(D1114:D1176)*SQRT(252)</f>
        <v/>
      </c>
      <c r="G1176" s="16">
        <f>IF(OR(C1176="",F1176=""),"",C1176-F1176)</f>
        <v/>
      </c>
      <c r="H1176" s="17">
        <f>IF(OR(C1176="",F1176="",F1176=0),"",C1176/F1176)</f>
        <v/>
      </c>
      <c r="I1176" s="18">
        <f>IF('01_RAW_FwdRV'!B1176="","",'01_RAW_FwdRV'!B1176)</f>
        <v/>
      </c>
      <c r="J1176" s="18">
        <f>IF(ROW()&lt;=3286,STDEV(D1177:D1197)*SQRT(252),"")</f>
        <v/>
      </c>
      <c r="K1176" s="18">
        <f>IF(ROW()&lt;=3244,LN(B1239/B1176),"")</f>
        <v/>
      </c>
      <c r="L1176" s="19" t="n">
        <v>0.03319148936170212</v>
      </c>
      <c r="M1176" s="19" t="n">
        <v>0.1693617021276596</v>
      </c>
      <c r="N1176" s="17" t="n">
        <v>-0.1261513785229361</v>
      </c>
      <c r="O1176" s="20">
        <f>IF(F1176="","",IF(F1176&lt;'04_VOLATILITY_REGIMES'!$C$5,"Low",IF(F1176&lt;'04_VOLATILITY_REGIMES'!$C$6,"Normal",IF(F1176&lt;'04_VOLATILITY_REGIMES'!$C$7,"High","Extreme"))))</f>
        <v/>
      </c>
      <c r="P1176" s="20">
        <f>O1177</f>
        <v/>
      </c>
      <c r="Q1176" s="21">
        <f>YEAR(A1176)</f>
        <v/>
      </c>
    </row>
    <row r="1177">
      <c r="A1177" s="14" t="n">
        <v>43056</v>
      </c>
      <c r="B1177" s="15">
        <f>'01_RAW_Spot'!B1177</f>
        <v/>
      </c>
      <c r="C1177" s="16">
        <f>'01_RAW_IV'!B1177</f>
        <v/>
      </c>
      <c r="D1177" s="15">
        <f>LN(B1177/B1176)</f>
        <v/>
      </c>
      <c r="E1177" s="16">
        <f>STDEV(D1157:D1177)*SQRT(252)</f>
        <v/>
      </c>
      <c r="F1177" s="16">
        <f>STDEV(D1115:D1177)*SQRT(252)</f>
        <v/>
      </c>
      <c r="G1177" s="16">
        <f>IF(OR(C1177="",F1177=""),"",C1177-F1177)</f>
        <v/>
      </c>
      <c r="H1177" s="17">
        <f>IF(OR(C1177="",F1177="",F1177=0),"",C1177/F1177)</f>
        <v/>
      </c>
      <c r="I1177" s="18">
        <f>IF('01_RAW_FwdRV'!B1177="","",'01_RAW_FwdRV'!B1177)</f>
        <v/>
      </c>
      <c r="J1177" s="18">
        <f>IF(ROW()&lt;=3286,STDEV(D1178:D1198)*SQRT(252),"")</f>
        <v/>
      </c>
      <c r="K1177" s="18">
        <f>IF(ROW()&lt;=3244,LN(B1240/B1177),"")</f>
        <v/>
      </c>
      <c r="L1177" s="19" t="n">
        <v>0.03146258503401361</v>
      </c>
      <c r="M1177" s="19" t="n">
        <v>0.2270408163265306</v>
      </c>
      <c r="N1177" s="17" t="n">
        <v>-0.1788898184038991</v>
      </c>
      <c r="O1177" s="20">
        <f>IF(F1177="","",IF(F1177&lt;'04_VOLATILITY_REGIMES'!$C$5,"Low",IF(F1177&lt;'04_VOLATILITY_REGIMES'!$C$6,"Normal",IF(F1177&lt;'04_VOLATILITY_REGIMES'!$C$7,"High","Extreme"))))</f>
        <v/>
      </c>
      <c r="P1177" s="20">
        <f>O1178</f>
        <v/>
      </c>
      <c r="Q1177" s="21">
        <f>YEAR(A1177)</f>
        <v/>
      </c>
    </row>
    <row r="1178">
      <c r="A1178" s="14" t="n">
        <v>43059</v>
      </c>
      <c r="B1178" s="15">
        <f>'01_RAW_Spot'!B1178</f>
        <v/>
      </c>
      <c r="C1178" s="16">
        <f>'01_RAW_IV'!B1178</f>
        <v/>
      </c>
      <c r="D1178" s="15">
        <f>LN(B1178/B1177)</f>
        <v/>
      </c>
      <c r="E1178" s="16">
        <f>STDEV(D1158:D1178)*SQRT(252)</f>
        <v/>
      </c>
      <c r="F1178" s="16">
        <f>STDEV(D1116:D1178)*SQRT(252)</f>
        <v/>
      </c>
      <c r="G1178" s="16">
        <f>IF(OR(C1178="",F1178=""),"",C1178-F1178)</f>
        <v/>
      </c>
      <c r="H1178" s="17">
        <f>IF(OR(C1178="",F1178="",F1178=0),"",C1178/F1178)</f>
        <v/>
      </c>
      <c r="I1178" s="18">
        <f>IF('01_RAW_FwdRV'!B1178="","",'01_RAW_FwdRV'!B1178)</f>
        <v/>
      </c>
      <c r="J1178" s="18">
        <f>IF(ROW()&lt;=3286,STDEV(D1179:D1199)*SQRT(252),"")</f>
        <v/>
      </c>
      <c r="K1178" s="18">
        <f>IF(ROW()&lt;=3244,LN(B1241/B1178),"")</f>
        <v/>
      </c>
      <c r="L1178" s="19" t="n">
        <v>0.01614273576890399</v>
      </c>
      <c r="M1178" s="19" t="n">
        <v>0.2285471537807987</v>
      </c>
      <c r="N1178" s="17" t="n">
        <v>-0.2146142020112574</v>
      </c>
      <c r="O1178" s="20">
        <f>IF(F1178="","",IF(F1178&lt;'04_VOLATILITY_REGIMES'!$C$5,"Low",IF(F1178&lt;'04_VOLATILITY_REGIMES'!$C$6,"Normal",IF(F1178&lt;'04_VOLATILITY_REGIMES'!$C$7,"High","Extreme"))))</f>
        <v/>
      </c>
      <c r="P1178" s="20">
        <f>O1179</f>
        <v/>
      </c>
      <c r="Q1178" s="21">
        <f>YEAR(A1178)</f>
        <v/>
      </c>
    </row>
    <row r="1179">
      <c r="A1179" s="14" t="n">
        <v>43060</v>
      </c>
      <c r="B1179" s="15">
        <f>'01_RAW_Spot'!B1179</f>
        <v/>
      </c>
      <c r="C1179" s="16">
        <f>'01_RAW_IV'!B1179</f>
        <v/>
      </c>
      <c r="D1179" s="15">
        <f>LN(B1179/B1178)</f>
        <v/>
      </c>
      <c r="E1179" s="16">
        <f>STDEV(D1159:D1179)*SQRT(252)</f>
        <v/>
      </c>
      <c r="F1179" s="16">
        <f>STDEV(D1117:D1179)*SQRT(252)</f>
        <v/>
      </c>
      <c r="G1179" s="16">
        <f>IF(OR(C1179="",F1179=""),"",C1179-F1179)</f>
        <v/>
      </c>
      <c r="H1179" s="17">
        <f>IF(OR(C1179="",F1179="",F1179=0),"",C1179/F1179)</f>
        <v/>
      </c>
      <c r="I1179" s="18">
        <f>IF('01_RAW_FwdRV'!B1179="","",'01_RAW_FwdRV'!B1179)</f>
        <v/>
      </c>
      <c r="J1179" s="18">
        <f>IF(ROW()&lt;=3286,STDEV(D1180:D1200)*SQRT(252),"")</f>
        <v/>
      </c>
      <c r="K1179" s="18">
        <f>IF(ROW()&lt;=3244,LN(B1242/B1179),"")</f>
        <v/>
      </c>
      <c r="L1179" s="19" t="n">
        <v>0.03904923599320883</v>
      </c>
      <c r="M1179" s="19" t="n">
        <v>0.2410865874363328</v>
      </c>
      <c r="N1179" s="17" t="n">
        <v>-0.1946130199714782</v>
      </c>
      <c r="O1179" s="20">
        <f>IF(F1179="","",IF(F1179&lt;'04_VOLATILITY_REGIMES'!$C$5,"Low",IF(F1179&lt;'04_VOLATILITY_REGIMES'!$C$6,"Normal",IF(F1179&lt;'04_VOLATILITY_REGIMES'!$C$7,"High","Extreme"))))</f>
        <v/>
      </c>
      <c r="P1179" s="20">
        <f>O1180</f>
        <v/>
      </c>
      <c r="Q1179" s="21">
        <f>YEAR(A1179)</f>
        <v/>
      </c>
    </row>
    <row r="1180">
      <c r="A1180" s="14" t="n">
        <v>43061</v>
      </c>
      <c r="B1180" s="15">
        <f>'01_RAW_Spot'!B1180</f>
        <v/>
      </c>
      <c r="C1180" s="16">
        <f>'01_RAW_IV'!B1180</f>
        <v/>
      </c>
      <c r="D1180" s="15">
        <f>LN(B1180/B1179)</f>
        <v/>
      </c>
      <c r="E1180" s="16">
        <f>STDEV(D1160:D1180)*SQRT(252)</f>
        <v/>
      </c>
      <c r="F1180" s="16">
        <f>STDEV(D1118:D1180)*SQRT(252)</f>
        <v/>
      </c>
      <c r="G1180" s="16">
        <f>IF(OR(C1180="",F1180=""),"",C1180-F1180)</f>
        <v/>
      </c>
      <c r="H1180" s="17">
        <f>IF(OR(C1180="",F1180="",F1180=0),"",C1180/F1180)</f>
        <v/>
      </c>
      <c r="I1180" s="18">
        <f>IF('01_RAW_FwdRV'!B1180="","",'01_RAW_FwdRV'!B1180)</f>
        <v/>
      </c>
      <c r="J1180" s="18">
        <f>IF(ROW()&lt;=3286,STDEV(D1181:D1201)*SQRT(252),"")</f>
        <v/>
      </c>
      <c r="K1180" s="18">
        <f>IF(ROW()&lt;=3244,LN(B1243/B1180),"")</f>
        <v/>
      </c>
      <c r="L1180" s="19" t="n">
        <v>0.02374893977947413</v>
      </c>
      <c r="M1180" s="19" t="n">
        <v>0.2408821034775233</v>
      </c>
      <c r="N1180" s="17" t="n">
        <v>-0.2110630124933988</v>
      </c>
      <c r="O1180" s="20">
        <f>IF(F1180="","",IF(F1180&lt;'04_VOLATILITY_REGIMES'!$C$5,"Low",IF(F1180&lt;'04_VOLATILITY_REGIMES'!$C$6,"Normal",IF(F1180&lt;'04_VOLATILITY_REGIMES'!$C$7,"High","Extreme"))))</f>
        <v/>
      </c>
      <c r="P1180" s="20">
        <f>O1181</f>
        <v/>
      </c>
      <c r="Q1180" s="21">
        <f>YEAR(A1180)</f>
        <v/>
      </c>
    </row>
    <row r="1181">
      <c r="A1181" s="14" t="n">
        <v>43062</v>
      </c>
      <c r="B1181" s="15">
        <f>'01_RAW_Spot'!B1181</f>
        <v/>
      </c>
      <c r="C1181" s="16">
        <f>'01_RAW_IV'!B1181</f>
        <v/>
      </c>
      <c r="D1181" s="15">
        <f>LN(B1181/B1180)</f>
        <v/>
      </c>
      <c r="E1181" s="16">
        <f>STDEV(D1161:D1181)*SQRT(252)</f>
        <v/>
      </c>
      <c r="F1181" s="16">
        <f>STDEV(D1119:D1181)*SQRT(252)</f>
        <v/>
      </c>
      <c r="G1181" s="16">
        <f>IF(OR(C1181="",F1181=""),"",C1181-F1181)</f>
        <v/>
      </c>
      <c r="H1181" s="17">
        <f>IF(OR(C1181="",F1181="",F1181=0),"",C1181/F1181)</f>
        <v/>
      </c>
      <c r="I1181" s="18">
        <f>IF('01_RAW_FwdRV'!B1181="","",'01_RAW_FwdRV'!B1181)</f>
        <v/>
      </c>
      <c r="J1181" s="18">
        <f>IF(ROW()&lt;=3286,STDEV(D1182:D1202)*SQRT(252),"")</f>
        <v/>
      </c>
      <c r="K1181" s="18">
        <f>IF(ROW()&lt;=3244,LN(B1244/B1181),"")</f>
        <v/>
      </c>
      <c r="L1181" s="19" t="n">
        <v>0.0211864406779661</v>
      </c>
      <c r="M1181" s="19" t="n">
        <v>0.2703389830508475</v>
      </c>
      <c r="N1181" s="17" t="n">
        <v>-0.2758522958845074</v>
      </c>
      <c r="O1181" s="20">
        <f>IF(F1181="","",IF(F1181&lt;'04_VOLATILITY_REGIMES'!$C$5,"Low",IF(F1181&lt;'04_VOLATILITY_REGIMES'!$C$6,"Normal",IF(F1181&lt;'04_VOLATILITY_REGIMES'!$C$7,"High","Extreme"))))</f>
        <v/>
      </c>
      <c r="P1181" s="20">
        <f>O1182</f>
        <v/>
      </c>
      <c r="Q1181" s="21">
        <f>YEAR(A1181)</f>
        <v/>
      </c>
    </row>
    <row r="1182">
      <c r="A1182" s="14" t="n">
        <v>43063</v>
      </c>
      <c r="B1182" s="15">
        <f>'01_RAW_Spot'!B1182</f>
        <v/>
      </c>
      <c r="C1182" s="16">
        <f>'01_RAW_IV'!B1182</f>
        <v/>
      </c>
      <c r="D1182" s="15">
        <f>LN(B1182/B1181)</f>
        <v/>
      </c>
      <c r="E1182" s="16">
        <f>STDEV(D1162:D1182)*SQRT(252)</f>
        <v/>
      </c>
      <c r="F1182" s="16">
        <f>STDEV(D1120:D1182)*SQRT(252)</f>
        <v/>
      </c>
      <c r="G1182" s="16">
        <f>IF(OR(C1182="",F1182=""),"",C1182-F1182)</f>
        <v/>
      </c>
      <c r="H1182" s="17">
        <f>IF(OR(C1182="",F1182="",F1182=0),"",C1182/F1182)</f>
        <v/>
      </c>
      <c r="I1182" s="18">
        <f>IF('01_RAW_FwdRV'!B1182="","",'01_RAW_FwdRV'!B1182)</f>
        <v/>
      </c>
      <c r="J1182" s="18">
        <f>IF(ROW()&lt;=3286,STDEV(D1183:D1203)*SQRT(252),"")</f>
        <v/>
      </c>
      <c r="K1182" s="18">
        <f>IF(ROW()&lt;=3244,LN(B1245/B1182),"")</f>
        <v/>
      </c>
      <c r="L1182" s="19" t="n">
        <v>0.02540220152413209</v>
      </c>
      <c r="M1182" s="19" t="n">
        <v>0.2760372565622354</v>
      </c>
      <c r="N1182" s="17" t="n">
        <v>-0.276553145899319</v>
      </c>
      <c r="O1182" s="20">
        <f>IF(F1182="","",IF(F1182&lt;'04_VOLATILITY_REGIMES'!$C$5,"Low",IF(F1182&lt;'04_VOLATILITY_REGIMES'!$C$6,"Normal",IF(F1182&lt;'04_VOLATILITY_REGIMES'!$C$7,"High","Extreme"))))</f>
        <v/>
      </c>
      <c r="P1182" s="20">
        <f>O1183</f>
        <v/>
      </c>
      <c r="Q1182" s="21">
        <f>YEAR(A1182)</f>
        <v/>
      </c>
    </row>
    <row r="1183">
      <c r="A1183" s="14" t="n">
        <v>43066</v>
      </c>
      <c r="B1183" s="15">
        <f>'01_RAW_Spot'!B1183</f>
        <v/>
      </c>
      <c r="C1183" s="16">
        <f>'01_RAW_IV'!B1183</f>
        <v/>
      </c>
      <c r="D1183" s="15">
        <f>LN(B1183/B1182)</f>
        <v/>
      </c>
      <c r="E1183" s="16">
        <f>STDEV(D1163:D1183)*SQRT(252)</f>
        <v/>
      </c>
      <c r="F1183" s="16">
        <f>STDEV(D1121:D1183)*SQRT(252)</f>
        <v/>
      </c>
      <c r="G1183" s="16">
        <f>IF(OR(C1183="",F1183=""),"",C1183-F1183)</f>
        <v/>
      </c>
      <c r="H1183" s="17">
        <f>IF(OR(C1183="",F1183="",F1183=0),"",C1183/F1183)</f>
        <v/>
      </c>
      <c r="I1183" s="18">
        <f>IF('01_RAW_FwdRV'!B1183="","",'01_RAW_FwdRV'!B1183)</f>
        <v/>
      </c>
      <c r="J1183" s="18">
        <f>IF(ROW()&lt;=3286,STDEV(D1184:D1204)*SQRT(252),"")</f>
        <v/>
      </c>
      <c r="K1183" s="18">
        <f>IF(ROW()&lt;=3244,LN(B1246/B1183),"")</f>
        <v/>
      </c>
      <c r="L1183" s="19" t="n">
        <v>0.03807106598984772</v>
      </c>
      <c r="M1183" s="19" t="n">
        <v>0.2834179357021996</v>
      </c>
      <c r="N1183" s="17" t="n">
        <v>-0.2813461598959975</v>
      </c>
      <c r="O1183" s="20">
        <f>IF(F1183="","",IF(F1183&lt;'04_VOLATILITY_REGIMES'!$C$5,"Low",IF(F1183&lt;'04_VOLATILITY_REGIMES'!$C$6,"Normal",IF(F1183&lt;'04_VOLATILITY_REGIMES'!$C$7,"High","Extreme"))))</f>
        <v/>
      </c>
      <c r="P1183" s="20">
        <f>O1184</f>
        <v/>
      </c>
      <c r="Q1183" s="21">
        <f>YEAR(A1183)</f>
        <v/>
      </c>
    </row>
    <row r="1184">
      <c r="A1184" s="14" t="n">
        <v>43067</v>
      </c>
      <c r="B1184" s="15">
        <f>'01_RAW_Spot'!B1184</f>
        <v/>
      </c>
      <c r="C1184" s="16">
        <f>'01_RAW_IV'!B1184</f>
        <v/>
      </c>
      <c r="D1184" s="15">
        <f>LN(B1184/B1183)</f>
        <v/>
      </c>
      <c r="E1184" s="16">
        <f>STDEV(D1164:D1184)*SQRT(252)</f>
        <v/>
      </c>
      <c r="F1184" s="16">
        <f>STDEV(D1122:D1184)*SQRT(252)</f>
        <v/>
      </c>
      <c r="G1184" s="16">
        <f>IF(OR(C1184="",F1184=""),"",C1184-F1184)</f>
        <v/>
      </c>
      <c r="H1184" s="17">
        <f>IF(OR(C1184="",F1184="",F1184=0),"",C1184/F1184)</f>
        <v/>
      </c>
      <c r="I1184" s="18">
        <f>IF('01_RAW_FwdRV'!B1184="","",'01_RAW_FwdRV'!B1184)</f>
        <v/>
      </c>
      <c r="J1184" s="18">
        <f>IF(ROW()&lt;=3286,STDEV(D1185:D1205)*SQRT(252),"")</f>
        <v/>
      </c>
      <c r="K1184" s="18">
        <f>IF(ROW()&lt;=3244,LN(B1247/B1184),"")</f>
        <v/>
      </c>
      <c r="L1184" s="19" t="n">
        <v>0.0566356720202874</v>
      </c>
      <c r="M1184" s="19" t="n">
        <v>0.283178360101437</v>
      </c>
      <c r="N1184" s="17" t="n">
        <v>-0.2627171101109745</v>
      </c>
      <c r="O1184" s="20">
        <f>IF(F1184="","",IF(F1184&lt;'04_VOLATILITY_REGIMES'!$C$5,"Low",IF(F1184&lt;'04_VOLATILITY_REGIMES'!$C$6,"Normal",IF(F1184&lt;'04_VOLATILITY_REGIMES'!$C$7,"High","Extreme"))))</f>
        <v/>
      </c>
      <c r="P1184" s="20">
        <f>O1185</f>
        <v/>
      </c>
      <c r="Q1184" s="21">
        <f>YEAR(A1184)</f>
        <v/>
      </c>
    </row>
    <row r="1185">
      <c r="A1185" s="14" t="n">
        <v>43068</v>
      </c>
      <c r="B1185" s="15">
        <f>'01_RAW_Spot'!B1185</f>
        <v/>
      </c>
      <c r="C1185" s="16">
        <f>'01_RAW_IV'!B1185</f>
        <v/>
      </c>
      <c r="D1185" s="15">
        <f>LN(B1185/B1184)</f>
        <v/>
      </c>
      <c r="E1185" s="16">
        <f>STDEV(D1165:D1185)*SQRT(252)</f>
        <v/>
      </c>
      <c r="F1185" s="16">
        <f>STDEV(D1123:D1185)*SQRT(252)</f>
        <v/>
      </c>
      <c r="G1185" s="16">
        <f>IF(OR(C1185="",F1185=""),"",C1185-F1185)</f>
        <v/>
      </c>
      <c r="H1185" s="17">
        <f>IF(OR(C1185="",F1185="",F1185=0),"",C1185/F1185)</f>
        <v/>
      </c>
      <c r="I1185" s="18">
        <f>IF('01_RAW_FwdRV'!B1185="","",'01_RAW_FwdRV'!B1185)</f>
        <v/>
      </c>
      <c r="J1185" s="18">
        <f>IF(ROW()&lt;=3286,STDEV(D1186:D1206)*SQRT(252),"")</f>
        <v/>
      </c>
      <c r="K1185" s="18">
        <f>IF(ROW()&lt;=3244,LN(B1248/B1185),"")</f>
        <v/>
      </c>
      <c r="L1185" s="19" t="n">
        <v>0.06165540540540541</v>
      </c>
      <c r="M1185" s="19" t="n">
        <v>0.2820945945945946</v>
      </c>
      <c r="N1185" s="17" t="n">
        <v>-0.2577714269009312</v>
      </c>
      <c r="O1185" s="20">
        <f>IF(F1185="","",IF(F1185&lt;'04_VOLATILITY_REGIMES'!$C$5,"Low",IF(F1185&lt;'04_VOLATILITY_REGIMES'!$C$6,"Normal",IF(F1185&lt;'04_VOLATILITY_REGIMES'!$C$7,"High","Extreme"))))</f>
        <v/>
      </c>
      <c r="P1185" s="20">
        <f>O1186</f>
        <v/>
      </c>
      <c r="Q1185" s="21">
        <f>YEAR(A1185)</f>
        <v/>
      </c>
    </row>
    <row r="1186">
      <c r="A1186" s="14" t="n">
        <v>43069</v>
      </c>
      <c r="B1186" s="15">
        <f>'01_RAW_Spot'!B1186</f>
        <v/>
      </c>
      <c r="C1186" s="16">
        <f>'01_RAW_IV'!B1186</f>
        <v/>
      </c>
      <c r="D1186" s="15">
        <f>LN(B1186/B1185)</f>
        <v/>
      </c>
      <c r="E1186" s="16">
        <f>STDEV(D1166:D1186)*SQRT(252)</f>
        <v/>
      </c>
      <c r="F1186" s="16">
        <f>STDEV(D1124:D1186)*SQRT(252)</f>
        <v/>
      </c>
      <c r="G1186" s="16">
        <f>IF(OR(C1186="",F1186=""),"",C1186-F1186)</f>
        <v/>
      </c>
      <c r="H1186" s="17">
        <f>IF(OR(C1186="",F1186="",F1186=0),"",C1186/F1186)</f>
        <v/>
      </c>
      <c r="I1186" s="18">
        <f>IF('01_RAW_FwdRV'!B1186="","",'01_RAW_FwdRV'!B1186)</f>
        <v/>
      </c>
      <c r="J1186" s="18">
        <f>IF(ROW()&lt;=3286,STDEV(D1187:D1207)*SQRT(252),"")</f>
        <v/>
      </c>
      <c r="K1186" s="18">
        <f>IF(ROW()&lt;=3244,LN(B1249/B1186),"")</f>
        <v/>
      </c>
      <c r="L1186" s="19" t="n">
        <v>0.07848101265822785</v>
      </c>
      <c r="M1186" s="19" t="n">
        <v>0.2852320675105485</v>
      </c>
      <c r="N1186" s="17" t="n">
        <v>-0.2519561796614913</v>
      </c>
      <c r="O1186" s="20">
        <f>IF(F1186="","",IF(F1186&lt;'04_VOLATILITY_REGIMES'!$C$5,"Low",IF(F1186&lt;'04_VOLATILITY_REGIMES'!$C$6,"Normal",IF(F1186&lt;'04_VOLATILITY_REGIMES'!$C$7,"High","Extreme"))))</f>
        <v/>
      </c>
      <c r="P1186" s="20">
        <f>O1187</f>
        <v/>
      </c>
      <c r="Q1186" s="21">
        <f>YEAR(A1186)</f>
        <v/>
      </c>
    </row>
    <row r="1187">
      <c r="A1187" s="14" t="n">
        <v>43073</v>
      </c>
      <c r="B1187" s="15">
        <f>'01_RAW_Spot'!B1187</f>
        <v/>
      </c>
      <c r="C1187" s="16">
        <f>'01_RAW_IV'!B1187</f>
        <v/>
      </c>
      <c r="D1187" s="15">
        <f>LN(B1187/B1186)</f>
        <v/>
      </c>
      <c r="E1187" s="16">
        <f>STDEV(D1167:D1187)*SQRT(252)</f>
        <v/>
      </c>
      <c r="F1187" s="16">
        <f>STDEV(D1125:D1187)*SQRT(252)</f>
        <v/>
      </c>
      <c r="G1187" s="16">
        <f>IF(OR(C1187="",F1187=""),"",C1187-F1187)</f>
        <v/>
      </c>
      <c r="H1187" s="17">
        <f>IF(OR(C1187="",F1187="",F1187=0),"",C1187/F1187)</f>
        <v/>
      </c>
      <c r="I1187" s="18">
        <f>IF('01_RAW_FwdRV'!B1187="","",'01_RAW_FwdRV'!B1187)</f>
        <v/>
      </c>
      <c r="J1187" s="18">
        <f>IF(ROW()&lt;=3286,STDEV(D1188:D1208)*SQRT(252),"")</f>
        <v/>
      </c>
      <c r="K1187" s="18">
        <f>IF(ROW()&lt;=3244,LN(B1250/B1187),"")</f>
        <v/>
      </c>
      <c r="L1187" s="19" t="n">
        <v>0.0581787521079258</v>
      </c>
      <c r="M1187" s="19" t="n">
        <v>0.2849915682967959</v>
      </c>
      <c r="N1187" s="17" t="n">
        <v>-0.2684070837516613</v>
      </c>
      <c r="O1187" s="20">
        <f>IF(F1187="","",IF(F1187&lt;'04_VOLATILITY_REGIMES'!$C$5,"Low",IF(F1187&lt;'04_VOLATILITY_REGIMES'!$C$6,"Normal",IF(F1187&lt;'04_VOLATILITY_REGIMES'!$C$7,"High","Extreme"))))</f>
        <v/>
      </c>
      <c r="P1187" s="20">
        <f>O1188</f>
        <v/>
      </c>
      <c r="Q1187" s="21">
        <f>YEAR(A1187)</f>
        <v/>
      </c>
    </row>
    <row r="1188">
      <c r="A1188" s="14" t="n">
        <v>43074</v>
      </c>
      <c r="B1188" s="15">
        <f>'01_RAW_Spot'!B1188</f>
        <v/>
      </c>
      <c r="C1188" s="16">
        <f>'01_RAW_IV'!B1188</f>
        <v/>
      </c>
      <c r="D1188" s="15">
        <f>LN(B1188/B1187)</f>
        <v/>
      </c>
      <c r="E1188" s="16">
        <f>STDEV(D1168:D1188)*SQRT(252)</f>
        <v/>
      </c>
      <c r="F1188" s="16">
        <f>STDEV(D1126:D1188)*SQRT(252)</f>
        <v/>
      </c>
      <c r="G1188" s="16">
        <f>IF(OR(C1188="",F1188=""),"",C1188-F1188)</f>
        <v/>
      </c>
      <c r="H1188" s="17">
        <f>IF(OR(C1188="",F1188="",F1188=0),"",C1188/F1188)</f>
        <v/>
      </c>
      <c r="I1188" s="18">
        <f>IF('01_RAW_FwdRV'!B1188="","",'01_RAW_FwdRV'!B1188)</f>
        <v/>
      </c>
      <c r="J1188" s="18">
        <f>IF(ROW()&lt;=3286,STDEV(D1189:D1209)*SQRT(252),"")</f>
        <v/>
      </c>
      <c r="K1188" s="18">
        <f>IF(ROW()&lt;=3244,LN(B1251/B1188),"")</f>
        <v/>
      </c>
      <c r="L1188" s="19" t="n">
        <v>0.04970513900589722</v>
      </c>
      <c r="M1188" s="19" t="n">
        <v>0.2839090143218197</v>
      </c>
      <c r="N1188" s="17" t="n">
        <v>-0.2695217014243827</v>
      </c>
      <c r="O1188" s="20">
        <f>IF(F1188="","",IF(F1188&lt;'04_VOLATILITY_REGIMES'!$C$5,"Low",IF(F1188&lt;'04_VOLATILITY_REGIMES'!$C$6,"Normal",IF(F1188&lt;'04_VOLATILITY_REGIMES'!$C$7,"High","Extreme"))))</f>
        <v/>
      </c>
      <c r="P1188" s="20">
        <f>O1189</f>
        <v/>
      </c>
      <c r="Q1188" s="21">
        <f>YEAR(A1188)</f>
        <v/>
      </c>
    </row>
    <row r="1189">
      <c r="A1189" s="14" t="n">
        <v>43075</v>
      </c>
      <c r="B1189" s="15">
        <f>'01_RAW_Spot'!B1189</f>
        <v/>
      </c>
      <c r="C1189" s="16">
        <f>'01_RAW_IV'!B1189</f>
        <v/>
      </c>
      <c r="D1189" s="15">
        <f>LN(B1189/B1188)</f>
        <v/>
      </c>
      <c r="E1189" s="16">
        <f>STDEV(D1169:D1189)*SQRT(252)</f>
        <v/>
      </c>
      <c r="F1189" s="16">
        <f>STDEV(D1127:D1189)*SQRT(252)</f>
        <v/>
      </c>
      <c r="G1189" s="16">
        <f>IF(OR(C1189="",F1189=""),"",C1189-F1189)</f>
        <v/>
      </c>
      <c r="H1189" s="17">
        <f>IF(OR(C1189="",F1189="",F1189=0),"",C1189/F1189)</f>
        <v/>
      </c>
      <c r="I1189" s="18">
        <f>IF('01_RAW_FwdRV'!B1189="","",'01_RAW_FwdRV'!B1189)</f>
        <v/>
      </c>
      <c r="J1189" s="18">
        <f>IF(ROW()&lt;=3286,STDEV(D1190:D1210)*SQRT(252),"")</f>
        <v/>
      </c>
      <c r="K1189" s="18">
        <f>IF(ROW()&lt;=3244,LN(B1252/B1189),"")</f>
        <v/>
      </c>
      <c r="L1189" s="19" t="n">
        <v>0.05976430976430976</v>
      </c>
      <c r="M1189" s="19" t="n">
        <v>0.2878787878787879</v>
      </c>
      <c r="N1189" s="17" t="n">
        <v>-0.269124495816194</v>
      </c>
      <c r="O1189" s="20">
        <f>IF(F1189="","",IF(F1189&lt;'04_VOLATILITY_REGIMES'!$C$5,"Low",IF(F1189&lt;'04_VOLATILITY_REGIMES'!$C$6,"Normal",IF(F1189&lt;'04_VOLATILITY_REGIMES'!$C$7,"High","Extreme"))))</f>
        <v/>
      </c>
      <c r="P1189" s="20">
        <f>O1190</f>
        <v/>
      </c>
      <c r="Q1189" s="21">
        <f>YEAR(A1189)</f>
        <v/>
      </c>
    </row>
    <row r="1190">
      <c r="A1190" s="14" t="n">
        <v>43076</v>
      </c>
      <c r="B1190" s="15">
        <f>'01_RAW_Spot'!B1190</f>
        <v/>
      </c>
      <c r="C1190" s="16">
        <f>'01_RAW_IV'!B1190</f>
        <v/>
      </c>
      <c r="D1190" s="15">
        <f>LN(B1190/B1189)</f>
        <v/>
      </c>
      <c r="E1190" s="16">
        <f>STDEV(D1170:D1190)*SQRT(252)</f>
        <v/>
      </c>
      <c r="F1190" s="16">
        <f>STDEV(D1128:D1190)*SQRT(252)</f>
        <v/>
      </c>
      <c r="G1190" s="16">
        <f>IF(OR(C1190="",F1190=""),"",C1190-F1190)</f>
        <v/>
      </c>
      <c r="H1190" s="17">
        <f>IF(OR(C1190="",F1190="",F1190=0),"",C1190/F1190)</f>
        <v/>
      </c>
      <c r="I1190" s="18">
        <f>IF('01_RAW_FwdRV'!B1190="","",'01_RAW_FwdRV'!B1190)</f>
        <v/>
      </c>
      <c r="J1190" s="18">
        <f>IF(ROW()&lt;=3286,STDEV(D1191:D1211)*SQRT(252),"")</f>
        <v/>
      </c>
      <c r="K1190" s="18">
        <f>IF(ROW()&lt;=3244,LN(B1253/B1190),"")</f>
        <v/>
      </c>
      <c r="L1190" s="19" t="n">
        <v>0.06476030277544155</v>
      </c>
      <c r="M1190" s="19" t="n">
        <v>0.2851135407905803</v>
      </c>
      <c r="N1190" s="17" t="n">
        <v>-0.2638040151760646</v>
      </c>
      <c r="O1190" s="20">
        <f>IF(F1190="","",IF(F1190&lt;'04_VOLATILITY_REGIMES'!$C$5,"Low",IF(F1190&lt;'04_VOLATILITY_REGIMES'!$C$6,"Normal",IF(F1190&lt;'04_VOLATILITY_REGIMES'!$C$7,"High","Extreme"))))</f>
        <v/>
      </c>
      <c r="P1190" s="20">
        <f>O1191</f>
        <v/>
      </c>
      <c r="Q1190" s="21">
        <f>YEAR(A1190)</f>
        <v/>
      </c>
    </row>
    <row r="1191">
      <c r="A1191" s="14" t="n">
        <v>43077</v>
      </c>
      <c r="B1191" s="15">
        <f>'01_RAW_Spot'!B1191</f>
        <v/>
      </c>
      <c r="C1191" s="16">
        <f>'01_RAW_IV'!B1191</f>
        <v/>
      </c>
      <c r="D1191" s="15">
        <f>LN(B1191/B1190)</f>
        <v/>
      </c>
      <c r="E1191" s="16">
        <f>STDEV(D1171:D1191)*SQRT(252)</f>
        <v/>
      </c>
      <c r="F1191" s="16">
        <f>STDEV(D1129:D1191)*SQRT(252)</f>
        <v/>
      </c>
      <c r="G1191" s="16">
        <f>IF(OR(C1191="",F1191=""),"",C1191-F1191)</f>
        <v/>
      </c>
      <c r="H1191" s="17">
        <f>IF(OR(C1191="",F1191="",F1191=0),"",C1191/F1191)</f>
        <v/>
      </c>
      <c r="I1191" s="18">
        <f>IF('01_RAW_FwdRV'!B1191="","",'01_RAW_FwdRV'!B1191)</f>
        <v/>
      </c>
      <c r="J1191" s="18">
        <f>IF(ROW()&lt;=3286,STDEV(D1192:D1212)*SQRT(252),"")</f>
        <v/>
      </c>
      <c r="K1191" s="18">
        <f>IF(ROW()&lt;=3244,LN(B1254/B1191),"")</f>
        <v/>
      </c>
      <c r="L1191" s="19" t="n">
        <v>0.05126050420168067</v>
      </c>
      <c r="M1191" s="19" t="n">
        <v>0.2907563025210084</v>
      </c>
      <c r="N1191" s="17" t="n">
        <v>-0.2785891007901035</v>
      </c>
      <c r="O1191" s="20">
        <f>IF(F1191="","",IF(F1191&lt;'04_VOLATILITY_REGIMES'!$C$5,"Low",IF(F1191&lt;'04_VOLATILITY_REGIMES'!$C$6,"Normal",IF(F1191&lt;'04_VOLATILITY_REGIMES'!$C$7,"High","Extreme"))))</f>
        <v/>
      </c>
      <c r="P1191" s="20">
        <f>O1192</f>
        <v/>
      </c>
      <c r="Q1191" s="21">
        <f>YEAR(A1191)</f>
        <v/>
      </c>
    </row>
    <row r="1192">
      <c r="A1192" s="14" t="n">
        <v>43080</v>
      </c>
      <c r="B1192" s="15">
        <f>'01_RAW_Spot'!B1192</f>
        <v/>
      </c>
      <c r="C1192" s="16">
        <f>'01_RAW_IV'!B1192</f>
        <v/>
      </c>
      <c r="D1192" s="15">
        <f>LN(B1192/B1191)</f>
        <v/>
      </c>
      <c r="E1192" s="16">
        <f>STDEV(D1172:D1192)*SQRT(252)</f>
        <v/>
      </c>
      <c r="F1192" s="16">
        <f>STDEV(D1130:D1192)*SQRT(252)</f>
        <v/>
      </c>
      <c r="G1192" s="16">
        <f>IF(OR(C1192="",F1192=""),"",C1192-F1192)</f>
        <v/>
      </c>
      <c r="H1192" s="17">
        <f>IF(OR(C1192="",F1192="",F1192=0),"",C1192/F1192)</f>
        <v/>
      </c>
      <c r="I1192" s="18">
        <f>IF('01_RAW_FwdRV'!B1192="","",'01_RAW_FwdRV'!B1192)</f>
        <v/>
      </c>
      <c r="J1192" s="18">
        <f>IF(ROW()&lt;=3286,STDEV(D1193:D1213)*SQRT(252),"")</f>
        <v/>
      </c>
      <c r="K1192" s="18">
        <f>IF(ROW()&lt;=3244,LN(B1255/B1192),"")</f>
        <v/>
      </c>
      <c r="L1192" s="19" t="n">
        <v>0.05877413937867338</v>
      </c>
      <c r="M1192" s="19" t="n">
        <v>0.2913518052057095</v>
      </c>
      <c r="N1192" s="17" t="n">
        <v>-0.2761100434597261</v>
      </c>
      <c r="O1192" s="20">
        <f>IF(F1192="","",IF(F1192&lt;'04_VOLATILITY_REGIMES'!$C$5,"Low",IF(F1192&lt;'04_VOLATILITY_REGIMES'!$C$6,"Normal",IF(F1192&lt;'04_VOLATILITY_REGIMES'!$C$7,"High","Extreme"))))</f>
        <v/>
      </c>
      <c r="P1192" s="20">
        <f>O1193</f>
        <v/>
      </c>
      <c r="Q1192" s="21">
        <f>YEAR(A1192)</f>
        <v/>
      </c>
    </row>
    <row r="1193">
      <c r="A1193" s="14" t="n">
        <v>43081</v>
      </c>
      <c r="B1193" s="15">
        <f>'01_RAW_Spot'!B1193</f>
        <v/>
      </c>
      <c r="C1193" s="16">
        <f>'01_RAW_IV'!B1193</f>
        <v/>
      </c>
      <c r="D1193" s="15">
        <f>LN(B1193/B1192)</f>
        <v/>
      </c>
      <c r="E1193" s="16">
        <f>STDEV(D1173:D1193)*SQRT(252)</f>
        <v/>
      </c>
      <c r="F1193" s="16">
        <f>STDEV(D1131:D1193)*SQRT(252)</f>
        <v/>
      </c>
      <c r="G1193" s="16">
        <f>IF(OR(C1193="",F1193=""),"",C1193-F1193)</f>
        <v/>
      </c>
      <c r="H1193" s="17">
        <f>IF(OR(C1193="",F1193="",F1193=0),"",C1193/F1193)</f>
        <v/>
      </c>
      <c r="I1193" s="18">
        <f>IF('01_RAW_FwdRV'!B1193="","",'01_RAW_FwdRV'!B1193)</f>
        <v/>
      </c>
      <c r="J1193" s="18">
        <f>IF(ROW()&lt;=3286,STDEV(D1194:D1214)*SQRT(252),"")</f>
        <v/>
      </c>
      <c r="K1193" s="18">
        <f>IF(ROW()&lt;=3244,LN(B1256/B1193),"")</f>
        <v/>
      </c>
      <c r="L1193" s="19" t="n">
        <v>0.04446308724832215</v>
      </c>
      <c r="M1193" s="19" t="n">
        <v>0.2676174496644295</v>
      </c>
      <c r="N1193" s="17" t="n">
        <v>-0.2519427778704629</v>
      </c>
      <c r="O1193" s="20">
        <f>IF(F1193="","",IF(F1193&lt;'04_VOLATILITY_REGIMES'!$C$5,"Low",IF(F1193&lt;'04_VOLATILITY_REGIMES'!$C$6,"Normal",IF(F1193&lt;'04_VOLATILITY_REGIMES'!$C$7,"High","Extreme"))))</f>
        <v/>
      </c>
      <c r="P1193" s="20">
        <f>O1194</f>
        <v/>
      </c>
      <c r="Q1193" s="21">
        <f>YEAR(A1193)</f>
        <v/>
      </c>
    </row>
    <row r="1194">
      <c r="A1194" s="14" t="n">
        <v>43082</v>
      </c>
      <c r="B1194" s="15">
        <f>'01_RAW_Spot'!B1194</f>
        <v/>
      </c>
      <c r="C1194" s="16">
        <f>'01_RAW_IV'!B1194</f>
        <v/>
      </c>
      <c r="D1194" s="15">
        <f>LN(B1194/B1193)</f>
        <v/>
      </c>
      <c r="E1194" s="16">
        <f>STDEV(D1174:D1194)*SQRT(252)</f>
        <v/>
      </c>
      <c r="F1194" s="16">
        <f>STDEV(D1132:D1194)*SQRT(252)</f>
        <v/>
      </c>
      <c r="G1194" s="16">
        <f>IF(OR(C1194="",F1194=""),"",C1194-F1194)</f>
        <v/>
      </c>
      <c r="H1194" s="17">
        <f>IF(OR(C1194="",F1194="",F1194=0),"",C1194/F1194)</f>
        <v/>
      </c>
      <c r="I1194" s="18">
        <f>IF('01_RAW_FwdRV'!B1194="","",'01_RAW_FwdRV'!B1194)</f>
        <v/>
      </c>
      <c r="J1194" s="18">
        <f>IF(ROW()&lt;=3286,STDEV(D1195:D1215)*SQRT(252),"")</f>
        <v/>
      </c>
      <c r="K1194" s="18">
        <f>IF(ROW()&lt;=3244,LN(B1257/B1194),"")</f>
        <v/>
      </c>
      <c r="L1194" s="19" t="n">
        <v>0.05113160100586756</v>
      </c>
      <c r="M1194" s="19" t="n">
        <v>0.2657166806370495</v>
      </c>
      <c r="N1194" s="17" t="n">
        <v>-0.2391830730491161</v>
      </c>
      <c r="O1194" s="20">
        <f>IF(F1194="","",IF(F1194&lt;'04_VOLATILITY_REGIMES'!$C$5,"Low",IF(F1194&lt;'04_VOLATILITY_REGIMES'!$C$6,"Normal",IF(F1194&lt;'04_VOLATILITY_REGIMES'!$C$7,"High","Extreme"))))</f>
        <v/>
      </c>
      <c r="P1194" s="20">
        <f>O1195</f>
        <v/>
      </c>
      <c r="Q1194" s="21">
        <f>YEAR(A1194)</f>
        <v/>
      </c>
    </row>
    <row r="1195">
      <c r="A1195" s="14" t="n">
        <v>43083</v>
      </c>
      <c r="B1195" s="15">
        <f>'01_RAW_Spot'!B1195</f>
        <v/>
      </c>
      <c r="C1195" s="16">
        <f>'01_RAW_IV'!B1195</f>
        <v/>
      </c>
      <c r="D1195" s="15">
        <f>LN(B1195/B1194)</f>
        <v/>
      </c>
      <c r="E1195" s="16">
        <f>STDEV(D1175:D1195)*SQRT(252)</f>
        <v/>
      </c>
      <c r="F1195" s="16">
        <f>STDEV(D1133:D1195)*SQRT(252)</f>
        <v/>
      </c>
      <c r="G1195" s="16">
        <f>IF(OR(C1195="",F1195=""),"",C1195-F1195)</f>
        <v/>
      </c>
      <c r="H1195" s="17">
        <f>IF(OR(C1195="",F1195="",F1195=0),"",C1195/F1195)</f>
        <v/>
      </c>
      <c r="I1195" s="18">
        <f>IF('01_RAW_FwdRV'!B1195="","",'01_RAW_FwdRV'!B1195)</f>
        <v/>
      </c>
      <c r="J1195" s="18">
        <f>IF(ROW()&lt;=3286,STDEV(D1196:D1216)*SQRT(252),"")</f>
        <v/>
      </c>
      <c r="K1195" s="18">
        <f>IF(ROW()&lt;=3244,LN(B1258/B1195),"")</f>
        <v/>
      </c>
      <c r="L1195" s="19" t="n">
        <v>0.07705192629815745</v>
      </c>
      <c r="M1195" s="19" t="n">
        <v>0.2654941373534339</v>
      </c>
      <c r="N1195" s="17" t="n">
        <v>-0.2207806611124917</v>
      </c>
      <c r="O1195" s="20">
        <f>IF(F1195="","",IF(F1195&lt;'04_VOLATILITY_REGIMES'!$C$5,"Low",IF(F1195&lt;'04_VOLATILITY_REGIMES'!$C$6,"Normal",IF(F1195&lt;'04_VOLATILITY_REGIMES'!$C$7,"High","Extreme"))))</f>
        <v/>
      </c>
      <c r="P1195" s="20">
        <f>O1196</f>
        <v/>
      </c>
      <c r="Q1195" s="21">
        <f>YEAR(A1195)</f>
        <v/>
      </c>
    </row>
    <row r="1196">
      <c r="A1196" s="14" t="n">
        <v>43084</v>
      </c>
      <c r="B1196" s="15">
        <f>'01_RAW_Spot'!B1196</f>
        <v/>
      </c>
      <c r="C1196" s="16">
        <f>'01_RAW_IV'!B1196</f>
        <v/>
      </c>
      <c r="D1196" s="15">
        <f>LN(B1196/B1195)</f>
        <v/>
      </c>
      <c r="E1196" s="16">
        <f>STDEV(D1176:D1196)*SQRT(252)</f>
        <v/>
      </c>
      <c r="F1196" s="16">
        <f>STDEV(D1134:D1196)*SQRT(252)</f>
        <v/>
      </c>
      <c r="G1196" s="16">
        <f>IF(OR(C1196="",F1196=""),"",C1196-F1196)</f>
        <v/>
      </c>
      <c r="H1196" s="17">
        <f>IF(OR(C1196="",F1196="",F1196=0),"",C1196/F1196)</f>
        <v/>
      </c>
      <c r="I1196" s="18">
        <f>IF('01_RAW_FwdRV'!B1196="","",'01_RAW_FwdRV'!B1196)</f>
        <v/>
      </c>
      <c r="J1196" s="18">
        <f>IF(ROW()&lt;=3286,STDEV(D1197:D1217)*SQRT(252),"")</f>
        <v/>
      </c>
      <c r="K1196" s="18">
        <f>IF(ROW()&lt;=3244,LN(B1259/B1196),"")</f>
        <v/>
      </c>
      <c r="L1196" s="19" t="n">
        <v>0.05857740585774059</v>
      </c>
      <c r="M1196" s="19" t="n">
        <v>0.2928870292887029</v>
      </c>
      <c r="N1196" s="17" t="n">
        <v>-0.2775734913078935</v>
      </c>
      <c r="O1196" s="20">
        <f>IF(F1196="","",IF(F1196&lt;'04_VOLATILITY_REGIMES'!$C$5,"Low",IF(F1196&lt;'04_VOLATILITY_REGIMES'!$C$6,"Normal",IF(F1196&lt;'04_VOLATILITY_REGIMES'!$C$7,"High","Extreme"))))</f>
        <v/>
      </c>
      <c r="P1196" s="20">
        <f>O1197</f>
        <v/>
      </c>
      <c r="Q1196" s="21">
        <f>YEAR(A1196)</f>
        <v/>
      </c>
    </row>
    <row r="1197">
      <c r="A1197" s="14" t="n">
        <v>43087</v>
      </c>
      <c r="B1197" s="15">
        <f>'01_RAW_Spot'!B1197</f>
        <v/>
      </c>
      <c r="C1197" s="16">
        <f>'01_RAW_IV'!B1197</f>
        <v/>
      </c>
      <c r="D1197" s="15">
        <f>LN(B1197/B1196)</f>
        <v/>
      </c>
      <c r="E1197" s="16">
        <f>STDEV(D1177:D1197)*SQRT(252)</f>
        <v/>
      </c>
      <c r="F1197" s="16">
        <f>STDEV(D1135:D1197)*SQRT(252)</f>
        <v/>
      </c>
      <c r="G1197" s="16">
        <f>IF(OR(C1197="",F1197=""),"",C1197-F1197)</f>
        <v/>
      </c>
      <c r="H1197" s="17">
        <f>IF(OR(C1197="",F1197="",F1197=0),"",C1197/F1197)</f>
        <v/>
      </c>
      <c r="I1197" s="18">
        <f>IF('01_RAW_FwdRV'!B1197="","",'01_RAW_FwdRV'!B1197)</f>
        <v/>
      </c>
      <c r="J1197" s="18">
        <f>IF(ROW()&lt;=3286,STDEV(D1198:D1218)*SQRT(252),"")</f>
        <v/>
      </c>
      <c r="K1197" s="18">
        <f>IF(ROW()&lt;=3244,LN(B1260/B1197),"")</f>
        <v/>
      </c>
      <c r="L1197" s="19" t="n">
        <v>0.03010033444816054</v>
      </c>
      <c r="M1197" s="19" t="n">
        <v>0.2993311036789298</v>
      </c>
      <c r="N1197" s="17" t="n">
        <v>-0.3069912803920574</v>
      </c>
      <c r="O1197" s="20">
        <f>IF(F1197="","",IF(F1197&lt;'04_VOLATILITY_REGIMES'!$C$5,"Low",IF(F1197&lt;'04_VOLATILITY_REGIMES'!$C$6,"Normal",IF(F1197&lt;'04_VOLATILITY_REGIMES'!$C$7,"High","Extreme"))))</f>
        <v/>
      </c>
      <c r="P1197" s="20">
        <f>O1198</f>
        <v/>
      </c>
      <c r="Q1197" s="21">
        <f>YEAR(A1197)</f>
        <v/>
      </c>
    </row>
    <row r="1198">
      <c r="A1198" s="14" t="n">
        <v>43088</v>
      </c>
      <c r="B1198" s="15">
        <f>'01_RAW_Spot'!B1198</f>
        <v/>
      </c>
      <c r="C1198" s="16">
        <f>'01_RAW_IV'!B1198</f>
        <v/>
      </c>
      <c r="D1198" s="15">
        <f>LN(B1198/B1197)</f>
        <v/>
      </c>
      <c r="E1198" s="16">
        <f>STDEV(D1178:D1198)*SQRT(252)</f>
        <v/>
      </c>
      <c r="F1198" s="16">
        <f>STDEV(D1136:D1198)*SQRT(252)</f>
        <v/>
      </c>
      <c r="G1198" s="16">
        <f>IF(OR(C1198="",F1198=""),"",C1198-F1198)</f>
        <v/>
      </c>
      <c r="H1198" s="17">
        <f>IF(OR(C1198="",F1198="",F1198=0),"",C1198/F1198)</f>
        <v/>
      </c>
      <c r="I1198" s="18">
        <f>IF('01_RAW_FwdRV'!B1198="","",'01_RAW_FwdRV'!B1198)</f>
        <v/>
      </c>
      <c r="J1198" s="18">
        <f>IF(ROW()&lt;=3286,STDEV(D1199:D1219)*SQRT(252),"")</f>
        <v/>
      </c>
      <c r="K1198" s="18">
        <f>IF(ROW()&lt;=3244,LN(B1261/B1198),"")</f>
        <v/>
      </c>
      <c r="L1198" s="19" t="n">
        <v>0.01921470342522974</v>
      </c>
      <c r="M1198" s="19" t="n">
        <v>0.3057644110275689</v>
      </c>
      <c r="N1198" s="17" t="n">
        <v>-0.3448535902288707</v>
      </c>
      <c r="O1198" s="20">
        <f>IF(F1198="","",IF(F1198&lt;'04_VOLATILITY_REGIMES'!$C$5,"Low",IF(F1198&lt;'04_VOLATILITY_REGIMES'!$C$6,"Normal",IF(F1198&lt;'04_VOLATILITY_REGIMES'!$C$7,"High","Extreme"))))</f>
        <v/>
      </c>
      <c r="P1198" s="20">
        <f>O1199</f>
        <v/>
      </c>
      <c r="Q1198" s="21">
        <f>YEAR(A1198)</f>
        <v/>
      </c>
    </row>
    <row r="1199">
      <c r="A1199" s="14" t="n">
        <v>43089</v>
      </c>
      <c r="B1199" s="15">
        <f>'01_RAW_Spot'!B1199</f>
        <v/>
      </c>
      <c r="C1199" s="16">
        <f>'01_RAW_IV'!B1199</f>
        <v/>
      </c>
      <c r="D1199" s="15">
        <f>LN(B1199/B1198)</f>
        <v/>
      </c>
      <c r="E1199" s="16">
        <f>STDEV(D1179:D1199)*SQRT(252)</f>
        <v/>
      </c>
      <c r="F1199" s="16">
        <f>STDEV(D1137:D1199)*SQRT(252)</f>
        <v/>
      </c>
      <c r="G1199" s="16">
        <f>IF(OR(C1199="",F1199=""),"",C1199-F1199)</f>
        <v/>
      </c>
      <c r="H1199" s="17">
        <f>IF(OR(C1199="",F1199="",F1199=0),"",C1199/F1199)</f>
        <v/>
      </c>
      <c r="I1199" s="18">
        <f>IF('01_RAW_FwdRV'!B1199="","",'01_RAW_FwdRV'!B1199)</f>
        <v/>
      </c>
      <c r="J1199" s="18">
        <f>IF(ROW()&lt;=3286,STDEV(D1200:D1220)*SQRT(252),"")</f>
        <v/>
      </c>
      <c r="K1199" s="18">
        <f>IF(ROW()&lt;=3244,LN(B1262/B1199),"")</f>
        <v/>
      </c>
      <c r="L1199" s="19" t="n">
        <v>0.01752921535893155</v>
      </c>
      <c r="M1199" s="19" t="n">
        <v>0.3071786310517529</v>
      </c>
      <c r="N1199" s="17" t="n">
        <v>-0.3516832269069397</v>
      </c>
      <c r="O1199" s="20">
        <f>IF(F1199="","",IF(F1199&lt;'04_VOLATILITY_REGIMES'!$C$5,"Low",IF(F1199&lt;'04_VOLATILITY_REGIMES'!$C$6,"Normal",IF(F1199&lt;'04_VOLATILITY_REGIMES'!$C$7,"High","Extreme"))))</f>
        <v/>
      </c>
      <c r="P1199" s="20">
        <f>O1200</f>
        <v/>
      </c>
      <c r="Q1199" s="21">
        <f>YEAR(A1199)</f>
        <v/>
      </c>
    </row>
    <row r="1200">
      <c r="A1200" s="14" t="n">
        <v>43090</v>
      </c>
      <c r="B1200" s="15">
        <f>'01_RAW_Spot'!B1200</f>
        <v/>
      </c>
      <c r="C1200" s="16">
        <f>'01_RAW_IV'!B1200</f>
        <v/>
      </c>
      <c r="D1200" s="15">
        <f>LN(B1200/B1199)</f>
        <v/>
      </c>
      <c r="E1200" s="16">
        <f>STDEV(D1180:D1200)*SQRT(252)</f>
        <v/>
      </c>
      <c r="F1200" s="16">
        <f>STDEV(D1138:D1200)*SQRT(252)</f>
        <v/>
      </c>
      <c r="G1200" s="16">
        <f>IF(OR(C1200="",F1200=""),"",C1200-F1200)</f>
        <v/>
      </c>
      <c r="H1200" s="17">
        <f>IF(OR(C1200="",F1200="",F1200=0),"",C1200/F1200)</f>
        <v/>
      </c>
      <c r="I1200" s="18">
        <f>IF('01_RAW_FwdRV'!B1200="","",'01_RAW_FwdRV'!B1200)</f>
        <v/>
      </c>
      <c r="J1200" s="18">
        <f>IF(ROW()&lt;=3286,STDEV(D1201:D1221)*SQRT(252),"")</f>
        <v/>
      </c>
      <c r="K1200" s="18">
        <f>IF(ROW()&lt;=3244,LN(B1263/B1200),"")</f>
        <v/>
      </c>
      <c r="L1200" s="19" t="n">
        <v>0.01251042535446205</v>
      </c>
      <c r="M1200" s="19" t="n">
        <v>0.3002502085070892</v>
      </c>
      <c r="N1200" s="17" t="n">
        <v>-0.3607584080960674</v>
      </c>
      <c r="O1200" s="20">
        <f>IF(F1200="","",IF(F1200&lt;'04_VOLATILITY_REGIMES'!$C$5,"Low",IF(F1200&lt;'04_VOLATILITY_REGIMES'!$C$6,"Normal",IF(F1200&lt;'04_VOLATILITY_REGIMES'!$C$7,"High","Extreme"))))</f>
        <v/>
      </c>
      <c r="P1200" s="20">
        <f>O1201</f>
        <v/>
      </c>
      <c r="Q1200" s="21">
        <f>YEAR(A1200)</f>
        <v/>
      </c>
    </row>
    <row r="1201">
      <c r="A1201" s="14" t="n">
        <v>43091</v>
      </c>
      <c r="B1201" s="15">
        <f>'01_RAW_Spot'!B1201</f>
        <v/>
      </c>
      <c r="C1201" s="16">
        <f>'01_RAW_IV'!B1201</f>
        <v/>
      </c>
      <c r="D1201" s="15">
        <f>LN(B1201/B1200)</f>
        <v/>
      </c>
      <c r="E1201" s="16">
        <f>STDEV(D1181:D1201)*SQRT(252)</f>
        <v/>
      </c>
      <c r="F1201" s="16">
        <f>STDEV(D1139:D1201)*SQRT(252)</f>
        <v/>
      </c>
      <c r="G1201" s="16">
        <f>IF(OR(C1201="",F1201=""),"",C1201-F1201)</f>
        <v/>
      </c>
      <c r="H1201" s="17">
        <f>IF(OR(C1201="",F1201="",F1201=0),"",C1201/F1201)</f>
        <v/>
      </c>
      <c r="I1201" s="18">
        <f>IF('01_RAW_FwdRV'!B1201="","",'01_RAW_FwdRV'!B1201)</f>
        <v/>
      </c>
      <c r="J1201" s="18">
        <f>IF(ROW()&lt;=3286,STDEV(D1202:D1222)*SQRT(252),"")</f>
        <v/>
      </c>
      <c r="K1201" s="18">
        <f>IF(ROW()&lt;=3244,LN(B1264/B1201),"")</f>
        <v/>
      </c>
      <c r="L1201" s="19" t="n">
        <v>0.01333333333333333</v>
      </c>
      <c r="M1201" s="19" t="n">
        <v>0.2991666666666667</v>
      </c>
      <c r="N1201" s="17" t="n">
        <v>-0.3549017650664936</v>
      </c>
      <c r="O1201" s="20">
        <f>IF(F1201="","",IF(F1201&lt;'04_VOLATILITY_REGIMES'!$C$5,"Low",IF(F1201&lt;'04_VOLATILITY_REGIMES'!$C$6,"Normal",IF(F1201&lt;'04_VOLATILITY_REGIMES'!$C$7,"High","Extreme"))))</f>
        <v/>
      </c>
      <c r="P1201" s="20">
        <f>O1202</f>
        <v/>
      </c>
      <c r="Q1201" s="21">
        <f>YEAR(A1201)</f>
        <v/>
      </c>
    </row>
    <row r="1202">
      <c r="A1202" s="14" t="n">
        <v>43095</v>
      </c>
      <c r="B1202" s="15">
        <f>'01_RAW_Spot'!B1202</f>
        <v/>
      </c>
      <c r="C1202" s="16">
        <f>'01_RAW_IV'!B1202</f>
        <v/>
      </c>
      <c r="D1202" s="15">
        <f>LN(B1202/B1201)</f>
        <v/>
      </c>
      <c r="E1202" s="16">
        <f>STDEV(D1182:D1202)*SQRT(252)</f>
        <v/>
      </c>
      <c r="F1202" s="16">
        <f>STDEV(D1140:D1202)*SQRT(252)</f>
        <v/>
      </c>
      <c r="G1202" s="16">
        <f>IF(OR(C1202="",F1202=""),"",C1202-F1202)</f>
        <v/>
      </c>
      <c r="H1202" s="17">
        <f>IF(OR(C1202="",F1202="",F1202=0),"",C1202/F1202)</f>
        <v/>
      </c>
      <c r="I1202" s="18">
        <f>IF('01_RAW_FwdRV'!B1202="","",'01_RAW_FwdRV'!B1202)</f>
        <v/>
      </c>
      <c r="J1202" s="18">
        <f>IF(ROW()&lt;=3286,STDEV(D1203:D1223)*SQRT(252),"")</f>
        <v/>
      </c>
      <c r="K1202" s="18">
        <f>IF(ROW()&lt;=3244,LN(B1265/B1202),"")</f>
        <v/>
      </c>
      <c r="L1202" s="19" t="n">
        <v>0.0183180682764363</v>
      </c>
      <c r="M1202" s="19" t="n">
        <v>0.2164862614487927</v>
      </c>
      <c r="N1202" s="17" t="n">
        <v>-0.2017622421760952</v>
      </c>
      <c r="O1202" s="20">
        <f>IF(F1202="","",IF(F1202&lt;'04_VOLATILITY_REGIMES'!$C$5,"Low",IF(F1202&lt;'04_VOLATILITY_REGIMES'!$C$6,"Normal",IF(F1202&lt;'04_VOLATILITY_REGIMES'!$C$7,"High","Extreme"))))</f>
        <v/>
      </c>
      <c r="P1202" s="20">
        <f>O1203</f>
        <v/>
      </c>
      <c r="Q1202" s="21">
        <f>YEAR(A1202)</f>
        <v/>
      </c>
    </row>
    <row r="1203">
      <c r="A1203" s="14" t="n">
        <v>43096</v>
      </c>
      <c r="B1203" s="15">
        <f>'01_RAW_Spot'!B1203</f>
        <v/>
      </c>
      <c r="C1203" s="16">
        <f>'01_RAW_IV'!B1203</f>
        <v/>
      </c>
      <c r="D1203" s="15">
        <f>LN(B1203/B1202)</f>
        <v/>
      </c>
      <c r="E1203" s="16">
        <f>STDEV(D1183:D1203)*SQRT(252)</f>
        <v/>
      </c>
      <c r="F1203" s="16">
        <f>STDEV(D1141:D1203)*SQRT(252)</f>
        <v/>
      </c>
      <c r="G1203" s="16">
        <f>IF(OR(C1203="",F1203=""),"",C1203-F1203)</f>
        <v/>
      </c>
      <c r="H1203" s="17">
        <f>IF(OR(C1203="",F1203="",F1203=0),"",C1203/F1203)</f>
        <v/>
      </c>
      <c r="I1203" s="18">
        <f>IF('01_RAW_FwdRV'!B1203="","",'01_RAW_FwdRV'!B1203)</f>
        <v/>
      </c>
      <c r="J1203" s="18">
        <f>IF(ROW()&lt;=3286,STDEV(D1204:D1224)*SQRT(252),"")</f>
        <v/>
      </c>
      <c r="K1203" s="18">
        <f>IF(ROW()&lt;=3244,LN(B1266/B1203),"")</f>
        <v/>
      </c>
      <c r="L1203" s="19" t="n">
        <v>0.01663893510815308</v>
      </c>
      <c r="M1203" s="19" t="n">
        <v>0.2196339434276206</v>
      </c>
      <c r="N1203" s="17" t="n">
        <v>-0.2096545552561367</v>
      </c>
      <c r="O1203" s="20">
        <f>IF(F1203="","",IF(F1203&lt;'04_VOLATILITY_REGIMES'!$C$5,"Low",IF(F1203&lt;'04_VOLATILITY_REGIMES'!$C$6,"Normal",IF(F1203&lt;'04_VOLATILITY_REGIMES'!$C$7,"High","Extreme"))))</f>
        <v/>
      </c>
      <c r="P1203" s="20">
        <f>O1204</f>
        <v/>
      </c>
      <c r="Q1203" s="21">
        <f>YEAR(A1203)</f>
        <v/>
      </c>
    </row>
    <row r="1204">
      <c r="A1204" s="14" t="n">
        <v>43097</v>
      </c>
      <c r="B1204" s="15">
        <f>'01_RAW_Spot'!B1204</f>
        <v/>
      </c>
      <c r="C1204" s="16">
        <f>'01_RAW_IV'!B1204</f>
        <v/>
      </c>
      <c r="D1204" s="15">
        <f>LN(B1204/B1203)</f>
        <v/>
      </c>
      <c r="E1204" s="16">
        <f>STDEV(D1184:D1204)*SQRT(252)</f>
        <v/>
      </c>
      <c r="F1204" s="16">
        <f>STDEV(D1142:D1204)*SQRT(252)</f>
        <v/>
      </c>
      <c r="G1204" s="16">
        <f>IF(OR(C1204="",F1204=""),"",C1204-F1204)</f>
        <v/>
      </c>
      <c r="H1204" s="17">
        <f>IF(OR(C1204="",F1204="",F1204=0),"",C1204/F1204)</f>
        <v/>
      </c>
      <c r="I1204" s="18">
        <f>IF('01_RAW_FwdRV'!B1204="","",'01_RAW_FwdRV'!B1204)</f>
        <v/>
      </c>
      <c r="J1204" s="18">
        <f>IF(ROW()&lt;=3286,STDEV(D1205:D1225)*SQRT(252),"")</f>
        <v/>
      </c>
      <c r="K1204" s="18">
        <f>IF(ROW()&lt;=3244,LN(B1267/B1204),"")</f>
        <v/>
      </c>
      <c r="L1204" s="19" t="n">
        <v>0.01828761429758936</v>
      </c>
      <c r="M1204" s="19" t="n">
        <v>0.1612635078969244</v>
      </c>
      <c r="N1204" s="17" t="n">
        <v>-0.1517903777083089</v>
      </c>
      <c r="O1204" s="20">
        <f>IF(F1204="","",IF(F1204&lt;'04_VOLATILITY_REGIMES'!$C$5,"Low",IF(F1204&lt;'04_VOLATILITY_REGIMES'!$C$6,"Normal",IF(F1204&lt;'04_VOLATILITY_REGIMES'!$C$7,"High","Extreme"))))</f>
        <v/>
      </c>
      <c r="P1204" s="20">
        <f>O1205</f>
        <v/>
      </c>
      <c r="Q1204" s="21">
        <f>YEAR(A1204)</f>
        <v/>
      </c>
    </row>
    <row r="1205">
      <c r="A1205" s="14" t="n">
        <v>43098</v>
      </c>
      <c r="B1205" s="15">
        <f>'01_RAW_Spot'!B1205</f>
        <v/>
      </c>
      <c r="C1205" s="16">
        <f>'01_RAW_IV'!B1205</f>
        <v/>
      </c>
      <c r="D1205" s="15">
        <f>LN(B1205/B1204)</f>
        <v/>
      </c>
      <c r="E1205" s="16">
        <f>STDEV(D1185:D1205)*SQRT(252)</f>
        <v/>
      </c>
      <c r="F1205" s="16">
        <f>STDEV(D1143:D1205)*SQRT(252)</f>
        <v/>
      </c>
      <c r="G1205" s="16">
        <f>IF(OR(C1205="",F1205=""),"",C1205-F1205)</f>
        <v/>
      </c>
      <c r="H1205" s="17">
        <f>IF(OR(C1205="",F1205="",F1205=0),"",C1205/F1205)</f>
        <v/>
      </c>
      <c r="I1205" s="18">
        <f>IF('01_RAW_FwdRV'!B1205="","",'01_RAW_FwdRV'!B1205)</f>
        <v/>
      </c>
      <c r="J1205" s="18">
        <f>IF(ROW()&lt;=3286,STDEV(D1206:D1226)*SQRT(252),"")</f>
        <v/>
      </c>
      <c r="K1205" s="18">
        <f>IF(ROW()&lt;=3244,LN(B1268/B1205),"")</f>
        <v/>
      </c>
      <c r="L1205" s="19" t="n">
        <v>0.01079734219269103</v>
      </c>
      <c r="M1205" s="19" t="n">
        <v>0.1395348837209302</v>
      </c>
      <c r="N1205" s="17" t="n">
        <v>-0.1364561023154981</v>
      </c>
      <c r="O1205" s="20">
        <f>IF(F1205="","",IF(F1205&lt;'04_VOLATILITY_REGIMES'!$C$5,"Low",IF(F1205&lt;'04_VOLATILITY_REGIMES'!$C$6,"Normal",IF(F1205&lt;'04_VOLATILITY_REGIMES'!$C$7,"High","Extreme"))))</f>
        <v/>
      </c>
      <c r="P1205" s="20">
        <f>O1206</f>
        <v/>
      </c>
      <c r="Q1205" s="21">
        <f>YEAR(A1205)</f>
        <v/>
      </c>
    </row>
    <row r="1206">
      <c r="A1206" s="14" t="n">
        <v>43101</v>
      </c>
      <c r="B1206" s="15">
        <f>'01_RAW_Spot'!B1206</f>
        <v/>
      </c>
      <c r="C1206" s="16">
        <f>'01_RAW_IV'!B1206</f>
        <v/>
      </c>
      <c r="D1206" s="15">
        <f>LN(B1206/B1205)</f>
        <v/>
      </c>
      <c r="E1206" s="16">
        <f>STDEV(D1186:D1206)*SQRT(252)</f>
        <v/>
      </c>
      <c r="F1206" s="16">
        <f>STDEV(D1144:D1206)*SQRT(252)</f>
        <v/>
      </c>
      <c r="G1206" s="16">
        <f>IF(OR(C1206="",F1206=""),"",C1206-F1206)</f>
        <v/>
      </c>
      <c r="H1206" s="17">
        <f>IF(OR(C1206="",F1206="",F1206=0),"",C1206/F1206)</f>
        <v/>
      </c>
      <c r="I1206" s="18">
        <f>IF('01_RAW_FwdRV'!B1206="","",'01_RAW_FwdRV'!B1206)</f>
        <v/>
      </c>
      <c r="J1206" s="18">
        <f>IF(ROW()&lt;=3286,STDEV(D1207:D1227)*SQRT(252),"")</f>
        <v/>
      </c>
      <c r="K1206" s="18">
        <f>IF(ROW()&lt;=3244,LN(B1269/B1206),"")</f>
        <v/>
      </c>
      <c r="L1206" s="19" t="n">
        <v>0.01991701244813278</v>
      </c>
      <c r="M1206" s="19" t="n">
        <v>0.1070539419087137</v>
      </c>
      <c r="N1206" s="17" t="n">
        <v>-0.08228317454069592</v>
      </c>
      <c r="O1206" s="20">
        <f>IF(F1206="","",IF(F1206&lt;'04_VOLATILITY_REGIMES'!$C$5,"Low",IF(F1206&lt;'04_VOLATILITY_REGIMES'!$C$6,"Normal",IF(F1206&lt;'04_VOLATILITY_REGIMES'!$C$7,"High","Extreme"))))</f>
        <v/>
      </c>
      <c r="P1206" s="20">
        <f>O1207</f>
        <v/>
      </c>
      <c r="Q1206" s="21">
        <f>YEAR(A1206)</f>
        <v/>
      </c>
    </row>
    <row r="1207">
      <c r="A1207" s="14" t="n">
        <v>43102</v>
      </c>
      <c r="B1207" s="15">
        <f>'01_RAW_Spot'!B1207</f>
        <v/>
      </c>
      <c r="C1207" s="16">
        <f>'01_RAW_IV'!B1207</f>
        <v/>
      </c>
      <c r="D1207" s="15">
        <f>LN(B1207/B1206)</f>
        <v/>
      </c>
      <c r="E1207" s="16">
        <f>STDEV(D1187:D1207)*SQRT(252)</f>
        <v/>
      </c>
      <c r="F1207" s="16">
        <f>STDEV(D1145:D1207)*SQRT(252)</f>
        <v/>
      </c>
      <c r="G1207" s="16">
        <f>IF(OR(C1207="",F1207=""),"",C1207-F1207)</f>
        <v/>
      </c>
      <c r="H1207" s="17">
        <f>IF(OR(C1207="",F1207="",F1207=0),"",C1207/F1207)</f>
        <v/>
      </c>
      <c r="I1207" s="18">
        <f>IF('01_RAW_FwdRV'!B1207="","",'01_RAW_FwdRV'!B1207)</f>
        <v/>
      </c>
      <c r="J1207" s="18">
        <f>IF(ROW()&lt;=3286,STDEV(D1208:D1228)*SQRT(252),"")</f>
        <v/>
      </c>
      <c r="K1207" s="18">
        <f>IF(ROW()&lt;=3244,LN(B1270/B1207),"")</f>
        <v/>
      </c>
      <c r="L1207" s="19" t="n">
        <v>0.02487562189054726</v>
      </c>
      <c r="M1207" s="19" t="n">
        <v>0.1069651741293532</v>
      </c>
      <c r="N1207" s="17" t="n">
        <v>-0.07554714603132429</v>
      </c>
      <c r="O1207" s="20">
        <f>IF(F1207="","",IF(F1207&lt;'04_VOLATILITY_REGIMES'!$C$5,"Low",IF(F1207&lt;'04_VOLATILITY_REGIMES'!$C$6,"Normal",IF(F1207&lt;'04_VOLATILITY_REGIMES'!$C$7,"High","Extreme"))))</f>
        <v/>
      </c>
      <c r="P1207" s="20">
        <f>O1208</f>
        <v/>
      </c>
      <c r="Q1207" s="21">
        <f>YEAR(A1207)</f>
        <v/>
      </c>
    </row>
    <row r="1208">
      <c r="A1208" s="14" t="n">
        <v>43103</v>
      </c>
      <c r="B1208" s="15">
        <f>'01_RAW_Spot'!B1208</f>
        <v/>
      </c>
      <c r="C1208" s="16">
        <f>'01_RAW_IV'!B1208</f>
        <v/>
      </c>
      <c r="D1208" s="15">
        <f>LN(B1208/B1207)</f>
        <v/>
      </c>
      <c r="E1208" s="16">
        <f>STDEV(D1188:D1208)*SQRT(252)</f>
        <v/>
      </c>
      <c r="F1208" s="16">
        <f>STDEV(D1146:D1208)*SQRT(252)</f>
        <v/>
      </c>
      <c r="G1208" s="16">
        <f>IF(OR(C1208="",F1208=""),"",C1208-F1208)</f>
        <v/>
      </c>
      <c r="H1208" s="17">
        <f>IF(OR(C1208="",F1208="",F1208=0),"",C1208/F1208)</f>
        <v/>
      </c>
      <c r="I1208" s="18">
        <f>IF('01_RAW_FwdRV'!B1208="","",'01_RAW_FwdRV'!B1208)</f>
        <v/>
      </c>
      <c r="J1208" s="18">
        <f>IF(ROW()&lt;=3286,STDEV(D1209:D1229)*SQRT(252),"")</f>
        <v/>
      </c>
      <c r="K1208" s="18">
        <f>IF(ROW()&lt;=3244,LN(B1271/B1208),"")</f>
        <v/>
      </c>
      <c r="L1208" s="19" t="n">
        <v>0.02568351284175642</v>
      </c>
      <c r="M1208" s="19" t="n">
        <v>0.09859154929577464</v>
      </c>
      <c r="N1208" s="17" t="n">
        <v>-0.05810815055735703</v>
      </c>
      <c r="O1208" s="20">
        <f>IF(F1208="","",IF(F1208&lt;'04_VOLATILITY_REGIMES'!$C$5,"Low",IF(F1208&lt;'04_VOLATILITY_REGIMES'!$C$6,"Normal",IF(F1208&lt;'04_VOLATILITY_REGIMES'!$C$7,"High","Extreme"))))</f>
        <v/>
      </c>
      <c r="P1208" s="20">
        <f>O1209</f>
        <v/>
      </c>
      <c r="Q1208" s="21">
        <f>YEAR(A1208)</f>
        <v/>
      </c>
    </row>
    <row r="1209">
      <c r="A1209" s="14" t="n">
        <v>43104</v>
      </c>
      <c r="B1209" s="15">
        <f>'01_RAW_Spot'!B1209</f>
        <v/>
      </c>
      <c r="C1209" s="16">
        <f>'01_RAW_IV'!B1209</f>
        <v/>
      </c>
      <c r="D1209" s="15">
        <f>LN(B1209/B1208)</f>
        <v/>
      </c>
      <c r="E1209" s="16">
        <f>STDEV(D1189:D1209)*SQRT(252)</f>
        <v/>
      </c>
      <c r="F1209" s="16">
        <f>STDEV(D1147:D1209)*SQRT(252)</f>
        <v/>
      </c>
      <c r="G1209" s="16">
        <f>IF(OR(C1209="",F1209=""),"",C1209-F1209)</f>
        <v/>
      </c>
      <c r="H1209" s="17">
        <f>IF(OR(C1209="",F1209="",F1209=0),"",C1209/F1209)</f>
        <v/>
      </c>
      <c r="I1209" s="18">
        <f>IF('01_RAW_FwdRV'!B1209="","",'01_RAW_FwdRV'!B1209)</f>
        <v/>
      </c>
      <c r="J1209" s="18">
        <f>IF(ROW()&lt;=3286,STDEV(D1210:D1230)*SQRT(252),"")</f>
        <v/>
      </c>
      <c r="K1209" s="18">
        <f>IF(ROW()&lt;=3244,LN(B1272/B1209),"")</f>
        <v/>
      </c>
      <c r="L1209" s="19" t="n">
        <v>0.01821192052980132</v>
      </c>
      <c r="M1209" s="19" t="n">
        <v>0.08443708609271523</v>
      </c>
      <c r="N1209" s="17" t="n">
        <v>-0.0379318296608134</v>
      </c>
      <c r="O1209" s="20">
        <f>IF(F1209="","",IF(F1209&lt;'04_VOLATILITY_REGIMES'!$C$5,"Low",IF(F1209&lt;'04_VOLATILITY_REGIMES'!$C$6,"Normal",IF(F1209&lt;'04_VOLATILITY_REGIMES'!$C$7,"High","Extreme"))))</f>
        <v/>
      </c>
      <c r="P1209" s="20">
        <f>O1210</f>
        <v/>
      </c>
      <c r="Q1209" s="21">
        <f>YEAR(A1209)</f>
        <v/>
      </c>
    </row>
    <row r="1210">
      <c r="A1210" s="14" t="n">
        <v>43105</v>
      </c>
      <c r="B1210" s="15">
        <f>'01_RAW_Spot'!B1210</f>
        <v/>
      </c>
      <c r="C1210" s="16">
        <f>'01_RAW_IV'!B1210</f>
        <v/>
      </c>
      <c r="D1210" s="15">
        <f>LN(B1210/B1209)</f>
        <v/>
      </c>
      <c r="E1210" s="16">
        <f>STDEV(D1190:D1210)*SQRT(252)</f>
        <v/>
      </c>
      <c r="F1210" s="16">
        <f>STDEV(D1148:D1210)*SQRT(252)</f>
        <v/>
      </c>
      <c r="G1210" s="16">
        <f>IF(OR(C1210="",F1210=""),"",C1210-F1210)</f>
        <v/>
      </c>
      <c r="H1210" s="17">
        <f>IF(OR(C1210="",F1210="",F1210=0),"",C1210/F1210)</f>
        <v/>
      </c>
      <c r="I1210" s="18">
        <f>IF('01_RAW_FwdRV'!B1210="","",'01_RAW_FwdRV'!B1210)</f>
        <v/>
      </c>
      <c r="J1210" s="18">
        <f>IF(ROW()&lt;=3286,STDEV(D1211:D1231)*SQRT(252),"")</f>
        <v/>
      </c>
      <c r="K1210" s="18">
        <f>IF(ROW()&lt;=3244,LN(B1273/B1210),"")</f>
        <v/>
      </c>
      <c r="L1210" s="19" t="n">
        <v>0.02150537634408602</v>
      </c>
      <c r="M1210" s="19" t="n">
        <v>0.04962779156327544</v>
      </c>
      <c r="N1210" s="17" t="n">
        <v>0.08084725627241351</v>
      </c>
      <c r="O1210" s="20">
        <f>IF(F1210="","",IF(F1210&lt;'04_VOLATILITY_REGIMES'!$C$5,"Low",IF(F1210&lt;'04_VOLATILITY_REGIMES'!$C$6,"Normal",IF(F1210&lt;'04_VOLATILITY_REGIMES'!$C$7,"High","Extreme"))))</f>
        <v/>
      </c>
      <c r="P1210" s="20">
        <f>O1211</f>
        <v/>
      </c>
      <c r="Q1210" s="21">
        <f>YEAR(A1210)</f>
        <v/>
      </c>
    </row>
    <row r="1211">
      <c r="A1211" s="14" t="n">
        <v>43108</v>
      </c>
      <c r="B1211" s="15">
        <f>'01_RAW_Spot'!B1211</f>
        <v/>
      </c>
      <c r="C1211" s="16">
        <f>'01_RAW_IV'!B1211</f>
        <v/>
      </c>
      <c r="D1211" s="15">
        <f>LN(B1211/B1210)</f>
        <v/>
      </c>
      <c r="E1211" s="16">
        <f>STDEV(D1191:D1211)*SQRT(252)</f>
        <v/>
      </c>
      <c r="F1211" s="16">
        <f>STDEV(D1149:D1211)*SQRT(252)</f>
        <v/>
      </c>
      <c r="G1211" s="16">
        <f>IF(OR(C1211="",F1211=""),"",C1211-F1211)</f>
        <v/>
      </c>
      <c r="H1211" s="17">
        <f>IF(OR(C1211="",F1211="",F1211=0),"",C1211/F1211)</f>
        <v/>
      </c>
      <c r="I1211" s="18">
        <f>IF('01_RAW_FwdRV'!B1211="","",'01_RAW_FwdRV'!B1211)</f>
        <v/>
      </c>
      <c r="J1211" s="18">
        <f>IF(ROW()&lt;=3286,STDEV(D1212:D1232)*SQRT(252),"")</f>
        <v/>
      </c>
      <c r="K1211" s="18">
        <f>IF(ROW()&lt;=3244,LN(B1274/B1211),"")</f>
        <v/>
      </c>
      <c r="L1211" s="19" t="n">
        <v>0.03057851239669421</v>
      </c>
      <c r="M1211" s="19" t="n">
        <v>0.05041322314049587</v>
      </c>
      <c r="N1211" s="17" t="n">
        <v>0.1000811215714178</v>
      </c>
      <c r="O1211" s="20">
        <f>IF(F1211="","",IF(F1211&lt;'04_VOLATILITY_REGIMES'!$C$5,"Low",IF(F1211&lt;'04_VOLATILITY_REGIMES'!$C$6,"Normal",IF(F1211&lt;'04_VOLATILITY_REGIMES'!$C$7,"High","Extreme"))))</f>
        <v/>
      </c>
      <c r="P1211" s="20">
        <f>O1212</f>
        <v/>
      </c>
      <c r="Q1211" s="21">
        <f>YEAR(A1211)</f>
        <v/>
      </c>
    </row>
    <row r="1212">
      <c r="A1212" s="14" t="n">
        <v>43109</v>
      </c>
      <c r="B1212" s="15">
        <f>'01_RAW_Spot'!B1212</f>
        <v/>
      </c>
      <c r="C1212" s="16">
        <f>'01_RAW_IV'!B1212</f>
        <v/>
      </c>
      <c r="D1212" s="15">
        <f>LN(B1212/B1211)</f>
        <v/>
      </c>
      <c r="E1212" s="16">
        <f>STDEV(D1192:D1212)*SQRT(252)</f>
        <v/>
      </c>
      <c r="F1212" s="16">
        <f>STDEV(D1150:D1212)*SQRT(252)</f>
        <v/>
      </c>
      <c r="G1212" s="16">
        <f>IF(OR(C1212="",F1212=""),"",C1212-F1212)</f>
        <v/>
      </c>
      <c r="H1212" s="17">
        <f>IF(OR(C1212="",F1212="",F1212=0),"",C1212/F1212)</f>
        <v/>
      </c>
      <c r="I1212" s="18">
        <f>IF('01_RAW_FwdRV'!B1212="","",'01_RAW_FwdRV'!B1212)</f>
        <v/>
      </c>
      <c r="J1212" s="18">
        <f>IF(ROW()&lt;=3286,STDEV(D1213:D1233)*SQRT(252),"")</f>
        <v/>
      </c>
      <c r="K1212" s="18">
        <f>IF(ROW()&lt;=3244,LN(B1275/B1212),"")</f>
        <v/>
      </c>
      <c r="L1212" s="19" t="n">
        <v>0.03303055326176713</v>
      </c>
      <c r="M1212" s="19" t="n">
        <v>0.0495458298926507</v>
      </c>
      <c r="N1212" s="17" t="n">
        <v>0.1038550355208796</v>
      </c>
      <c r="O1212" s="20">
        <f>IF(F1212="","",IF(F1212&lt;'04_VOLATILITY_REGIMES'!$C$5,"Low",IF(F1212&lt;'04_VOLATILITY_REGIMES'!$C$6,"Normal",IF(F1212&lt;'04_VOLATILITY_REGIMES'!$C$7,"High","Extreme"))))</f>
        <v/>
      </c>
      <c r="P1212" s="20">
        <f>O1213</f>
        <v/>
      </c>
      <c r="Q1212" s="21">
        <f>YEAR(A1212)</f>
        <v/>
      </c>
    </row>
    <row r="1213">
      <c r="A1213" s="14" t="n">
        <v>43110</v>
      </c>
      <c r="B1213" s="15">
        <f>'01_RAW_Spot'!B1213</f>
        <v/>
      </c>
      <c r="C1213" s="16">
        <f>'01_RAW_IV'!B1213</f>
        <v/>
      </c>
      <c r="D1213" s="15">
        <f>LN(B1213/B1212)</f>
        <v/>
      </c>
      <c r="E1213" s="16">
        <f>STDEV(D1193:D1213)*SQRT(252)</f>
        <v/>
      </c>
      <c r="F1213" s="16">
        <f>STDEV(D1151:D1213)*SQRT(252)</f>
        <v/>
      </c>
      <c r="G1213" s="16">
        <f>IF(OR(C1213="",F1213=""),"",C1213-F1213)</f>
        <v/>
      </c>
      <c r="H1213" s="17">
        <f>IF(OR(C1213="",F1213="",F1213=0),"",C1213/F1213)</f>
        <v/>
      </c>
      <c r="I1213" s="18">
        <f>IF('01_RAW_FwdRV'!B1213="","",'01_RAW_FwdRV'!B1213)</f>
        <v/>
      </c>
      <c r="J1213" s="18">
        <f>IF(ROW()&lt;=3286,STDEV(D1214:D1234)*SQRT(252),"")</f>
        <v/>
      </c>
      <c r="K1213" s="18">
        <f>IF(ROW()&lt;=3244,LN(B1276/B1213),"")</f>
        <v/>
      </c>
      <c r="L1213" s="19" t="n">
        <v>0.03795379537953796</v>
      </c>
      <c r="M1213" s="19" t="n">
        <v>0.05198019801980198</v>
      </c>
      <c r="N1213" s="17" t="n">
        <v>0.1045070183325239</v>
      </c>
      <c r="O1213" s="20">
        <f>IF(F1213="","",IF(F1213&lt;'04_VOLATILITY_REGIMES'!$C$5,"Low",IF(F1213&lt;'04_VOLATILITY_REGIMES'!$C$6,"Normal",IF(F1213&lt;'04_VOLATILITY_REGIMES'!$C$7,"High","Extreme"))))</f>
        <v/>
      </c>
      <c r="P1213" s="20">
        <f>O1214</f>
        <v/>
      </c>
      <c r="Q1213" s="21">
        <f>YEAR(A1213)</f>
        <v/>
      </c>
    </row>
    <row r="1214">
      <c r="A1214" s="14" t="n">
        <v>43111</v>
      </c>
      <c r="B1214" s="15">
        <f>'01_RAW_Spot'!B1214</f>
        <v/>
      </c>
      <c r="C1214" s="16">
        <f>'01_RAW_IV'!B1214</f>
        <v/>
      </c>
      <c r="D1214" s="15">
        <f>LN(B1214/B1213)</f>
        <v/>
      </c>
      <c r="E1214" s="16">
        <f>STDEV(D1194:D1214)*SQRT(252)</f>
        <v/>
      </c>
      <c r="F1214" s="16">
        <f>STDEV(D1152:D1214)*SQRT(252)</f>
        <v/>
      </c>
      <c r="G1214" s="16">
        <f>IF(OR(C1214="",F1214=""),"",C1214-F1214)</f>
        <v/>
      </c>
      <c r="H1214" s="17">
        <f>IF(OR(C1214="",F1214="",F1214=0),"",C1214/F1214)</f>
        <v/>
      </c>
      <c r="I1214" s="18">
        <f>IF('01_RAW_FwdRV'!B1214="","",'01_RAW_FwdRV'!B1214)</f>
        <v/>
      </c>
      <c r="J1214" s="18">
        <f>IF(ROW()&lt;=3286,STDEV(D1215:D1235)*SQRT(252),"")</f>
        <v/>
      </c>
      <c r="K1214" s="18">
        <f>IF(ROW()&lt;=3244,LN(B1277/B1214),"")</f>
        <v/>
      </c>
      <c r="L1214" s="19" t="n">
        <v>0.03874690849134377</v>
      </c>
      <c r="M1214" s="19" t="n">
        <v>0.05276174773289365</v>
      </c>
      <c r="N1214" s="17" t="n">
        <v>0.1004665324574302</v>
      </c>
      <c r="O1214" s="20">
        <f>IF(F1214="","",IF(F1214&lt;'04_VOLATILITY_REGIMES'!$C$5,"Low",IF(F1214&lt;'04_VOLATILITY_REGIMES'!$C$6,"Normal",IF(F1214&lt;'04_VOLATILITY_REGIMES'!$C$7,"High","Extreme"))))</f>
        <v/>
      </c>
      <c r="P1214" s="20">
        <f>O1215</f>
        <v/>
      </c>
      <c r="Q1214" s="21">
        <f>YEAR(A1214)</f>
        <v/>
      </c>
    </row>
    <row r="1215">
      <c r="A1215" s="14" t="n">
        <v>43112</v>
      </c>
      <c r="B1215" s="15">
        <f>'01_RAW_Spot'!B1215</f>
        <v/>
      </c>
      <c r="C1215" s="16">
        <f>'01_RAW_IV'!B1215</f>
        <v/>
      </c>
      <c r="D1215" s="15">
        <f>LN(B1215/B1214)</f>
        <v/>
      </c>
      <c r="E1215" s="16">
        <f>STDEV(D1195:D1215)*SQRT(252)</f>
        <v/>
      </c>
      <c r="F1215" s="16">
        <f>STDEV(D1153:D1215)*SQRT(252)</f>
        <v/>
      </c>
      <c r="G1215" s="16">
        <f>IF(OR(C1215="",F1215=""),"",C1215-F1215)</f>
        <v/>
      </c>
      <c r="H1215" s="17">
        <f>IF(OR(C1215="",F1215="",F1215=0),"",C1215/F1215)</f>
        <v/>
      </c>
      <c r="I1215" s="18">
        <f>IF('01_RAW_FwdRV'!B1215="","",'01_RAW_FwdRV'!B1215)</f>
        <v/>
      </c>
      <c r="J1215" s="18">
        <f>IF(ROW()&lt;=3286,STDEV(D1216:D1236)*SQRT(252),"")</f>
        <v/>
      </c>
      <c r="K1215" s="18">
        <f>IF(ROW()&lt;=3244,LN(B1278/B1215),"")</f>
        <v/>
      </c>
      <c r="L1215" s="19" t="n">
        <v>0.02471169686985173</v>
      </c>
      <c r="M1215" s="19" t="n">
        <v>0.05024711696869852</v>
      </c>
      <c r="N1215" s="17" t="n">
        <v>0.08597577816603094</v>
      </c>
      <c r="O1215" s="20">
        <f>IF(F1215="","",IF(F1215&lt;'04_VOLATILITY_REGIMES'!$C$5,"Low",IF(F1215&lt;'04_VOLATILITY_REGIMES'!$C$6,"Normal",IF(F1215&lt;'04_VOLATILITY_REGIMES'!$C$7,"High","Extreme"))))</f>
        <v/>
      </c>
      <c r="P1215" s="20">
        <f>O1216</f>
        <v/>
      </c>
      <c r="Q1215" s="21">
        <f>YEAR(A1215)</f>
        <v/>
      </c>
    </row>
    <row r="1216">
      <c r="A1216" s="14" t="n">
        <v>43115</v>
      </c>
      <c r="B1216" s="15">
        <f>'01_RAW_Spot'!B1216</f>
        <v/>
      </c>
      <c r="C1216" s="16">
        <f>'01_RAW_IV'!B1216</f>
        <v/>
      </c>
      <c r="D1216" s="15">
        <f>LN(B1216/B1215)</f>
        <v/>
      </c>
      <c r="E1216" s="16">
        <f>STDEV(D1196:D1216)*SQRT(252)</f>
        <v/>
      </c>
      <c r="F1216" s="16">
        <f>STDEV(D1154:D1216)*SQRT(252)</f>
        <v/>
      </c>
      <c r="G1216" s="16">
        <f>IF(OR(C1216="",F1216=""),"",C1216-F1216)</f>
        <v/>
      </c>
      <c r="H1216" s="17">
        <f>IF(OR(C1216="",F1216="",F1216=0),"",C1216/F1216)</f>
        <v/>
      </c>
      <c r="I1216" s="18">
        <f>IF('01_RAW_FwdRV'!B1216="","",'01_RAW_FwdRV'!B1216)</f>
        <v/>
      </c>
      <c r="J1216" s="18">
        <f>IF(ROW()&lt;=3286,STDEV(D1217:D1237)*SQRT(252),"")</f>
        <v/>
      </c>
      <c r="K1216" s="18">
        <f>IF(ROW()&lt;=3244,LN(B1279/B1216),"")</f>
        <v/>
      </c>
      <c r="L1216" s="19" t="n">
        <v>0.01563786008230453</v>
      </c>
      <c r="M1216" s="19" t="n">
        <v>0.05349794238683128</v>
      </c>
      <c r="N1216" s="17" t="n">
        <v>0.06427900995402604</v>
      </c>
      <c r="O1216" s="20">
        <f>IF(F1216="","",IF(F1216&lt;'04_VOLATILITY_REGIMES'!$C$5,"Low",IF(F1216&lt;'04_VOLATILITY_REGIMES'!$C$6,"Normal",IF(F1216&lt;'04_VOLATILITY_REGIMES'!$C$7,"High","Extreme"))))</f>
        <v/>
      </c>
      <c r="P1216" s="20">
        <f>O1217</f>
        <v/>
      </c>
      <c r="Q1216" s="21">
        <f>YEAR(A1216)</f>
        <v/>
      </c>
    </row>
    <row r="1217">
      <c r="A1217" s="14" t="n">
        <v>43116</v>
      </c>
      <c r="B1217" s="15">
        <f>'01_RAW_Spot'!B1217</f>
        <v/>
      </c>
      <c r="C1217" s="16">
        <f>'01_RAW_IV'!B1217</f>
        <v/>
      </c>
      <c r="D1217" s="15">
        <f>LN(B1217/B1216)</f>
        <v/>
      </c>
      <c r="E1217" s="16">
        <f>STDEV(D1197:D1217)*SQRT(252)</f>
        <v/>
      </c>
      <c r="F1217" s="16">
        <f>STDEV(D1155:D1217)*SQRT(252)</f>
        <v/>
      </c>
      <c r="G1217" s="16">
        <f>IF(OR(C1217="",F1217=""),"",C1217-F1217)</f>
        <v/>
      </c>
      <c r="H1217" s="17">
        <f>IF(OR(C1217="",F1217="",F1217=0),"",C1217/F1217)</f>
        <v/>
      </c>
      <c r="I1217" s="18">
        <f>IF('01_RAW_FwdRV'!B1217="","",'01_RAW_FwdRV'!B1217)</f>
        <v/>
      </c>
      <c r="J1217" s="18">
        <f>IF(ROW()&lt;=3286,STDEV(D1218:D1238)*SQRT(252),"")</f>
        <v/>
      </c>
      <c r="K1217" s="18">
        <f>IF(ROW()&lt;=3244,LN(B1280/B1217),"")</f>
        <v/>
      </c>
      <c r="L1217" s="19" t="n">
        <v>0.09210526315789473</v>
      </c>
      <c r="M1217" s="19" t="n">
        <v>0.1381578947368421</v>
      </c>
      <c r="N1217" s="17" t="n">
        <v>-0.03416197020397242</v>
      </c>
      <c r="O1217" s="20">
        <f>IF(F1217="","",IF(F1217&lt;'04_VOLATILITY_REGIMES'!$C$5,"Low",IF(F1217&lt;'04_VOLATILITY_REGIMES'!$C$6,"Normal",IF(F1217&lt;'04_VOLATILITY_REGIMES'!$C$7,"High","Extreme"))))</f>
        <v/>
      </c>
      <c r="P1217" s="20">
        <f>O1218</f>
        <v/>
      </c>
      <c r="Q1217" s="21">
        <f>YEAR(A1217)</f>
        <v/>
      </c>
    </row>
    <row r="1218">
      <c r="A1218" s="14" t="n">
        <v>43117</v>
      </c>
      <c r="B1218" s="15">
        <f>'01_RAW_Spot'!B1218</f>
        <v/>
      </c>
      <c r="C1218" s="16">
        <f>'01_RAW_IV'!B1218</f>
        <v/>
      </c>
      <c r="D1218" s="15">
        <f>LN(B1218/B1217)</f>
        <v/>
      </c>
      <c r="E1218" s="16">
        <f>STDEV(D1198:D1218)*SQRT(252)</f>
        <v/>
      </c>
      <c r="F1218" s="16">
        <f>STDEV(D1156:D1218)*SQRT(252)</f>
        <v/>
      </c>
      <c r="G1218" s="16">
        <f>IF(OR(C1218="",F1218=""),"",C1218-F1218)</f>
        <v/>
      </c>
      <c r="H1218" s="17">
        <f>IF(OR(C1218="",F1218="",F1218=0),"",C1218/F1218)</f>
        <v/>
      </c>
      <c r="I1218" s="18">
        <f>IF('01_RAW_FwdRV'!B1218="","",'01_RAW_FwdRV'!B1218)</f>
        <v/>
      </c>
      <c r="J1218" s="18">
        <f>IF(ROW()&lt;=3286,STDEV(D1219:D1239)*SQRT(252),"")</f>
        <v/>
      </c>
      <c r="K1218" s="18">
        <f>IF(ROW()&lt;=3244,LN(B1281/B1218),"")</f>
        <v/>
      </c>
      <c r="L1218" s="19" t="n">
        <v>0.1027115858668858</v>
      </c>
      <c r="M1218" s="19" t="n">
        <v>0.1273623664749384</v>
      </c>
      <c r="N1218" s="17" t="n">
        <v>-0.0167263182313446</v>
      </c>
      <c r="O1218" s="20">
        <f>IF(F1218="","",IF(F1218&lt;'04_VOLATILITY_REGIMES'!$C$5,"Low",IF(F1218&lt;'04_VOLATILITY_REGIMES'!$C$6,"Normal",IF(F1218&lt;'04_VOLATILITY_REGIMES'!$C$7,"High","Extreme"))))</f>
        <v/>
      </c>
      <c r="P1218" s="20">
        <f>O1219</f>
        <v/>
      </c>
      <c r="Q1218" s="21">
        <f>YEAR(A1218)</f>
        <v/>
      </c>
    </row>
    <row r="1219">
      <c r="A1219" s="14" t="n">
        <v>43118</v>
      </c>
      <c r="B1219" s="15">
        <f>'01_RAW_Spot'!B1219</f>
        <v/>
      </c>
      <c r="C1219" s="16">
        <f>'01_RAW_IV'!B1219</f>
        <v/>
      </c>
      <c r="D1219" s="15">
        <f>LN(B1219/B1218)</f>
        <v/>
      </c>
      <c r="E1219" s="16">
        <f>STDEV(D1199:D1219)*SQRT(252)</f>
        <v/>
      </c>
      <c r="F1219" s="16">
        <f>STDEV(D1157:D1219)*SQRT(252)</f>
        <v/>
      </c>
      <c r="G1219" s="16">
        <f>IF(OR(C1219="",F1219=""),"",C1219-F1219)</f>
        <v/>
      </c>
      <c r="H1219" s="17">
        <f>IF(OR(C1219="",F1219="",F1219=0),"",C1219/F1219)</f>
        <v/>
      </c>
      <c r="I1219" s="18">
        <f>IF('01_RAW_FwdRV'!B1219="","",'01_RAW_FwdRV'!B1219)</f>
        <v/>
      </c>
      <c r="J1219" s="18">
        <f>IF(ROW()&lt;=3286,STDEV(D1220:D1240)*SQRT(252),"")</f>
        <v/>
      </c>
      <c r="K1219" s="18">
        <f>IF(ROW()&lt;=3244,LN(B1282/B1219),"")</f>
        <v/>
      </c>
      <c r="L1219" s="19" t="n">
        <v>0.06075533661740559</v>
      </c>
      <c r="M1219" s="19" t="n">
        <v>0.08949096880131363</v>
      </c>
      <c r="N1219" s="17" t="n">
        <v>0.008975812940600602</v>
      </c>
      <c r="O1219" s="20">
        <f>IF(F1219="","",IF(F1219&lt;'04_VOLATILITY_REGIMES'!$C$5,"Low",IF(F1219&lt;'04_VOLATILITY_REGIMES'!$C$6,"Normal",IF(F1219&lt;'04_VOLATILITY_REGIMES'!$C$7,"High","Extreme"))))</f>
        <v/>
      </c>
      <c r="P1219" s="20">
        <f>O1220</f>
        <v/>
      </c>
      <c r="Q1219" s="21">
        <f>YEAR(A1219)</f>
        <v/>
      </c>
    </row>
    <row r="1220">
      <c r="A1220" s="14" t="n">
        <v>43119</v>
      </c>
      <c r="B1220" s="15">
        <f>'01_RAW_Spot'!B1220</f>
        <v/>
      </c>
      <c r="C1220" s="16">
        <f>'01_RAW_IV'!B1220</f>
        <v/>
      </c>
      <c r="D1220" s="15">
        <f>LN(B1220/B1219)</f>
        <v/>
      </c>
      <c r="E1220" s="16">
        <f>STDEV(D1200:D1220)*SQRT(252)</f>
        <v/>
      </c>
      <c r="F1220" s="16">
        <f>STDEV(D1158:D1220)*SQRT(252)</f>
        <v/>
      </c>
      <c r="G1220" s="16">
        <f>IF(OR(C1220="",F1220=""),"",C1220-F1220)</f>
        <v/>
      </c>
      <c r="H1220" s="17">
        <f>IF(OR(C1220="",F1220="",F1220=0),"",C1220/F1220)</f>
        <v/>
      </c>
      <c r="I1220" s="18">
        <f>IF('01_RAW_FwdRV'!B1220="","",'01_RAW_FwdRV'!B1220)</f>
        <v/>
      </c>
      <c r="J1220" s="18">
        <f>IF(ROW()&lt;=3286,STDEV(D1221:D1241)*SQRT(252),"")</f>
        <v/>
      </c>
      <c r="K1220" s="18">
        <f>IF(ROW()&lt;=3244,LN(B1283/B1220),"")</f>
        <v/>
      </c>
      <c r="L1220" s="19" t="n">
        <v>0.05824446267432322</v>
      </c>
      <c r="M1220" s="19" t="n">
        <v>0.08941755537325677</v>
      </c>
      <c r="N1220" s="17" t="n">
        <v>0.008462354952082196</v>
      </c>
      <c r="O1220" s="20">
        <f>IF(F1220="","",IF(F1220&lt;'04_VOLATILITY_REGIMES'!$C$5,"Low",IF(F1220&lt;'04_VOLATILITY_REGIMES'!$C$6,"Normal",IF(F1220&lt;'04_VOLATILITY_REGIMES'!$C$7,"High","Extreme"))))</f>
        <v/>
      </c>
      <c r="P1220" s="20">
        <f>O1221</f>
        <v/>
      </c>
      <c r="Q1220" s="21">
        <f>YEAR(A1220)</f>
        <v/>
      </c>
    </row>
    <row r="1221">
      <c r="A1221" s="14" t="n">
        <v>43122</v>
      </c>
      <c r="B1221" s="15">
        <f>'01_RAW_Spot'!B1221</f>
        <v/>
      </c>
      <c r="C1221" s="16">
        <f>'01_RAW_IV'!B1221</f>
        <v/>
      </c>
      <c r="D1221" s="15">
        <f>LN(B1221/B1220)</f>
        <v/>
      </c>
      <c r="E1221" s="16">
        <f>STDEV(D1201:D1221)*SQRT(252)</f>
        <v/>
      </c>
      <c r="F1221" s="16">
        <f>STDEV(D1159:D1221)*SQRT(252)</f>
        <v/>
      </c>
      <c r="G1221" s="16">
        <f>IF(OR(C1221="",F1221=""),"",C1221-F1221)</f>
        <v/>
      </c>
      <c r="H1221" s="17">
        <f>IF(OR(C1221="",F1221="",F1221=0),"",C1221/F1221)</f>
        <v/>
      </c>
      <c r="I1221" s="18">
        <f>IF('01_RAW_FwdRV'!B1221="","",'01_RAW_FwdRV'!B1221)</f>
        <v/>
      </c>
      <c r="J1221" s="18">
        <f>IF(ROW()&lt;=3286,STDEV(D1222:D1242)*SQRT(252),"")</f>
        <v/>
      </c>
      <c r="K1221" s="18">
        <f>IF(ROW()&lt;=3244,LN(B1284/B1221),"")</f>
        <v/>
      </c>
      <c r="L1221" s="19" t="n">
        <v>0.07868852459016394</v>
      </c>
      <c r="M1221" s="19" t="n">
        <v>0.09098360655737706</v>
      </c>
      <c r="N1221" s="17" t="n">
        <v>0.01864221138343336</v>
      </c>
      <c r="O1221" s="20">
        <f>IF(F1221="","",IF(F1221&lt;'04_VOLATILITY_REGIMES'!$C$5,"Low",IF(F1221&lt;'04_VOLATILITY_REGIMES'!$C$6,"Normal",IF(F1221&lt;'04_VOLATILITY_REGIMES'!$C$7,"High","Extreme"))))</f>
        <v/>
      </c>
      <c r="P1221" s="20">
        <f>O1222</f>
        <v/>
      </c>
      <c r="Q1221" s="21">
        <f>YEAR(A1221)</f>
        <v/>
      </c>
    </row>
    <row r="1222">
      <c r="A1222" s="14" t="n">
        <v>43123</v>
      </c>
      <c r="B1222" s="15">
        <f>'01_RAW_Spot'!B1222</f>
        <v/>
      </c>
      <c r="C1222" s="16">
        <f>'01_RAW_IV'!B1222</f>
        <v/>
      </c>
      <c r="D1222" s="15">
        <f>LN(B1222/B1221)</f>
        <v/>
      </c>
      <c r="E1222" s="16">
        <f>STDEV(D1202:D1222)*SQRT(252)</f>
        <v/>
      </c>
      <c r="F1222" s="16">
        <f>STDEV(D1160:D1222)*SQRT(252)</f>
        <v/>
      </c>
      <c r="G1222" s="16">
        <f>IF(OR(C1222="",F1222=""),"",C1222-F1222)</f>
        <v/>
      </c>
      <c r="H1222" s="17">
        <f>IF(OR(C1222="",F1222="",F1222=0),"",C1222/F1222)</f>
        <v/>
      </c>
      <c r="I1222" s="18">
        <f>IF('01_RAW_FwdRV'!B1222="","",'01_RAW_FwdRV'!B1222)</f>
        <v/>
      </c>
      <c r="J1222" s="18">
        <f>IF(ROW()&lt;=3286,STDEV(D1223:D1243)*SQRT(252),"")</f>
        <v/>
      </c>
      <c r="K1222" s="18">
        <f>IF(ROW()&lt;=3244,LN(B1285/B1222),"")</f>
        <v/>
      </c>
      <c r="L1222" s="19" t="n">
        <v>0.07043407043407043</v>
      </c>
      <c r="M1222" s="19" t="n">
        <v>0.09172809172809172</v>
      </c>
      <c r="N1222" s="17" t="n">
        <v>0.01383055995206724</v>
      </c>
      <c r="O1222" s="20">
        <f>IF(F1222="","",IF(F1222&lt;'04_VOLATILITY_REGIMES'!$C$5,"Low",IF(F1222&lt;'04_VOLATILITY_REGIMES'!$C$6,"Normal",IF(F1222&lt;'04_VOLATILITY_REGIMES'!$C$7,"High","Extreme"))))</f>
        <v/>
      </c>
      <c r="P1222" s="20">
        <f>O1223</f>
        <v/>
      </c>
      <c r="Q1222" s="21">
        <f>YEAR(A1222)</f>
        <v/>
      </c>
    </row>
    <row r="1223">
      <c r="A1223" s="14" t="n">
        <v>43124</v>
      </c>
      <c r="B1223" s="15">
        <f>'01_RAW_Spot'!B1223</f>
        <v/>
      </c>
      <c r="C1223" s="16">
        <f>'01_RAW_IV'!B1223</f>
        <v/>
      </c>
      <c r="D1223" s="15">
        <f>LN(B1223/B1222)</f>
        <v/>
      </c>
      <c r="E1223" s="16">
        <f>STDEV(D1203:D1223)*SQRT(252)</f>
        <v/>
      </c>
      <c r="F1223" s="16">
        <f>STDEV(D1161:D1223)*SQRT(252)</f>
        <v/>
      </c>
      <c r="G1223" s="16">
        <f>IF(OR(C1223="",F1223=""),"",C1223-F1223)</f>
        <v/>
      </c>
      <c r="H1223" s="17">
        <f>IF(OR(C1223="",F1223="",F1223=0),"",C1223/F1223)</f>
        <v/>
      </c>
      <c r="I1223" s="18">
        <f>IF('01_RAW_FwdRV'!B1223="","",'01_RAW_FwdRV'!B1223)</f>
        <v/>
      </c>
      <c r="J1223" s="18">
        <f>IF(ROW()&lt;=3286,STDEV(D1224:D1244)*SQRT(252),"")</f>
        <v/>
      </c>
      <c r="K1223" s="18">
        <f>IF(ROW()&lt;=3244,LN(B1286/B1223),"")</f>
        <v/>
      </c>
      <c r="L1223" s="19" t="n">
        <v>0.04582651391162029</v>
      </c>
      <c r="M1223" s="19" t="n">
        <v>0.0851063829787234</v>
      </c>
      <c r="N1223" s="17" t="n">
        <v>0.005541979990163002</v>
      </c>
      <c r="O1223" s="20">
        <f>IF(F1223="","",IF(F1223&lt;'04_VOLATILITY_REGIMES'!$C$5,"Low",IF(F1223&lt;'04_VOLATILITY_REGIMES'!$C$6,"Normal",IF(F1223&lt;'04_VOLATILITY_REGIMES'!$C$7,"High","Extreme"))))</f>
        <v/>
      </c>
      <c r="P1223" s="20">
        <f>O1224</f>
        <v/>
      </c>
      <c r="Q1223" s="21">
        <f>YEAR(A1223)</f>
        <v/>
      </c>
    </row>
    <row r="1224">
      <c r="A1224" s="14" t="n">
        <v>43125</v>
      </c>
      <c r="B1224" s="15">
        <f>'01_RAW_Spot'!B1224</f>
        <v/>
      </c>
      <c r="C1224" s="16">
        <f>'01_RAW_IV'!B1224</f>
        <v/>
      </c>
      <c r="D1224" s="15">
        <f>LN(B1224/B1223)</f>
        <v/>
      </c>
      <c r="E1224" s="16">
        <f>STDEV(D1204:D1224)*SQRT(252)</f>
        <v/>
      </c>
      <c r="F1224" s="16">
        <f>STDEV(D1162:D1224)*SQRT(252)</f>
        <v/>
      </c>
      <c r="G1224" s="16">
        <f>IF(OR(C1224="",F1224=""),"",C1224-F1224)</f>
        <v/>
      </c>
      <c r="H1224" s="17">
        <f>IF(OR(C1224="",F1224="",F1224=0),"",C1224/F1224)</f>
        <v/>
      </c>
      <c r="I1224" s="18">
        <f>IF('01_RAW_FwdRV'!B1224="","",'01_RAW_FwdRV'!B1224)</f>
        <v/>
      </c>
      <c r="J1224" s="18">
        <f>IF(ROW()&lt;=3286,STDEV(D1225:D1245)*SQRT(252),"")</f>
        <v/>
      </c>
      <c r="K1224" s="18">
        <f>IF(ROW()&lt;=3244,LN(B1287/B1224),"")</f>
        <v/>
      </c>
      <c r="L1224" s="19" t="n">
        <v>0.06623058053965658</v>
      </c>
      <c r="M1224" s="19" t="n">
        <v>0.08994276369582993</v>
      </c>
      <c r="N1224" s="17" t="n">
        <v>0.01104868540529119</v>
      </c>
      <c r="O1224" s="20">
        <f>IF(F1224="","",IF(F1224&lt;'04_VOLATILITY_REGIMES'!$C$5,"Low",IF(F1224&lt;'04_VOLATILITY_REGIMES'!$C$6,"Normal",IF(F1224&lt;'04_VOLATILITY_REGIMES'!$C$7,"High","Extreme"))))</f>
        <v/>
      </c>
      <c r="P1224" s="20">
        <f>O1225</f>
        <v/>
      </c>
      <c r="Q1224" s="21">
        <f>YEAR(A1224)</f>
        <v/>
      </c>
    </row>
    <row r="1225">
      <c r="A1225" s="14" t="n">
        <v>43129</v>
      </c>
      <c r="B1225" s="15">
        <f>'01_RAW_Spot'!B1225</f>
        <v/>
      </c>
      <c r="C1225" s="16">
        <f>'01_RAW_IV'!B1225</f>
        <v/>
      </c>
      <c r="D1225" s="15">
        <f>LN(B1225/B1224)</f>
        <v/>
      </c>
      <c r="E1225" s="16">
        <f>STDEV(D1205:D1225)*SQRT(252)</f>
        <v/>
      </c>
      <c r="F1225" s="16">
        <f>STDEV(D1163:D1225)*SQRT(252)</f>
        <v/>
      </c>
      <c r="G1225" s="16">
        <f>IF(OR(C1225="",F1225=""),"",C1225-F1225)</f>
        <v/>
      </c>
      <c r="H1225" s="17">
        <f>IF(OR(C1225="",F1225="",F1225=0),"",C1225/F1225)</f>
        <v/>
      </c>
      <c r="I1225" s="18">
        <f>IF('01_RAW_FwdRV'!B1225="","",'01_RAW_FwdRV'!B1225)</f>
        <v/>
      </c>
      <c r="J1225" s="18">
        <f>IF(ROW()&lt;=3286,STDEV(D1226:D1246)*SQRT(252),"")</f>
        <v/>
      </c>
      <c r="K1225" s="18">
        <f>IF(ROW()&lt;=3244,LN(B1288/B1225),"")</f>
        <v/>
      </c>
      <c r="L1225" s="19" t="n">
        <v>0.05147058823529412</v>
      </c>
      <c r="M1225" s="19" t="n">
        <v>0.07352941176470588</v>
      </c>
      <c r="N1225" s="17" t="n">
        <v>0.03358703900269271</v>
      </c>
      <c r="O1225" s="20">
        <f>IF(F1225="","",IF(F1225&lt;'04_VOLATILITY_REGIMES'!$C$5,"Low",IF(F1225&lt;'04_VOLATILITY_REGIMES'!$C$6,"Normal",IF(F1225&lt;'04_VOLATILITY_REGIMES'!$C$7,"High","Extreme"))))</f>
        <v/>
      </c>
      <c r="P1225" s="20">
        <f>O1226</f>
        <v/>
      </c>
      <c r="Q1225" s="21">
        <f>YEAR(A1225)</f>
        <v/>
      </c>
    </row>
    <row r="1226">
      <c r="A1226" s="14" t="n">
        <v>43130</v>
      </c>
      <c r="B1226" s="15">
        <f>'01_RAW_Spot'!B1226</f>
        <v/>
      </c>
      <c r="C1226" s="16">
        <f>'01_RAW_IV'!B1226</f>
        <v/>
      </c>
      <c r="D1226" s="15">
        <f>LN(B1226/B1225)</f>
        <v/>
      </c>
      <c r="E1226" s="16">
        <f>STDEV(D1206:D1226)*SQRT(252)</f>
        <v/>
      </c>
      <c r="F1226" s="16">
        <f>STDEV(D1164:D1226)*SQRT(252)</f>
        <v/>
      </c>
      <c r="G1226" s="16">
        <f>IF(OR(C1226="",F1226=""),"",C1226-F1226)</f>
        <v/>
      </c>
      <c r="H1226" s="17">
        <f>IF(OR(C1226="",F1226="",F1226=0),"",C1226/F1226)</f>
        <v/>
      </c>
      <c r="I1226" s="18">
        <f>IF('01_RAW_FwdRV'!B1226="","",'01_RAW_FwdRV'!B1226)</f>
        <v/>
      </c>
      <c r="J1226" s="18">
        <f>IF(ROW()&lt;=3286,STDEV(D1227:D1247)*SQRT(252),"")</f>
        <v/>
      </c>
      <c r="K1226" s="18">
        <f>IF(ROW()&lt;=3244,LN(B1289/B1226),"")</f>
        <v/>
      </c>
      <c r="L1226" s="19" t="n">
        <v>0.09795918367346938</v>
      </c>
      <c r="M1226" s="19" t="n">
        <v>0.07102040816326531</v>
      </c>
      <c r="N1226" s="17" t="n">
        <v>0.07913486449707159</v>
      </c>
      <c r="O1226" s="20">
        <f>IF(F1226="","",IF(F1226&lt;'04_VOLATILITY_REGIMES'!$C$5,"Low",IF(F1226&lt;'04_VOLATILITY_REGIMES'!$C$6,"Normal",IF(F1226&lt;'04_VOLATILITY_REGIMES'!$C$7,"High","Extreme"))))</f>
        <v/>
      </c>
      <c r="P1226" s="20">
        <f>O1227</f>
        <v/>
      </c>
      <c r="Q1226" s="21">
        <f>YEAR(A1226)</f>
        <v/>
      </c>
    </row>
    <row r="1227">
      <c r="A1227" s="14" t="n">
        <v>43131</v>
      </c>
      <c r="B1227" s="15">
        <f>'01_RAW_Spot'!B1227</f>
        <v/>
      </c>
      <c r="C1227" s="16">
        <f>'01_RAW_IV'!B1227</f>
        <v/>
      </c>
      <c r="D1227" s="15">
        <f>LN(B1227/B1226)</f>
        <v/>
      </c>
      <c r="E1227" s="16">
        <f>STDEV(D1207:D1227)*SQRT(252)</f>
        <v/>
      </c>
      <c r="F1227" s="16">
        <f>STDEV(D1165:D1227)*SQRT(252)</f>
        <v/>
      </c>
      <c r="G1227" s="16">
        <f>IF(OR(C1227="",F1227=""),"",C1227-F1227)</f>
        <v/>
      </c>
      <c r="H1227" s="17">
        <f>IF(OR(C1227="",F1227="",F1227=0),"",C1227/F1227)</f>
        <v/>
      </c>
      <c r="I1227" s="18">
        <f>IF('01_RAW_FwdRV'!B1227="","",'01_RAW_FwdRV'!B1227)</f>
        <v/>
      </c>
      <c r="J1227" s="18">
        <f>IF(ROW()&lt;=3286,STDEV(D1228:D1248)*SQRT(252),"")</f>
        <v/>
      </c>
      <c r="K1227" s="18">
        <f>IF(ROW()&lt;=3244,LN(B1290/B1227),"")</f>
        <v/>
      </c>
      <c r="L1227" s="19" t="n">
        <v>0.1133768352365416</v>
      </c>
      <c r="M1227" s="19" t="n">
        <v>0.07096247960848287</v>
      </c>
      <c r="N1227" s="17" t="n">
        <v>0.09785141871813451</v>
      </c>
      <c r="O1227" s="20">
        <f>IF(F1227="","",IF(F1227&lt;'04_VOLATILITY_REGIMES'!$C$5,"Low",IF(F1227&lt;'04_VOLATILITY_REGIMES'!$C$6,"Normal",IF(F1227&lt;'04_VOLATILITY_REGIMES'!$C$7,"High","Extreme"))))</f>
        <v/>
      </c>
      <c r="P1227" s="20">
        <f>O1228</f>
        <v/>
      </c>
      <c r="Q1227" s="21">
        <f>YEAR(A1227)</f>
        <v/>
      </c>
    </row>
    <row r="1228">
      <c r="A1228" s="14" t="n">
        <v>43132</v>
      </c>
      <c r="B1228" s="15">
        <f>'01_RAW_Spot'!B1228</f>
        <v/>
      </c>
      <c r="C1228" s="16">
        <f>'01_RAW_IV'!B1228</f>
        <v/>
      </c>
      <c r="D1228" s="15">
        <f>LN(B1228/B1227)</f>
        <v/>
      </c>
      <c r="E1228" s="16">
        <f>STDEV(D1208:D1228)*SQRT(252)</f>
        <v/>
      </c>
      <c r="F1228" s="16">
        <f>STDEV(D1166:D1228)*SQRT(252)</f>
        <v/>
      </c>
      <c r="G1228" s="16">
        <f>IF(OR(C1228="",F1228=""),"",C1228-F1228)</f>
        <v/>
      </c>
      <c r="H1228" s="17">
        <f>IF(OR(C1228="",F1228="",F1228=0),"",C1228/F1228)</f>
        <v/>
      </c>
      <c r="I1228" s="18">
        <f>IF('01_RAW_FwdRV'!B1228="","",'01_RAW_FwdRV'!B1228)</f>
        <v/>
      </c>
      <c r="J1228" s="18">
        <f>IF(ROW()&lt;=3286,STDEV(D1229:D1249)*SQRT(252),"")</f>
        <v/>
      </c>
      <c r="K1228" s="18">
        <f>IF(ROW()&lt;=3244,LN(B1291/B1228),"")</f>
        <v/>
      </c>
      <c r="L1228" s="19" t="n">
        <v>0.05541972290138549</v>
      </c>
      <c r="M1228" s="19" t="n">
        <v>0.1279543602281989</v>
      </c>
      <c r="N1228" s="17" t="n">
        <v>-0.0455528109612401</v>
      </c>
      <c r="O1228" s="20">
        <f>IF(F1228="","",IF(F1228&lt;'04_VOLATILITY_REGIMES'!$C$5,"Low",IF(F1228&lt;'04_VOLATILITY_REGIMES'!$C$6,"Normal",IF(F1228&lt;'04_VOLATILITY_REGIMES'!$C$7,"High","Extreme"))))</f>
        <v/>
      </c>
      <c r="P1228" s="20">
        <f>O1229</f>
        <v/>
      </c>
      <c r="Q1228" s="21">
        <f>YEAR(A1228)</f>
        <v/>
      </c>
    </row>
    <row r="1229">
      <c r="A1229" s="14" t="n">
        <v>43133</v>
      </c>
      <c r="B1229" s="15">
        <f>'01_RAW_Spot'!B1229</f>
        <v/>
      </c>
      <c r="C1229" s="16">
        <f>'01_RAW_IV'!B1229</f>
        <v/>
      </c>
      <c r="D1229" s="15">
        <f>LN(B1229/B1228)</f>
        <v/>
      </c>
      <c r="E1229" s="16">
        <f>STDEV(D1209:D1229)*SQRT(252)</f>
        <v/>
      </c>
      <c r="F1229" s="16">
        <f>STDEV(D1167:D1229)*SQRT(252)</f>
        <v/>
      </c>
      <c r="G1229" s="16">
        <f>IF(OR(C1229="",F1229=""),"",C1229-F1229)</f>
        <v/>
      </c>
      <c r="H1229" s="17">
        <f>IF(OR(C1229="",F1229="",F1229=0),"",C1229/F1229)</f>
        <v/>
      </c>
      <c r="I1229" s="18">
        <f>IF('01_RAW_FwdRV'!B1229="","",'01_RAW_FwdRV'!B1229)</f>
        <v/>
      </c>
      <c r="J1229" s="18">
        <f>IF(ROW()&lt;=3286,STDEV(D1230:D1250)*SQRT(252),"")</f>
        <v/>
      </c>
      <c r="K1229" s="18">
        <f>IF(ROW()&lt;=3244,LN(B1292/B1229),"")</f>
        <v/>
      </c>
      <c r="L1229" s="19" t="n">
        <v>0.1351791530944625</v>
      </c>
      <c r="M1229" s="19" t="n">
        <v>0.1294788273615635</v>
      </c>
      <c r="N1229" s="17" t="n">
        <v>0.02994814526280826</v>
      </c>
      <c r="O1229" s="20">
        <f>IF(F1229="","",IF(F1229&lt;'04_VOLATILITY_REGIMES'!$C$5,"Low",IF(F1229&lt;'04_VOLATILITY_REGIMES'!$C$6,"Normal",IF(F1229&lt;'04_VOLATILITY_REGIMES'!$C$7,"High","Extreme"))))</f>
        <v/>
      </c>
      <c r="P1229" s="20">
        <f>O1230</f>
        <v/>
      </c>
      <c r="Q1229" s="21">
        <f>YEAR(A1229)</f>
        <v/>
      </c>
    </row>
    <row r="1230">
      <c r="A1230" s="14" t="n">
        <v>43136</v>
      </c>
      <c r="B1230" s="15">
        <f>'01_RAW_Spot'!B1230</f>
        <v/>
      </c>
      <c r="C1230" s="16">
        <f>'01_RAW_IV'!B1230</f>
        <v/>
      </c>
      <c r="D1230" s="15">
        <f>LN(B1230/B1229)</f>
        <v/>
      </c>
      <c r="E1230" s="16">
        <f>STDEV(D1210:D1230)*SQRT(252)</f>
        <v/>
      </c>
      <c r="F1230" s="16">
        <f>STDEV(D1168:D1230)*SQRT(252)</f>
        <v/>
      </c>
      <c r="G1230" s="16">
        <f>IF(OR(C1230="",F1230=""),"",C1230-F1230)</f>
        <v/>
      </c>
      <c r="H1230" s="17">
        <f>IF(OR(C1230="",F1230="",F1230=0),"",C1230/F1230)</f>
        <v/>
      </c>
      <c r="I1230" s="18">
        <f>IF('01_RAW_FwdRV'!B1230="","",'01_RAW_FwdRV'!B1230)</f>
        <v/>
      </c>
      <c r="J1230" s="18">
        <f>IF(ROW()&lt;=3286,STDEV(D1231:D1251)*SQRT(252),"")</f>
        <v/>
      </c>
      <c r="K1230" s="18">
        <f>IF(ROW()&lt;=3244,LN(B1293/B1230),"")</f>
        <v/>
      </c>
      <c r="L1230" s="19" t="n">
        <v>0.1863303498779496</v>
      </c>
      <c r="M1230" s="19" t="n">
        <v>0.1269324654190399</v>
      </c>
      <c r="N1230" s="17" t="n">
        <v>0.1172411809387491</v>
      </c>
      <c r="O1230" s="20">
        <f>IF(F1230="","",IF(F1230&lt;'04_VOLATILITY_REGIMES'!$C$5,"Low",IF(F1230&lt;'04_VOLATILITY_REGIMES'!$C$6,"Normal",IF(F1230&lt;'04_VOLATILITY_REGIMES'!$C$7,"High","Extreme"))))</f>
        <v/>
      </c>
      <c r="P1230" s="20">
        <f>O1231</f>
        <v/>
      </c>
      <c r="Q1230" s="21">
        <f>YEAR(A1230)</f>
        <v/>
      </c>
    </row>
    <row r="1231">
      <c r="A1231" s="14" t="n">
        <v>43137</v>
      </c>
      <c r="B1231" s="15">
        <f>'01_RAW_Spot'!B1231</f>
        <v/>
      </c>
      <c r="C1231" s="16">
        <f>'01_RAW_IV'!B1231</f>
        <v/>
      </c>
      <c r="D1231" s="15">
        <f>LN(B1231/B1230)</f>
        <v/>
      </c>
      <c r="E1231" s="16">
        <f>STDEV(D1211:D1231)*SQRT(252)</f>
        <v/>
      </c>
      <c r="F1231" s="16">
        <f>STDEV(D1169:D1231)*SQRT(252)</f>
        <v/>
      </c>
      <c r="G1231" s="16">
        <f>IF(OR(C1231="",F1231=""),"",C1231-F1231)</f>
        <v/>
      </c>
      <c r="H1231" s="17">
        <f>IF(OR(C1231="",F1231="",F1231=0),"",C1231/F1231)</f>
        <v/>
      </c>
      <c r="I1231" s="18">
        <f>IF('01_RAW_FwdRV'!B1231="","",'01_RAW_FwdRV'!B1231)</f>
        <v/>
      </c>
      <c r="J1231" s="18">
        <f>IF(ROW()&lt;=3286,STDEV(D1232:D1252)*SQRT(252),"")</f>
        <v/>
      </c>
      <c r="K1231" s="18">
        <f>IF(ROW()&lt;=3244,LN(B1294/B1231),"")</f>
        <v/>
      </c>
      <c r="L1231" s="19" t="n">
        <v>0.2227642276422764</v>
      </c>
      <c r="M1231" s="19" t="n">
        <v>0.1422764227642276</v>
      </c>
      <c r="N1231" s="17" t="n">
        <v>0.1674147393741196</v>
      </c>
      <c r="O1231" s="20">
        <f>IF(F1231="","",IF(F1231&lt;'04_VOLATILITY_REGIMES'!$C$5,"Low",IF(F1231&lt;'04_VOLATILITY_REGIMES'!$C$6,"Normal",IF(F1231&lt;'04_VOLATILITY_REGIMES'!$C$7,"High","Extreme"))))</f>
        <v/>
      </c>
      <c r="P1231" s="20">
        <f>O1232</f>
        <v/>
      </c>
      <c r="Q1231" s="21">
        <f>YEAR(A1231)</f>
        <v/>
      </c>
    </row>
    <row r="1232">
      <c r="A1232" s="14" t="n">
        <v>43138</v>
      </c>
      <c r="B1232" s="15">
        <f>'01_RAW_Spot'!B1232</f>
        <v/>
      </c>
      <c r="C1232" s="16">
        <f>'01_RAW_IV'!B1232</f>
        <v/>
      </c>
      <c r="D1232" s="15">
        <f>LN(B1232/B1231)</f>
        <v/>
      </c>
      <c r="E1232" s="16">
        <f>STDEV(D1212:D1232)*SQRT(252)</f>
        <v/>
      </c>
      <c r="F1232" s="16">
        <f>STDEV(D1170:D1232)*SQRT(252)</f>
        <v/>
      </c>
      <c r="G1232" s="16">
        <f>IF(OR(C1232="",F1232=""),"",C1232-F1232)</f>
        <v/>
      </c>
      <c r="H1232" s="17">
        <f>IF(OR(C1232="",F1232="",F1232=0),"",C1232/F1232)</f>
        <v/>
      </c>
      <c r="I1232" s="18">
        <f>IF('01_RAW_FwdRV'!B1232="","",'01_RAW_FwdRV'!B1232)</f>
        <v/>
      </c>
      <c r="J1232" s="18">
        <f>IF(ROW()&lt;=3286,STDEV(D1233:D1253)*SQRT(252),"")</f>
        <v/>
      </c>
      <c r="K1232" s="18">
        <f>IF(ROW()&lt;=3244,LN(B1295/B1232),"")</f>
        <v/>
      </c>
      <c r="L1232" s="19" t="n">
        <v>0.1795288383428107</v>
      </c>
      <c r="M1232" s="19" t="n">
        <v>0.08773354995938261</v>
      </c>
      <c r="N1232" s="17" t="n">
        <v>0.1623353164561775</v>
      </c>
      <c r="O1232" s="20">
        <f>IF(F1232="","",IF(F1232&lt;'04_VOLATILITY_REGIMES'!$C$5,"Low",IF(F1232&lt;'04_VOLATILITY_REGIMES'!$C$6,"Normal",IF(F1232&lt;'04_VOLATILITY_REGIMES'!$C$7,"High","Extreme"))))</f>
        <v/>
      </c>
      <c r="P1232" s="20">
        <f>O1233</f>
        <v/>
      </c>
      <c r="Q1232" s="21">
        <f>YEAR(A1232)</f>
        <v/>
      </c>
    </row>
    <row r="1233">
      <c r="A1233" s="14" t="n">
        <v>43139</v>
      </c>
      <c r="B1233" s="15">
        <f>'01_RAW_Spot'!B1233</f>
        <v/>
      </c>
      <c r="C1233" s="16">
        <f>'01_RAW_IV'!B1233</f>
        <v/>
      </c>
      <c r="D1233" s="15">
        <f>LN(B1233/B1232)</f>
        <v/>
      </c>
      <c r="E1233" s="16">
        <f>STDEV(D1213:D1233)*SQRT(252)</f>
        <v/>
      </c>
      <c r="F1233" s="16">
        <f>STDEV(D1171:D1233)*SQRT(252)</f>
        <v/>
      </c>
      <c r="G1233" s="16">
        <f>IF(OR(C1233="",F1233=""),"",C1233-F1233)</f>
        <v/>
      </c>
      <c r="H1233" s="17">
        <f>IF(OR(C1233="",F1233="",F1233=0),"",C1233/F1233)</f>
        <v/>
      </c>
      <c r="I1233" s="18">
        <f>IF('01_RAW_FwdRV'!B1233="","",'01_RAW_FwdRV'!B1233)</f>
        <v/>
      </c>
      <c r="J1233" s="18">
        <f>IF(ROW()&lt;=3286,STDEV(D1234:D1254)*SQRT(252),"")</f>
        <v/>
      </c>
      <c r="K1233" s="18">
        <f>IF(ROW()&lt;=3244,LN(B1296/B1233),"")</f>
        <v/>
      </c>
      <c r="L1233" s="19" t="n">
        <v>0.2012987012987013</v>
      </c>
      <c r="M1233" s="19" t="n">
        <v>0.08685064935064934</v>
      </c>
      <c r="N1233" s="17" t="n">
        <v>0.1957345005837282</v>
      </c>
      <c r="O1233" s="20">
        <f>IF(F1233="","",IF(F1233&lt;'04_VOLATILITY_REGIMES'!$C$5,"Low",IF(F1233&lt;'04_VOLATILITY_REGIMES'!$C$6,"Normal",IF(F1233&lt;'04_VOLATILITY_REGIMES'!$C$7,"High","Extreme"))))</f>
        <v/>
      </c>
      <c r="P1233" s="20">
        <f>O1234</f>
        <v/>
      </c>
      <c r="Q1233" s="21">
        <f>YEAR(A1233)</f>
        <v/>
      </c>
    </row>
    <row r="1234">
      <c r="A1234" s="14" t="n">
        <v>43140</v>
      </c>
      <c r="B1234" s="15">
        <f>'01_RAW_Spot'!B1234</f>
        <v/>
      </c>
      <c r="C1234" s="16">
        <f>'01_RAW_IV'!B1234</f>
        <v/>
      </c>
      <c r="D1234" s="15">
        <f>LN(B1234/B1233)</f>
        <v/>
      </c>
      <c r="E1234" s="16">
        <f>STDEV(D1214:D1234)*SQRT(252)</f>
        <v/>
      </c>
      <c r="F1234" s="16">
        <f>STDEV(D1172:D1234)*SQRT(252)</f>
        <v/>
      </c>
      <c r="G1234" s="16">
        <f>IF(OR(C1234="",F1234=""),"",C1234-F1234)</f>
        <v/>
      </c>
      <c r="H1234" s="17">
        <f>IF(OR(C1234="",F1234="",F1234=0),"",C1234/F1234)</f>
        <v/>
      </c>
      <c r="I1234" s="18">
        <f>IF('01_RAW_FwdRV'!B1234="","",'01_RAW_FwdRV'!B1234)</f>
        <v/>
      </c>
      <c r="J1234" s="18">
        <f>IF(ROW()&lt;=3286,STDEV(D1235:D1255)*SQRT(252),"")</f>
        <v/>
      </c>
      <c r="K1234" s="18">
        <f>IF(ROW()&lt;=3244,LN(B1297/B1234),"")</f>
        <v/>
      </c>
      <c r="L1234" s="19" t="n">
        <v>0.2206001622060016</v>
      </c>
      <c r="M1234" s="19" t="n">
        <v>0.09813463098134631</v>
      </c>
      <c r="N1234" s="17" t="n">
        <v>0.2202490833987771</v>
      </c>
      <c r="O1234" s="20">
        <f>IF(F1234="","",IF(F1234&lt;'04_VOLATILITY_REGIMES'!$C$5,"Low",IF(F1234&lt;'04_VOLATILITY_REGIMES'!$C$6,"Normal",IF(F1234&lt;'04_VOLATILITY_REGIMES'!$C$7,"High","Extreme"))))</f>
        <v/>
      </c>
      <c r="P1234" s="20">
        <f>O1235</f>
        <v/>
      </c>
      <c r="Q1234" s="21">
        <f>YEAR(A1234)</f>
        <v/>
      </c>
    </row>
    <row r="1235">
      <c r="A1235" s="14" t="n">
        <v>43143</v>
      </c>
      <c r="B1235" s="15">
        <f>'01_RAW_Spot'!B1235</f>
        <v/>
      </c>
      <c r="C1235" s="16">
        <f>'01_RAW_IV'!B1235</f>
        <v/>
      </c>
      <c r="D1235" s="15">
        <f>LN(B1235/B1234)</f>
        <v/>
      </c>
      <c r="E1235" s="16">
        <f>STDEV(D1215:D1235)*SQRT(252)</f>
        <v/>
      </c>
      <c r="F1235" s="16">
        <f>STDEV(D1173:D1235)*SQRT(252)</f>
        <v/>
      </c>
      <c r="G1235" s="16">
        <f>IF(OR(C1235="",F1235=""),"",C1235-F1235)</f>
        <v/>
      </c>
      <c r="H1235" s="17">
        <f>IF(OR(C1235="",F1235="",F1235=0),"",C1235/F1235)</f>
        <v/>
      </c>
      <c r="I1235" s="18">
        <f>IF('01_RAW_FwdRV'!B1235="","",'01_RAW_FwdRV'!B1235)</f>
        <v/>
      </c>
      <c r="J1235" s="18">
        <f>IF(ROW()&lt;=3286,STDEV(D1236:D1256)*SQRT(252),"")</f>
        <v/>
      </c>
      <c r="K1235" s="18">
        <f>IF(ROW()&lt;=3244,LN(B1298/B1235),"")</f>
        <v/>
      </c>
      <c r="L1235" s="19" t="n">
        <v>0.2204213938411669</v>
      </c>
      <c r="M1235" s="19" t="n">
        <v>0.08103727714748785</v>
      </c>
      <c r="N1235" s="17" t="n">
        <v>0.2464179883146639</v>
      </c>
      <c r="O1235" s="20">
        <f>IF(F1235="","",IF(F1235&lt;'04_VOLATILITY_REGIMES'!$C$5,"Low",IF(F1235&lt;'04_VOLATILITY_REGIMES'!$C$6,"Normal",IF(F1235&lt;'04_VOLATILITY_REGIMES'!$C$7,"High","Extreme"))))</f>
        <v/>
      </c>
      <c r="P1235" s="20">
        <f>O1236</f>
        <v/>
      </c>
      <c r="Q1235" s="21">
        <f>YEAR(A1235)</f>
        <v/>
      </c>
    </row>
    <row r="1236">
      <c r="A1236" s="14" t="n">
        <v>43145</v>
      </c>
      <c r="B1236" s="15">
        <f>'01_RAW_Spot'!B1236</f>
        <v/>
      </c>
      <c r="C1236" s="16">
        <f>'01_RAW_IV'!B1236</f>
        <v/>
      </c>
      <c r="D1236" s="15">
        <f>LN(B1236/B1235)</f>
        <v/>
      </c>
      <c r="E1236" s="16">
        <f>STDEV(D1216:D1236)*SQRT(252)</f>
        <v/>
      </c>
      <c r="F1236" s="16">
        <f>STDEV(D1174:D1236)*SQRT(252)</f>
        <v/>
      </c>
      <c r="G1236" s="16">
        <f>IF(OR(C1236="",F1236=""),"",C1236-F1236)</f>
        <v/>
      </c>
      <c r="H1236" s="17">
        <f>IF(OR(C1236="",F1236="",F1236=0),"",C1236/F1236)</f>
        <v/>
      </c>
      <c r="I1236" s="18">
        <f>IF('01_RAW_FwdRV'!B1236="","",'01_RAW_FwdRV'!B1236)</f>
        <v/>
      </c>
      <c r="J1236" s="18">
        <f>IF(ROW()&lt;=3286,STDEV(D1237:D1257)*SQRT(252),"")</f>
        <v/>
      </c>
      <c r="K1236" s="18">
        <f>IF(ROW()&lt;=3244,LN(B1299/B1236),"")</f>
        <v/>
      </c>
      <c r="L1236" s="19" t="n">
        <v>0.1732793522267206</v>
      </c>
      <c r="M1236" s="19" t="n">
        <v>0.0728744939271255</v>
      </c>
      <c r="N1236" s="17" t="n">
        <v>0.1850480298800029</v>
      </c>
      <c r="O1236" s="20">
        <f>IF(F1236="","",IF(F1236&lt;'04_VOLATILITY_REGIMES'!$C$5,"Low",IF(F1236&lt;'04_VOLATILITY_REGIMES'!$C$6,"Normal",IF(F1236&lt;'04_VOLATILITY_REGIMES'!$C$7,"High","Extreme"))))</f>
        <v/>
      </c>
      <c r="P1236" s="20">
        <f>O1237</f>
        <v/>
      </c>
      <c r="Q1236" s="21">
        <f>YEAR(A1236)</f>
        <v/>
      </c>
    </row>
    <row r="1237">
      <c r="A1237" s="14" t="n">
        <v>43146</v>
      </c>
      <c r="B1237" s="15">
        <f>'01_RAW_Spot'!B1237</f>
        <v/>
      </c>
      <c r="C1237" s="16">
        <f>'01_RAW_IV'!B1237</f>
        <v/>
      </c>
      <c r="D1237" s="15">
        <f>LN(B1237/B1236)</f>
        <v/>
      </c>
      <c r="E1237" s="16">
        <f>STDEV(D1217:D1237)*SQRT(252)</f>
        <v/>
      </c>
      <c r="F1237" s="16">
        <f>STDEV(D1175:D1237)*SQRT(252)</f>
        <v/>
      </c>
      <c r="G1237" s="16">
        <f>IF(OR(C1237="",F1237=""),"",C1237-F1237)</f>
        <v/>
      </c>
      <c r="H1237" s="17">
        <f>IF(OR(C1237="",F1237="",F1237=0),"",C1237/F1237)</f>
        <v/>
      </c>
      <c r="I1237" s="18">
        <f>IF('01_RAW_FwdRV'!B1237="","",'01_RAW_FwdRV'!B1237)</f>
        <v/>
      </c>
      <c r="J1237" s="18">
        <f>IF(ROW()&lt;=3286,STDEV(D1238:D1258)*SQRT(252),"")</f>
        <v/>
      </c>
      <c r="K1237" s="18">
        <f>IF(ROW()&lt;=3244,LN(B1300/B1237),"")</f>
        <v/>
      </c>
      <c r="L1237" s="19" t="n">
        <v>0.127831715210356</v>
      </c>
      <c r="M1237" s="19" t="n">
        <v>0.07928802588996764</v>
      </c>
      <c r="N1237" s="17" t="n">
        <v>0.09688333364162638</v>
      </c>
      <c r="O1237" s="20">
        <f>IF(F1237="","",IF(F1237&lt;'04_VOLATILITY_REGIMES'!$C$5,"Low",IF(F1237&lt;'04_VOLATILITY_REGIMES'!$C$6,"Normal",IF(F1237&lt;'04_VOLATILITY_REGIMES'!$C$7,"High","Extreme"))))</f>
        <v/>
      </c>
      <c r="P1237" s="20">
        <f>O1238</f>
        <v/>
      </c>
      <c r="Q1237" s="21">
        <f>YEAR(A1237)</f>
        <v/>
      </c>
    </row>
    <row r="1238">
      <c r="A1238" s="14" t="n">
        <v>43147</v>
      </c>
      <c r="B1238" s="15">
        <f>'01_RAW_Spot'!B1238</f>
        <v/>
      </c>
      <c r="C1238" s="16">
        <f>'01_RAW_IV'!B1238</f>
        <v/>
      </c>
      <c r="D1238" s="15">
        <f>LN(B1238/B1237)</f>
        <v/>
      </c>
      <c r="E1238" s="16">
        <f>STDEV(D1218:D1238)*SQRT(252)</f>
        <v/>
      </c>
      <c r="F1238" s="16">
        <f>STDEV(D1176:D1238)*SQRT(252)</f>
        <v/>
      </c>
      <c r="G1238" s="16">
        <f>IF(OR(C1238="",F1238=""),"",C1238-F1238)</f>
        <v/>
      </c>
      <c r="H1238" s="17">
        <f>IF(OR(C1238="",F1238="",F1238=0),"",C1238/F1238)</f>
        <v/>
      </c>
      <c r="I1238" s="18">
        <f>IF('01_RAW_FwdRV'!B1238="","",'01_RAW_FwdRV'!B1238)</f>
        <v/>
      </c>
      <c r="J1238" s="18">
        <f>IF(ROW()&lt;=3286,STDEV(D1239:D1259)*SQRT(252),"")</f>
        <v/>
      </c>
      <c r="K1238" s="18">
        <f>IF(ROW()&lt;=3244,LN(B1301/B1238),"")</f>
        <v/>
      </c>
      <c r="L1238" s="19" t="n">
        <v>0.1204527081649151</v>
      </c>
      <c r="M1238" s="19" t="n">
        <v>0.1034761519805982</v>
      </c>
      <c r="N1238" s="17" t="n">
        <v>0.04318415609370981</v>
      </c>
      <c r="O1238" s="20">
        <f>IF(F1238="","",IF(F1238&lt;'04_VOLATILITY_REGIMES'!$C$5,"Low",IF(F1238&lt;'04_VOLATILITY_REGIMES'!$C$6,"Normal",IF(F1238&lt;'04_VOLATILITY_REGIMES'!$C$7,"High","Extreme"))))</f>
        <v/>
      </c>
      <c r="P1238" s="20">
        <f>O1239</f>
        <v/>
      </c>
      <c r="Q1238" s="21">
        <f>YEAR(A1238)</f>
        <v/>
      </c>
    </row>
    <row r="1239">
      <c r="A1239" s="14" t="n">
        <v>43151</v>
      </c>
      <c r="B1239" s="15">
        <f>'01_RAW_Spot'!B1239</f>
        <v/>
      </c>
      <c r="C1239" s="16">
        <f>'01_RAW_IV'!B1239</f>
        <v/>
      </c>
      <c r="D1239" s="15">
        <f>LN(B1239/B1238)</f>
        <v/>
      </c>
      <c r="E1239" s="16">
        <f>STDEV(D1219:D1239)*SQRT(252)</f>
        <v/>
      </c>
      <c r="F1239" s="16">
        <f>STDEV(D1177:D1239)*SQRT(252)</f>
        <v/>
      </c>
      <c r="G1239" s="16">
        <f>IF(OR(C1239="",F1239=""),"",C1239-F1239)</f>
        <v/>
      </c>
      <c r="H1239" s="17">
        <f>IF(OR(C1239="",F1239="",F1239=0),"",C1239/F1239)</f>
        <v/>
      </c>
      <c r="I1239" s="18">
        <f>IF('01_RAW_FwdRV'!B1239="","",'01_RAW_FwdRV'!B1239)</f>
        <v/>
      </c>
      <c r="J1239" s="18">
        <f>IF(ROW()&lt;=3286,STDEV(D1240:D1260)*SQRT(252),"")</f>
        <v/>
      </c>
      <c r="K1239" s="18">
        <f>IF(ROW()&lt;=3244,LN(B1302/B1239),"")</f>
        <v/>
      </c>
      <c r="L1239" s="19" t="n">
        <v>0.2689822294022617</v>
      </c>
      <c r="M1239" s="19" t="n">
        <v>0.2504038772213247</v>
      </c>
      <c r="N1239" s="17" t="n">
        <v>0.09892795863285136</v>
      </c>
      <c r="O1239" s="20">
        <f>IF(F1239="","",IF(F1239&lt;'04_VOLATILITY_REGIMES'!$C$5,"Low",IF(F1239&lt;'04_VOLATILITY_REGIMES'!$C$6,"Normal",IF(F1239&lt;'04_VOLATILITY_REGIMES'!$C$7,"High","Extreme"))))</f>
        <v/>
      </c>
      <c r="P1239" s="20">
        <f>O1240</f>
        <v/>
      </c>
      <c r="Q1239" s="21">
        <f>YEAR(A1239)</f>
        <v/>
      </c>
    </row>
    <row r="1240">
      <c r="A1240" s="14" t="n">
        <v>43152</v>
      </c>
      <c r="B1240" s="15">
        <f>'01_RAW_Spot'!B1240</f>
        <v/>
      </c>
      <c r="C1240" s="16">
        <f>'01_RAW_IV'!B1240</f>
        <v/>
      </c>
      <c r="D1240" s="15">
        <f>LN(B1240/B1239)</f>
        <v/>
      </c>
      <c r="E1240" s="16">
        <f>STDEV(D1220:D1240)*SQRT(252)</f>
        <v/>
      </c>
      <c r="F1240" s="16">
        <f>STDEV(D1178:D1240)*SQRT(252)</f>
        <v/>
      </c>
      <c r="G1240" s="16">
        <f>IF(OR(C1240="",F1240=""),"",C1240-F1240)</f>
        <v/>
      </c>
      <c r="H1240" s="17">
        <f>IF(OR(C1240="",F1240="",F1240=0),"",C1240/F1240)</f>
        <v/>
      </c>
      <c r="I1240" s="18">
        <f>IF('01_RAW_FwdRV'!B1240="","",'01_RAW_FwdRV'!B1240)</f>
        <v/>
      </c>
      <c r="J1240" s="18">
        <f>IF(ROW()&lt;=3286,STDEV(D1241:D1261)*SQRT(252),"")</f>
        <v/>
      </c>
      <c r="K1240" s="18">
        <f>IF(ROW()&lt;=3244,LN(B1303/B1240),"")</f>
        <v/>
      </c>
      <c r="L1240" s="19" t="n">
        <v>0.2364810330912026</v>
      </c>
      <c r="M1240" s="19" t="n">
        <v>0.2098466505246166</v>
      </c>
      <c r="N1240" s="17" t="n">
        <v>0.1055023118140417</v>
      </c>
      <c r="O1240" s="20">
        <f>IF(F1240="","",IF(F1240&lt;'04_VOLATILITY_REGIMES'!$C$5,"Low",IF(F1240&lt;'04_VOLATILITY_REGIMES'!$C$6,"Normal",IF(F1240&lt;'04_VOLATILITY_REGIMES'!$C$7,"High","Extreme"))))</f>
        <v/>
      </c>
      <c r="P1240" s="20">
        <f>O1241</f>
        <v/>
      </c>
      <c r="Q1240" s="21">
        <f>YEAR(A1240)</f>
        <v/>
      </c>
    </row>
    <row r="1241">
      <c r="A1241" s="14" t="n">
        <v>43153</v>
      </c>
      <c r="B1241" s="15">
        <f>'01_RAW_Spot'!B1241</f>
        <v/>
      </c>
      <c r="C1241" s="16">
        <f>'01_RAW_IV'!B1241</f>
        <v/>
      </c>
      <c r="D1241" s="15">
        <f>LN(B1241/B1240)</f>
        <v/>
      </c>
      <c r="E1241" s="16">
        <f>STDEV(D1221:D1241)*SQRT(252)</f>
        <v/>
      </c>
      <c r="F1241" s="16">
        <f>STDEV(D1179:D1241)*SQRT(252)</f>
        <v/>
      </c>
      <c r="G1241" s="16">
        <f>IF(OR(C1241="",F1241=""),"",C1241-F1241)</f>
        <v/>
      </c>
      <c r="H1241" s="17">
        <f>IF(OR(C1241="",F1241="",F1241=0),"",C1241/F1241)</f>
        <v/>
      </c>
      <c r="I1241" s="18">
        <f>IF('01_RAW_FwdRV'!B1241="","",'01_RAW_FwdRV'!B1241)</f>
        <v/>
      </c>
      <c r="J1241" s="18">
        <f>IF(ROW()&lt;=3286,STDEV(D1242:D1262)*SQRT(252),"")</f>
        <v/>
      </c>
      <c r="K1241" s="18">
        <f>IF(ROW()&lt;=3244,LN(B1304/B1241),"")</f>
        <v/>
      </c>
      <c r="L1241" s="19" t="n">
        <v>0.2653225806451613</v>
      </c>
      <c r="M1241" s="19" t="n">
        <v>0.2403225806451613</v>
      </c>
      <c r="N1241" s="17" t="n">
        <v>0.1044478099581835</v>
      </c>
      <c r="O1241" s="20">
        <f>IF(F1241="","",IF(F1241&lt;'04_VOLATILITY_REGIMES'!$C$5,"Low",IF(F1241&lt;'04_VOLATILITY_REGIMES'!$C$6,"Normal",IF(F1241&lt;'04_VOLATILITY_REGIMES'!$C$7,"High","Extreme"))))</f>
        <v/>
      </c>
      <c r="P1241" s="20">
        <f>O1242</f>
        <v/>
      </c>
      <c r="Q1241" s="21">
        <f>YEAR(A1241)</f>
        <v/>
      </c>
    </row>
    <row r="1242">
      <c r="A1242" s="14" t="n">
        <v>43154</v>
      </c>
      <c r="B1242" s="15">
        <f>'01_RAW_Spot'!B1242</f>
        <v/>
      </c>
      <c r="C1242" s="16">
        <f>'01_RAW_IV'!B1242</f>
        <v/>
      </c>
      <c r="D1242" s="15">
        <f>LN(B1242/B1241)</f>
        <v/>
      </c>
      <c r="E1242" s="16">
        <f>STDEV(D1222:D1242)*SQRT(252)</f>
        <v/>
      </c>
      <c r="F1242" s="16">
        <f>STDEV(D1180:D1242)*SQRT(252)</f>
        <v/>
      </c>
      <c r="G1242" s="16">
        <f>IF(OR(C1242="",F1242=""),"",C1242-F1242)</f>
        <v/>
      </c>
      <c r="H1242" s="17">
        <f>IF(OR(C1242="",F1242="",F1242=0),"",C1242/F1242)</f>
        <v/>
      </c>
      <c r="I1242" s="18">
        <f>IF('01_RAW_FwdRV'!B1242="","",'01_RAW_FwdRV'!B1242)</f>
        <v/>
      </c>
      <c r="J1242" s="18">
        <f>IF(ROW()&lt;=3286,STDEV(D1243:D1263)*SQRT(252),"")</f>
        <v/>
      </c>
      <c r="K1242" s="18">
        <f>IF(ROW()&lt;=3244,LN(B1305/B1242),"")</f>
        <v/>
      </c>
      <c r="L1242" s="19" t="n">
        <v>0.2135374697824335</v>
      </c>
      <c r="M1242" s="19" t="n">
        <v>0.2651087832393231</v>
      </c>
      <c r="N1242" s="17" t="n">
        <v>0.002660770167099464</v>
      </c>
      <c r="O1242" s="20">
        <f>IF(F1242="","",IF(F1242&lt;'04_VOLATILITY_REGIMES'!$C$5,"Low",IF(F1242&lt;'04_VOLATILITY_REGIMES'!$C$6,"Normal",IF(F1242&lt;'04_VOLATILITY_REGIMES'!$C$7,"High","Extreme"))))</f>
        <v/>
      </c>
      <c r="P1242" s="20">
        <f>O1243</f>
        <v/>
      </c>
      <c r="Q1242" s="21">
        <f>YEAR(A1242)</f>
        <v/>
      </c>
    </row>
    <row r="1243">
      <c r="A1243" s="14" t="n">
        <v>43157</v>
      </c>
      <c r="B1243" s="15">
        <f>'01_RAW_Spot'!B1243</f>
        <v/>
      </c>
      <c r="C1243" s="16">
        <f>'01_RAW_IV'!B1243</f>
        <v/>
      </c>
      <c r="D1243" s="15">
        <f>LN(B1243/B1242)</f>
        <v/>
      </c>
      <c r="E1243" s="16">
        <f>STDEV(D1223:D1243)*SQRT(252)</f>
        <v/>
      </c>
      <c r="F1243" s="16">
        <f>STDEV(D1181:D1243)*SQRT(252)</f>
        <v/>
      </c>
      <c r="G1243" s="16">
        <f>IF(OR(C1243="",F1243=""),"",C1243-F1243)</f>
        <v/>
      </c>
      <c r="H1243" s="17">
        <f>IF(OR(C1243="",F1243="",F1243=0),"",C1243/F1243)</f>
        <v/>
      </c>
      <c r="I1243" s="18">
        <f>IF('01_RAW_FwdRV'!B1243="","",'01_RAW_FwdRV'!B1243)</f>
        <v/>
      </c>
      <c r="J1243" s="18">
        <f>IF(ROW()&lt;=3286,STDEV(D1244:D1264)*SQRT(252),"")</f>
        <v/>
      </c>
      <c r="K1243" s="18">
        <f>IF(ROW()&lt;=3244,LN(B1306/B1243),"")</f>
        <v/>
      </c>
      <c r="L1243" s="19" t="n">
        <v>0.1714975845410628</v>
      </c>
      <c r="M1243" s="19" t="n">
        <v>0.2681159420289855</v>
      </c>
      <c r="N1243" s="17" t="n">
        <v>-0.06826538400988835</v>
      </c>
      <c r="O1243" s="20">
        <f>IF(F1243="","",IF(F1243&lt;'04_VOLATILITY_REGIMES'!$C$5,"Low",IF(F1243&lt;'04_VOLATILITY_REGIMES'!$C$6,"Normal",IF(F1243&lt;'04_VOLATILITY_REGIMES'!$C$7,"High","Extreme"))))</f>
        <v/>
      </c>
      <c r="P1243" s="20">
        <f>O1244</f>
        <v/>
      </c>
      <c r="Q1243" s="21">
        <f>YEAR(A1243)</f>
        <v/>
      </c>
    </row>
    <row r="1244">
      <c r="A1244" s="14" t="n">
        <v>43158</v>
      </c>
      <c r="B1244" s="15">
        <f>'01_RAW_Spot'!B1244</f>
        <v/>
      </c>
      <c r="C1244" s="16">
        <f>'01_RAW_IV'!B1244</f>
        <v/>
      </c>
      <c r="D1244" s="15">
        <f>LN(B1244/B1243)</f>
        <v/>
      </c>
      <c r="E1244" s="16">
        <f>STDEV(D1224:D1244)*SQRT(252)</f>
        <v/>
      </c>
      <c r="F1244" s="16">
        <f>STDEV(D1182:D1244)*SQRT(252)</f>
        <v/>
      </c>
      <c r="G1244" s="16">
        <f>IF(OR(C1244="",F1244=""),"",C1244-F1244)</f>
        <v/>
      </c>
      <c r="H1244" s="17">
        <f>IF(OR(C1244="",F1244="",F1244=0),"",C1244/F1244)</f>
        <v/>
      </c>
      <c r="I1244" s="18">
        <f>IF('01_RAW_FwdRV'!B1244="","",'01_RAW_FwdRV'!B1244)</f>
        <v/>
      </c>
      <c r="J1244" s="18">
        <f>IF(ROW()&lt;=3286,STDEV(D1245:D1265)*SQRT(252),"")</f>
        <v/>
      </c>
      <c r="K1244" s="18">
        <f>IF(ROW()&lt;=3244,LN(B1307/B1244),"")</f>
        <v/>
      </c>
      <c r="L1244" s="19" t="n">
        <v>0.1794046661303298</v>
      </c>
      <c r="M1244" s="19" t="n">
        <v>0.2148028962188254</v>
      </c>
      <c r="N1244" s="17" t="n">
        <v>0.003316418950755407</v>
      </c>
      <c r="O1244" s="20">
        <f>IF(F1244="","",IF(F1244&lt;'04_VOLATILITY_REGIMES'!$C$5,"Low",IF(F1244&lt;'04_VOLATILITY_REGIMES'!$C$6,"Normal",IF(F1244&lt;'04_VOLATILITY_REGIMES'!$C$7,"High","Extreme"))))</f>
        <v/>
      </c>
      <c r="P1244" s="20">
        <f>O1245</f>
        <v/>
      </c>
      <c r="Q1244" s="21">
        <f>YEAR(A1244)</f>
        <v/>
      </c>
    </row>
    <row r="1245">
      <c r="A1245" s="14" t="n">
        <v>43159</v>
      </c>
      <c r="B1245" s="15">
        <f>'01_RAW_Spot'!B1245</f>
        <v/>
      </c>
      <c r="C1245" s="16">
        <f>'01_RAW_IV'!B1245</f>
        <v/>
      </c>
      <c r="D1245" s="15">
        <f>LN(B1245/B1244)</f>
        <v/>
      </c>
      <c r="E1245" s="16">
        <f>STDEV(D1225:D1245)*SQRT(252)</f>
        <v/>
      </c>
      <c r="F1245" s="16">
        <f>STDEV(D1183:D1245)*SQRT(252)</f>
        <v/>
      </c>
      <c r="G1245" s="16">
        <f>IF(OR(C1245="",F1245=""),"",C1245-F1245)</f>
        <v/>
      </c>
      <c r="H1245" s="17">
        <f>IF(OR(C1245="",F1245="",F1245=0),"",C1245/F1245)</f>
        <v/>
      </c>
      <c r="I1245" s="18">
        <f>IF('01_RAW_FwdRV'!B1245="","",'01_RAW_FwdRV'!B1245)</f>
        <v/>
      </c>
      <c r="J1245" s="18">
        <f>IF(ROW()&lt;=3286,STDEV(D1246:D1266)*SQRT(252),"")</f>
        <v/>
      </c>
      <c r="K1245" s="18">
        <f>IF(ROW()&lt;=3244,LN(B1308/B1245),"")</f>
        <v/>
      </c>
      <c r="L1245" s="19" t="n">
        <v>0.25</v>
      </c>
      <c r="M1245" s="19" t="n">
        <v>0.2491961414790997</v>
      </c>
      <c r="N1245" s="17" t="n">
        <v>0.07388734242953142</v>
      </c>
      <c r="O1245" s="20">
        <f>IF(F1245="","",IF(F1245&lt;'04_VOLATILITY_REGIMES'!$C$5,"Low",IF(F1245&lt;'04_VOLATILITY_REGIMES'!$C$6,"Normal",IF(F1245&lt;'04_VOLATILITY_REGIMES'!$C$7,"High","Extreme"))))</f>
        <v/>
      </c>
      <c r="P1245" s="20">
        <f>O1246</f>
        <v/>
      </c>
      <c r="Q1245" s="21">
        <f>YEAR(A1245)</f>
        <v/>
      </c>
    </row>
    <row r="1246">
      <c r="A1246" s="14" t="n">
        <v>43160</v>
      </c>
      <c r="B1246" s="15">
        <f>'01_RAW_Spot'!B1246</f>
        <v/>
      </c>
      <c r="C1246" s="16">
        <f>'01_RAW_IV'!B1246</f>
        <v/>
      </c>
      <c r="D1246" s="15">
        <f>LN(B1246/B1245)</f>
        <v/>
      </c>
      <c r="E1246" s="16">
        <f>STDEV(D1226:D1246)*SQRT(252)</f>
        <v/>
      </c>
      <c r="F1246" s="16">
        <f>STDEV(D1184:D1246)*SQRT(252)</f>
        <v/>
      </c>
      <c r="G1246" s="16">
        <f>IF(OR(C1246="",F1246=""),"",C1246-F1246)</f>
        <v/>
      </c>
      <c r="H1246" s="17">
        <f>IF(OR(C1246="",F1246="",F1246=0),"",C1246/F1246)</f>
        <v/>
      </c>
      <c r="I1246" s="18">
        <f>IF('01_RAW_FwdRV'!B1246="","",'01_RAW_FwdRV'!B1246)</f>
        <v/>
      </c>
      <c r="J1246" s="18">
        <f>IF(ROW()&lt;=3286,STDEV(D1247:D1267)*SQRT(252),"")</f>
        <v/>
      </c>
      <c r="K1246" s="18">
        <f>IF(ROW()&lt;=3244,LN(B1309/B1246),"")</f>
        <v/>
      </c>
      <c r="L1246" s="19" t="n">
        <v>0.2457831325301205</v>
      </c>
      <c r="M1246" s="19" t="n">
        <v>0.2273092369477912</v>
      </c>
      <c r="N1246" s="17" t="n">
        <v>0.09289462061117187</v>
      </c>
      <c r="O1246" s="20">
        <f>IF(F1246="","",IF(F1246&lt;'04_VOLATILITY_REGIMES'!$C$5,"Low",IF(F1246&lt;'04_VOLATILITY_REGIMES'!$C$6,"Normal",IF(F1246&lt;'04_VOLATILITY_REGIMES'!$C$7,"High","Extreme"))))</f>
        <v/>
      </c>
      <c r="P1246" s="20">
        <f>O1247</f>
        <v/>
      </c>
      <c r="Q1246" s="21">
        <f>YEAR(A1246)</f>
        <v/>
      </c>
    </row>
    <row r="1247">
      <c r="A1247" s="14" t="n">
        <v>43164</v>
      </c>
      <c r="B1247" s="15">
        <f>'01_RAW_Spot'!B1247</f>
        <v/>
      </c>
      <c r="C1247" s="16">
        <f>'01_RAW_IV'!B1247</f>
        <v/>
      </c>
      <c r="D1247" s="15">
        <f>LN(B1247/B1246)</f>
        <v/>
      </c>
      <c r="E1247" s="16">
        <f>STDEV(D1227:D1247)*SQRT(252)</f>
        <v/>
      </c>
      <c r="F1247" s="16">
        <f>STDEV(D1185:D1247)*SQRT(252)</f>
        <v/>
      </c>
      <c r="G1247" s="16">
        <f>IF(OR(C1247="",F1247=""),"",C1247-F1247)</f>
        <v/>
      </c>
      <c r="H1247" s="17">
        <f>IF(OR(C1247="",F1247="",F1247=0),"",C1247/F1247)</f>
        <v/>
      </c>
      <c r="I1247" s="18">
        <f>IF('01_RAW_FwdRV'!B1247="","",'01_RAW_FwdRV'!B1247)</f>
        <v/>
      </c>
      <c r="J1247" s="18">
        <f>IF(ROW()&lt;=3286,STDEV(D1248:D1268)*SQRT(252),"")</f>
        <v/>
      </c>
      <c r="K1247" s="18">
        <f>IF(ROW()&lt;=3244,LN(B1310/B1247),"")</f>
        <v/>
      </c>
      <c r="L1247" s="19" t="n">
        <v>0.2287319422150883</v>
      </c>
      <c r="M1247" s="19" t="n">
        <v>0.2231139646869984</v>
      </c>
      <c r="N1247" s="17" t="n">
        <v>0.07230952805697279</v>
      </c>
      <c r="O1247" s="20">
        <f>IF(F1247="","",IF(F1247&lt;'04_VOLATILITY_REGIMES'!$C$5,"Low",IF(F1247&lt;'04_VOLATILITY_REGIMES'!$C$6,"Normal",IF(F1247&lt;'04_VOLATILITY_REGIMES'!$C$7,"High","Extreme"))))</f>
        <v/>
      </c>
      <c r="P1247" s="20">
        <f>O1248</f>
        <v/>
      </c>
      <c r="Q1247" s="21">
        <f>YEAR(A1247)</f>
        <v/>
      </c>
    </row>
    <row r="1248">
      <c r="A1248" s="14" t="n">
        <v>43165</v>
      </c>
      <c r="B1248" s="15">
        <f>'01_RAW_Spot'!B1248</f>
        <v/>
      </c>
      <c r="C1248" s="16">
        <f>'01_RAW_IV'!B1248</f>
        <v/>
      </c>
      <c r="D1248" s="15">
        <f>LN(B1248/B1247)</f>
        <v/>
      </c>
      <c r="E1248" s="16">
        <f>STDEV(D1228:D1248)*SQRT(252)</f>
        <v/>
      </c>
      <c r="F1248" s="16">
        <f>STDEV(D1186:D1248)*SQRT(252)</f>
        <v/>
      </c>
      <c r="G1248" s="16">
        <f>IF(OR(C1248="",F1248=""),"",C1248-F1248)</f>
        <v/>
      </c>
      <c r="H1248" s="17">
        <f>IF(OR(C1248="",F1248="",F1248=0),"",C1248/F1248)</f>
        <v/>
      </c>
      <c r="I1248" s="18">
        <f>IF('01_RAW_FwdRV'!B1248="","",'01_RAW_FwdRV'!B1248)</f>
        <v/>
      </c>
      <c r="J1248" s="18">
        <f>IF(ROW()&lt;=3286,STDEV(D1249:D1269)*SQRT(252),"")</f>
        <v/>
      </c>
      <c r="K1248" s="18">
        <f>IF(ROW()&lt;=3244,LN(B1311/B1248),"")</f>
        <v/>
      </c>
      <c r="L1248" s="19" t="n">
        <v>0.2253408179631115</v>
      </c>
      <c r="M1248" s="19" t="n">
        <v>0.2317562149157979</v>
      </c>
      <c r="N1248" s="17" t="n">
        <v>0.05836412661914959</v>
      </c>
      <c r="O1248" s="20">
        <f>IF(F1248="","",IF(F1248&lt;'04_VOLATILITY_REGIMES'!$C$5,"Low",IF(F1248&lt;'04_VOLATILITY_REGIMES'!$C$6,"Normal",IF(F1248&lt;'04_VOLATILITY_REGIMES'!$C$7,"High","Extreme"))))</f>
        <v/>
      </c>
      <c r="P1248" s="20">
        <f>O1249</f>
        <v/>
      </c>
      <c r="Q1248" s="21">
        <f>YEAR(A1248)</f>
        <v/>
      </c>
    </row>
    <row r="1249">
      <c r="A1249" s="14" t="n">
        <v>43166</v>
      </c>
      <c r="B1249" s="15">
        <f>'01_RAW_Spot'!B1249</f>
        <v/>
      </c>
      <c r="C1249" s="16">
        <f>'01_RAW_IV'!B1249</f>
        <v/>
      </c>
      <c r="D1249" s="15">
        <f>LN(B1249/B1248)</f>
        <v/>
      </c>
      <c r="E1249" s="16">
        <f>STDEV(D1229:D1249)*SQRT(252)</f>
        <v/>
      </c>
      <c r="F1249" s="16">
        <f>STDEV(D1187:D1249)*SQRT(252)</f>
        <v/>
      </c>
      <c r="G1249" s="16">
        <f>IF(OR(C1249="",F1249=""),"",C1249-F1249)</f>
        <v/>
      </c>
      <c r="H1249" s="17">
        <f>IF(OR(C1249="",F1249="",F1249=0),"",C1249/F1249)</f>
        <v/>
      </c>
      <c r="I1249" s="18">
        <f>IF('01_RAW_FwdRV'!B1249="","",'01_RAW_FwdRV'!B1249)</f>
        <v/>
      </c>
      <c r="J1249" s="18">
        <f>IF(ROW()&lt;=3286,STDEV(D1250:D1270)*SQRT(252),"")</f>
        <v/>
      </c>
      <c r="K1249" s="18">
        <f>IF(ROW()&lt;=3244,LN(B1312/B1249),"")</f>
        <v/>
      </c>
      <c r="L1249" s="19" t="n">
        <v>0.1971153846153846</v>
      </c>
      <c r="M1249" s="19" t="n">
        <v>0.2267628205128205</v>
      </c>
      <c r="N1249" s="17" t="n">
        <v>0.01845752394836191</v>
      </c>
      <c r="O1249" s="20">
        <f>IF(F1249="","",IF(F1249&lt;'04_VOLATILITY_REGIMES'!$C$5,"Low",IF(F1249&lt;'04_VOLATILITY_REGIMES'!$C$6,"Normal",IF(F1249&lt;'04_VOLATILITY_REGIMES'!$C$7,"High","Extreme"))))</f>
        <v/>
      </c>
      <c r="P1249" s="20">
        <f>O1250</f>
        <v/>
      </c>
      <c r="Q1249" s="21">
        <f>YEAR(A1249)</f>
        <v/>
      </c>
    </row>
    <row r="1250">
      <c r="A1250" s="14" t="n">
        <v>43167</v>
      </c>
      <c r="B1250" s="15">
        <f>'01_RAW_Spot'!B1250</f>
        <v/>
      </c>
      <c r="C1250" s="16">
        <f>'01_RAW_IV'!B1250</f>
        <v/>
      </c>
      <c r="D1250" s="15">
        <f>LN(B1250/B1249)</f>
        <v/>
      </c>
      <c r="E1250" s="16">
        <f>STDEV(D1230:D1250)*SQRT(252)</f>
        <v/>
      </c>
      <c r="F1250" s="16">
        <f>STDEV(D1188:D1250)*SQRT(252)</f>
        <v/>
      </c>
      <c r="G1250" s="16">
        <f>IF(OR(C1250="",F1250=""),"",C1250-F1250)</f>
        <v/>
      </c>
      <c r="H1250" s="17">
        <f>IF(OR(C1250="",F1250="",F1250=0),"",C1250/F1250)</f>
        <v/>
      </c>
      <c r="I1250" s="18">
        <f>IF('01_RAW_FwdRV'!B1250="","",'01_RAW_FwdRV'!B1250)</f>
        <v/>
      </c>
      <c r="J1250" s="18">
        <f>IF(ROW()&lt;=3286,STDEV(D1251:D1271)*SQRT(252),"")</f>
        <v/>
      </c>
      <c r="K1250" s="18">
        <f>IF(ROW()&lt;=3244,LN(B1313/B1250),"")</f>
        <v/>
      </c>
      <c r="L1250" s="19" t="n">
        <v>0.199359487590072</v>
      </c>
      <c r="M1250" s="19" t="n">
        <v>0.255404323458767</v>
      </c>
      <c r="N1250" s="17" t="n">
        <v>-0.005715664875556758</v>
      </c>
      <c r="O1250" s="20">
        <f>IF(F1250="","",IF(F1250&lt;'04_VOLATILITY_REGIMES'!$C$5,"Low",IF(F1250&lt;'04_VOLATILITY_REGIMES'!$C$6,"Normal",IF(F1250&lt;'04_VOLATILITY_REGIMES'!$C$7,"High","Extreme"))))</f>
        <v/>
      </c>
      <c r="P1250" s="20">
        <f>O1251</f>
        <v/>
      </c>
      <c r="Q1250" s="21">
        <f>YEAR(A1250)</f>
        <v/>
      </c>
    </row>
    <row r="1251">
      <c r="A1251" s="14" t="n">
        <v>43168</v>
      </c>
      <c r="B1251" s="15">
        <f>'01_RAW_Spot'!B1251</f>
        <v/>
      </c>
      <c r="C1251" s="16">
        <f>'01_RAW_IV'!B1251</f>
        <v/>
      </c>
      <c r="D1251" s="15">
        <f>LN(B1251/B1250)</f>
        <v/>
      </c>
      <c r="E1251" s="16">
        <f>STDEV(D1231:D1251)*SQRT(252)</f>
        <v/>
      </c>
      <c r="F1251" s="16">
        <f>STDEV(D1189:D1251)*SQRT(252)</f>
        <v/>
      </c>
      <c r="G1251" s="16">
        <f>IF(OR(C1251="",F1251=""),"",C1251-F1251)</f>
        <v/>
      </c>
      <c r="H1251" s="17">
        <f>IF(OR(C1251="",F1251="",F1251=0),"",C1251/F1251)</f>
        <v/>
      </c>
      <c r="I1251" s="18">
        <f>IF('01_RAW_FwdRV'!B1251="","",'01_RAW_FwdRV'!B1251)</f>
        <v/>
      </c>
      <c r="J1251" s="18">
        <f>IF(ROW()&lt;=3286,STDEV(D1252:D1272)*SQRT(252),"")</f>
        <v/>
      </c>
      <c r="K1251" s="18">
        <f>IF(ROW()&lt;=3244,LN(B1314/B1251),"")</f>
        <v/>
      </c>
      <c r="L1251" s="19" t="n">
        <v>0.2</v>
      </c>
      <c r="M1251" s="19" t="n">
        <v>0.256</v>
      </c>
      <c r="N1251" s="17" t="n">
        <v>-0.005725609451767429</v>
      </c>
      <c r="O1251" s="20">
        <f>IF(F1251="","",IF(F1251&lt;'04_VOLATILITY_REGIMES'!$C$5,"Low",IF(F1251&lt;'04_VOLATILITY_REGIMES'!$C$6,"Normal",IF(F1251&lt;'04_VOLATILITY_REGIMES'!$C$7,"High","Extreme"))))</f>
        <v/>
      </c>
      <c r="P1251" s="20">
        <f>O1252</f>
        <v/>
      </c>
      <c r="Q1251" s="21">
        <f>YEAR(A1251)</f>
        <v/>
      </c>
    </row>
    <row r="1252">
      <c r="A1252" s="14" t="n">
        <v>43171</v>
      </c>
      <c r="B1252" s="15">
        <f>'01_RAW_Spot'!B1252</f>
        <v/>
      </c>
      <c r="C1252" s="16">
        <f>'01_RAW_IV'!B1252</f>
        <v/>
      </c>
      <c r="D1252" s="15">
        <f>LN(B1252/B1251)</f>
        <v/>
      </c>
      <c r="E1252" s="16">
        <f>STDEV(D1232:D1252)*SQRT(252)</f>
        <v/>
      </c>
      <c r="F1252" s="16">
        <f>STDEV(D1190:D1252)*SQRT(252)</f>
        <v/>
      </c>
      <c r="G1252" s="16">
        <f>IF(OR(C1252="",F1252=""),"",C1252-F1252)</f>
        <v/>
      </c>
      <c r="H1252" s="17">
        <f>IF(OR(C1252="",F1252="",F1252=0),"",C1252/F1252)</f>
        <v/>
      </c>
      <c r="I1252" s="18">
        <f>IF('01_RAW_FwdRV'!B1252="","",'01_RAW_FwdRV'!B1252)</f>
        <v/>
      </c>
      <c r="J1252" s="18">
        <f>IF(ROW()&lt;=3286,STDEV(D1253:D1273)*SQRT(252),"")</f>
        <v/>
      </c>
      <c r="K1252" s="18">
        <f>IF(ROW()&lt;=3244,LN(B1315/B1252),"")</f>
        <v/>
      </c>
      <c r="L1252" s="19" t="n">
        <v>0.1606714628297362</v>
      </c>
      <c r="M1252" s="19" t="n">
        <v>0.2573940847322142</v>
      </c>
      <c r="N1252" s="17" t="n">
        <v>-0.06479763236439544</v>
      </c>
      <c r="O1252" s="20">
        <f>IF(F1252="","",IF(F1252&lt;'04_VOLATILITY_REGIMES'!$C$5,"Low",IF(F1252&lt;'04_VOLATILITY_REGIMES'!$C$6,"Normal",IF(F1252&lt;'04_VOLATILITY_REGIMES'!$C$7,"High","Extreme"))))</f>
        <v/>
      </c>
      <c r="P1252" s="20">
        <f>O1253</f>
        <v/>
      </c>
      <c r="Q1252" s="21">
        <f>YEAR(A1252)</f>
        <v/>
      </c>
    </row>
    <row r="1253">
      <c r="A1253" s="14" t="n">
        <v>43172</v>
      </c>
      <c r="B1253" s="15">
        <f>'01_RAW_Spot'!B1253</f>
        <v/>
      </c>
      <c r="C1253" s="16">
        <f>'01_RAW_IV'!B1253</f>
        <v/>
      </c>
      <c r="D1253" s="15">
        <f>LN(B1253/B1252)</f>
        <v/>
      </c>
      <c r="E1253" s="16">
        <f>STDEV(D1233:D1253)*SQRT(252)</f>
        <v/>
      </c>
      <c r="F1253" s="16">
        <f>STDEV(D1191:D1253)*SQRT(252)</f>
        <v/>
      </c>
      <c r="G1253" s="16">
        <f>IF(OR(C1253="",F1253=""),"",C1253-F1253)</f>
        <v/>
      </c>
      <c r="H1253" s="17">
        <f>IF(OR(C1253="",F1253="",F1253=0),"",C1253/F1253)</f>
        <v/>
      </c>
      <c r="I1253" s="18">
        <f>IF('01_RAW_FwdRV'!B1253="","",'01_RAW_FwdRV'!B1253)</f>
        <v/>
      </c>
      <c r="J1253" s="18">
        <f>IF(ROW()&lt;=3286,STDEV(D1254:D1274)*SQRT(252),"")</f>
        <v/>
      </c>
      <c r="K1253" s="18">
        <f>IF(ROW()&lt;=3244,LN(B1316/B1253),"")</f>
        <v/>
      </c>
      <c r="L1253" s="19" t="n">
        <v>0.1405750798722045</v>
      </c>
      <c r="M1253" s="19" t="n">
        <v>0.2651757188498403</v>
      </c>
      <c r="N1253" s="17" t="n">
        <v>-0.1135163574498862</v>
      </c>
      <c r="O1253" s="20">
        <f>IF(F1253="","",IF(F1253&lt;'04_VOLATILITY_REGIMES'!$C$5,"Low",IF(F1253&lt;'04_VOLATILITY_REGIMES'!$C$6,"Normal",IF(F1253&lt;'04_VOLATILITY_REGIMES'!$C$7,"High","Extreme"))))</f>
        <v/>
      </c>
      <c r="P1253" s="20">
        <f>O1254</f>
        <v/>
      </c>
      <c r="Q1253" s="21">
        <f>YEAR(A1253)</f>
        <v/>
      </c>
    </row>
    <row r="1254">
      <c r="A1254" s="14" t="n">
        <v>43173</v>
      </c>
      <c r="B1254" s="15">
        <f>'01_RAW_Spot'!B1254</f>
        <v/>
      </c>
      <c r="C1254" s="16">
        <f>'01_RAW_IV'!B1254</f>
        <v/>
      </c>
      <c r="D1254" s="15">
        <f>LN(B1254/B1253)</f>
        <v/>
      </c>
      <c r="E1254" s="16">
        <f>STDEV(D1234:D1254)*SQRT(252)</f>
        <v/>
      </c>
      <c r="F1254" s="16">
        <f>STDEV(D1192:D1254)*SQRT(252)</f>
        <v/>
      </c>
      <c r="G1254" s="16">
        <f>IF(OR(C1254="",F1254=""),"",C1254-F1254)</f>
        <v/>
      </c>
      <c r="H1254" s="17">
        <f>IF(OR(C1254="",F1254="",F1254=0),"",C1254/F1254)</f>
        <v/>
      </c>
      <c r="I1254" s="18">
        <f>IF('01_RAW_FwdRV'!B1254="","",'01_RAW_FwdRV'!B1254)</f>
        <v/>
      </c>
      <c r="J1254" s="18">
        <f>IF(ROW()&lt;=3286,STDEV(D1255:D1275)*SQRT(252),"")</f>
        <v/>
      </c>
      <c r="K1254" s="18">
        <f>IF(ROW()&lt;=3244,LN(B1317/B1254),"")</f>
        <v/>
      </c>
      <c r="L1254" s="19" t="n">
        <v>0.1444533120510774</v>
      </c>
      <c r="M1254" s="19" t="n">
        <v>0.2593774940143655</v>
      </c>
      <c r="N1254" s="17" t="n">
        <v>-0.1006384151237896</v>
      </c>
      <c r="O1254" s="20">
        <f>IF(F1254="","",IF(F1254&lt;'04_VOLATILITY_REGIMES'!$C$5,"Low",IF(F1254&lt;'04_VOLATILITY_REGIMES'!$C$6,"Normal",IF(F1254&lt;'04_VOLATILITY_REGIMES'!$C$7,"High","Extreme"))))</f>
        <v/>
      </c>
      <c r="P1254" s="20">
        <f>O1255</f>
        <v/>
      </c>
      <c r="Q1254" s="21">
        <f>YEAR(A1254)</f>
        <v/>
      </c>
    </row>
    <row r="1255">
      <c r="A1255" s="14" t="n">
        <v>43174</v>
      </c>
      <c r="B1255" s="15">
        <f>'01_RAW_Spot'!B1255</f>
        <v/>
      </c>
      <c r="C1255" s="16">
        <f>'01_RAW_IV'!B1255</f>
        <v/>
      </c>
      <c r="D1255" s="15">
        <f>LN(B1255/B1254)</f>
        <v/>
      </c>
      <c r="E1255" s="16">
        <f>STDEV(D1235:D1255)*SQRT(252)</f>
        <v/>
      </c>
      <c r="F1255" s="16">
        <f>STDEV(D1193:D1255)*SQRT(252)</f>
        <v/>
      </c>
      <c r="G1255" s="16">
        <f>IF(OR(C1255="",F1255=""),"",C1255-F1255)</f>
        <v/>
      </c>
      <c r="H1255" s="17">
        <f>IF(OR(C1255="",F1255="",F1255=0),"",C1255/F1255)</f>
        <v/>
      </c>
      <c r="I1255" s="18">
        <f>IF('01_RAW_FwdRV'!B1255="","",'01_RAW_FwdRV'!B1255)</f>
        <v/>
      </c>
      <c r="J1255" s="18">
        <f>IF(ROW()&lt;=3286,STDEV(D1256:D1276)*SQRT(252),"")</f>
        <v/>
      </c>
      <c r="K1255" s="18">
        <f>IF(ROW()&lt;=3244,LN(B1318/B1255),"")</f>
        <v/>
      </c>
      <c r="L1255" s="19" t="n">
        <v>0.1467304625199362</v>
      </c>
      <c r="M1255" s="19" t="n">
        <v>0.259170653907496</v>
      </c>
      <c r="N1255" s="17" t="n">
        <v>-0.09677364625819954</v>
      </c>
      <c r="O1255" s="20">
        <f>IF(F1255="","",IF(F1255&lt;'04_VOLATILITY_REGIMES'!$C$5,"Low",IF(F1255&lt;'04_VOLATILITY_REGIMES'!$C$6,"Normal",IF(F1255&lt;'04_VOLATILITY_REGIMES'!$C$7,"High","Extreme"))))</f>
        <v/>
      </c>
      <c r="P1255" s="20">
        <f>O1256</f>
        <v/>
      </c>
      <c r="Q1255" s="21">
        <f>YEAR(A1255)</f>
        <v/>
      </c>
    </row>
    <row r="1256">
      <c r="A1256" s="14" t="n">
        <v>43175</v>
      </c>
      <c r="B1256" s="15">
        <f>'01_RAW_Spot'!B1256</f>
        <v/>
      </c>
      <c r="C1256" s="16">
        <f>'01_RAW_IV'!B1256</f>
        <v/>
      </c>
      <c r="D1256" s="15">
        <f>LN(B1256/B1255)</f>
        <v/>
      </c>
      <c r="E1256" s="16">
        <f>STDEV(D1236:D1256)*SQRT(252)</f>
        <v/>
      </c>
      <c r="F1256" s="16">
        <f>STDEV(D1194:D1256)*SQRT(252)</f>
        <v/>
      </c>
      <c r="G1256" s="16">
        <f>IF(OR(C1256="",F1256=""),"",C1256-F1256)</f>
        <v/>
      </c>
      <c r="H1256" s="17">
        <f>IF(OR(C1256="",F1256="",F1256=0),"",C1256/F1256)</f>
        <v/>
      </c>
      <c r="I1256" s="18">
        <f>IF('01_RAW_FwdRV'!B1256="","",'01_RAW_FwdRV'!B1256)</f>
        <v/>
      </c>
      <c r="J1256" s="18">
        <f>IF(ROW()&lt;=3286,STDEV(D1257:D1277)*SQRT(252),"")</f>
        <v/>
      </c>
      <c r="K1256" s="18">
        <f>IF(ROW()&lt;=3244,LN(B1319/B1256),"")</f>
        <v/>
      </c>
      <c r="L1256" s="19" t="n">
        <v>0.1346613545816733</v>
      </c>
      <c r="M1256" s="19" t="n">
        <v>0.2589641434262948</v>
      </c>
      <c r="N1256" s="17" t="n">
        <v>-0.112557149397426</v>
      </c>
      <c r="O1256" s="20">
        <f>IF(F1256="","",IF(F1256&lt;'04_VOLATILITY_REGIMES'!$C$5,"Low",IF(F1256&lt;'04_VOLATILITY_REGIMES'!$C$6,"Normal",IF(F1256&lt;'04_VOLATILITY_REGIMES'!$C$7,"High","Extreme"))))</f>
        <v/>
      </c>
      <c r="P1256" s="20">
        <f>O1257</f>
        <v/>
      </c>
      <c r="Q1256" s="21">
        <f>YEAR(A1256)</f>
        <v/>
      </c>
    </row>
    <row r="1257">
      <c r="A1257" s="14" t="n">
        <v>43178</v>
      </c>
      <c r="B1257" s="15">
        <f>'01_RAW_Spot'!B1257</f>
        <v/>
      </c>
      <c r="C1257" s="16">
        <f>'01_RAW_IV'!B1257</f>
        <v/>
      </c>
      <c r="D1257" s="15">
        <f>LN(B1257/B1256)</f>
        <v/>
      </c>
      <c r="E1257" s="16">
        <f>STDEV(D1237:D1257)*SQRT(252)</f>
        <v/>
      </c>
      <c r="F1257" s="16">
        <f>STDEV(D1195:D1257)*SQRT(252)</f>
        <v/>
      </c>
      <c r="G1257" s="16">
        <f>IF(OR(C1257="",F1257=""),"",C1257-F1257)</f>
        <v/>
      </c>
      <c r="H1257" s="17">
        <f>IF(OR(C1257="",F1257="",F1257=0),"",C1257/F1257)</f>
        <v/>
      </c>
      <c r="I1257" s="18">
        <f>IF('01_RAW_FwdRV'!B1257="","",'01_RAW_FwdRV'!B1257)</f>
        <v/>
      </c>
      <c r="J1257" s="18">
        <f>IF(ROW()&lt;=3286,STDEV(D1258:D1278)*SQRT(252),"")</f>
        <v/>
      </c>
      <c r="K1257" s="18">
        <f>IF(ROW()&lt;=3244,LN(B1320/B1257),"")</f>
        <v/>
      </c>
      <c r="L1257" s="19" t="n">
        <v>0.1679936305732484</v>
      </c>
      <c r="M1257" s="19" t="n">
        <v>0.2890127388535032</v>
      </c>
      <c r="N1257" s="17" t="n">
        <v>-0.09169102632091614</v>
      </c>
      <c r="O1257" s="20">
        <f>IF(F1257="","",IF(F1257&lt;'04_VOLATILITY_REGIMES'!$C$5,"Low",IF(F1257&lt;'04_VOLATILITY_REGIMES'!$C$6,"Normal",IF(F1257&lt;'04_VOLATILITY_REGIMES'!$C$7,"High","Extreme"))))</f>
        <v/>
      </c>
      <c r="P1257" s="20">
        <f>O1258</f>
        <v/>
      </c>
      <c r="Q1257" s="21">
        <f>YEAR(A1257)</f>
        <v/>
      </c>
    </row>
    <row r="1258">
      <c r="A1258" s="14" t="n">
        <v>43179</v>
      </c>
      <c r="B1258" s="15">
        <f>'01_RAW_Spot'!B1258</f>
        <v/>
      </c>
      <c r="C1258" s="16">
        <f>'01_RAW_IV'!B1258</f>
        <v/>
      </c>
      <c r="D1258" s="15">
        <f>LN(B1258/B1257)</f>
        <v/>
      </c>
      <c r="E1258" s="16">
        <f>STDEV(D1238:D1258)*SQRT(252)</f>
        <v/>
      </c>
      <c r="F1258" s="16">
        <f>STDEV(D1196:D1258)*SQRT(252)</f>
        <v/>
      </c>
      <c r="G1258" s="16">
        <f>IF(OR(C1258="",F1258=""),"",C1258-F1258)</f>
        <v/>
      </c>
      <c r="H1258" s="17">
        <f>IF(OR(C1258="",F1258="",F1258=0),"",C1258/F1258)</f>
        <v/>
      </c>
      <c r="I1258" s="18">
        <f>IF('01_RAW_FwdRV'!B1258="","",'01_RAW_FwdRV'!B1258)</f>
        <v/>
      </c>
      <c r="J1258" s="18">
        <f>IF(ROW()&lt;=3286,STDEV(D1259:D1279)*SQRT(252),"")</f>
        <v/>
      </c>
      <c r="K1258" s="18">
        <f>IF(ROW()&lt;=3244,LN(B1321/B1258),"")</f>
        <v/>
      </c>
      <c r="L1258" s="19" t="n">
        <v>0.182975338106603</v>
      </c>
      <c r="M1258" s="19" t="n">
        <v>0.284805091487669</v>
      </c>
      <c r="N1258" s="17" t="n">
        <v>-0.06079133356237478</v>
      </c>
      <c r="O1258" s="20">
        <f>IF(F1258="","",IF(F1258&lt;'04_VOLATILITY_REGIMES'!$C$5,"Low",IF(F1258&lt;'04_VOLATILITY_REGIMES'!$C$6,"Normal",IF(F1258&lt;'04_VOLATILITY_REGIMES'!$C$7,"High","Extreme"))))</f>
        <v/>
      </c>
      <c r="P1258" s="20">
        <f>O1259</f>
        <v/>
      </c>
      <c r="Q1258" s="21">
        <f>YEAR(A1258)</f>
        <v/>
      </c>
    </row>
    <row r="1259">
      <c r="A1259" s="14" t="n">
        <v>43180</v>
      </c>
      <c r="B1259" s="15">
        <f>'01_RAW_Spot'!B1259</f>
        <v/>
      </c>
      <c r="C1259" s="16">
        <f>'01_RAW_IV'!B1259</f>
        <v/>
      </c>
      <c r="D1259" s="15">
        <f>LN(B1259/B1258)</f>
        <v/>
      </c>
      <c r="E1259" s="16">
        <f>STDEV(D1239:D1259)*SQRT(252)</f>
        <v/>
      </c>
      <c r="F1259" s="16">
        <f>STDEV(D1197:D1259)*SQRT(252)</f>
        <v/>
      </c>
      <c r="G1259" s="16">
        <f>IF(OR(C1259="",F1259=""),"",C1259-F1259)</f>
        <v/>
      </c>
      <c r="H1259" s="17">
        <f>IF(OR(C1259="",F1259="",F1259=0),"",C1259/F1259)</f>
        <v/>
      </c>
      <c r="I1259" s="18">
        <f>IF('01_RAW_FwdRV'!B1259="","",'01_RAW_FwdRV'!B1259)</f>
        <v/>
      </c>
      <c r="J1259" s="18">
        <f>IF(ROW()&lt;=3286,STDEV(D1260:D1280)*SQRT(252),"")</f>
        <v/>
      </c>
      <c r="K1259" s="18">
        <f>IF(ROW()&lt;=3244,LN(B1322/B1259),"")</f>
        <v/>
      </c>
      <c r="L1259" s="19" t="n">
        <v>0.1772655007949126</v>
      </c>
      <c r="M1259" s="19" t="n">
        <v>0.2273449920508744</v>
      </c>
      <c r="N1259" s="17" t="n">
        <v>-0.02127739102145375</v>
      </c>
      <c r="O1259" s="20">
        <f>IF(F1259="","",IF(F1259&lt;'04_VOLATILITY_REGIMES'!$C$5,"Low",IF(F1259&lt;'04_VOLATILITY_REGIMES'!$C$6,"Normal",IF(F1259&lt;'04_VOLATILITY_REGIMES'!$C$7,"High","Extreme"))))</f>
        <v/>
      </c>
      <c r="P1259" s="20">
        <f>O1260</f>
        <v/>
      </c>
      <c r="Q1259" s="21">
        <f>YEAR(A1259)</f>
        <v/>
      </c>
    </row>
    <row r="1260">
      <c r="A1260" s="14" t="n">
        <v>43181</v>
      </c>
      <c r="B1260" s="15">
        <f>'01_RAW_Spot'!B1260</f>
        <v/>
      </c>
      <c r="C1260" s="16">
        <f>'01_RAW_IV'!B1260</f>
        <v/>
      </c>
      <c r="D1260" s="15">
        <f>LN(B1260/B1259)</f>
        <v/>
      </c>
      <c r="E1260" s="16">
        <f>STDEV(D1240:D1260)*SQRT(252)</f>
        <v/>
      </c>
      <c r="F1260" s="16">
        <f>STDEV(D1198:D1260)*SQRT(252)</f>
        <v/>
      </c>
      <c r="G1260" s="16">
        <f>IF(OR(C1260="",F1260=""),"",C1260-F1260)</f>
        <v/>
      </c>
      <c r="H1260" s="17">
        <f>IF(OR(C1260="",F1260="",F1260=0),"",C1260/F1260)</f>
        <v/>
      </c>
      <c r="I1260" s="18">
        <f>IF('01_RAW_FwdRV'!B1260="","",'01_RAW_FwdRV'!B1260)</f>
        <v/>
      </c>
      <c r="J1260" s="18">
        <f>IF(ROW()&lt;=3286,STDEV(D1261:D1281)*SQRT(252),"")</f>
        <v/>
      </c>
      <c r="K1260" s="18">
        <f>IF(ROW()&lt;=3244,LN(B1323/B1260),"")</f>
        <v/>
      </c>
      <c r="L1260" s="19" t="n">
        <v>0.142176330420969</v>
      </c>
      <c r="M1260" s="19" t="n">
        <v>0.2168387609213662</v>
      </c>
      <c r="N1260" s="17" t="n">
        <v>-0.06388770720326463</v>
      </c>
      <c r="O1260" s="20">
        <f>IF(F1260="","",IF(F1260&lt;'04_VOLATILITY_REGIMES'!$C$5,"Low",IF(F1260&lt;'04_VOLATILITY_REGIMES'!$C$6,"Normal",IF(F1260&lt;'04_VOLATILITY_REGIMES'!$C$7,"High","Extreme"))))</f>
        <v/>
      </c>
      <c r="P1260" s="20">
        <f>O1261</f>
        <v/>
      </c>
      <c r="Q1260" s="21">
        <f>YEAR(A1260)</f>
        <v/>
      </c>
    </row>
    <row r="1261">
      <c r="A1261" s="14" t="n">
        <v>43182</v>
      </c>
      <c r="B1261" s="15">
        <f>'01_RAW_Spot'!B1261</f>
        <v/>
      </c>
      <c r="C1261" s="16">
        <f>'01_RAW_IV'!B1261</f>
        <v/>
      </c>
      <c r="D1261" s="15">
        <f>LN(B1261/B1260)</f>
        <v/>
      </c>
      <c r="E1261" s="16">
        <f>STDEV(D1241:D1261)*SQRT(252)</f>
        <v/>
      </c>
      <c r="F1261" s="16">
        <f>STDEV(D1199:D1261)*SQRT(252)</f>
        <v/>
      </c>
      <c r="G1261" s="16">
        <f>IF(OR(C1261="",F1261=""),"",C1261-F1261)</f>
        <v/>
      </c>
      <c r="H1261" s="17">
        <f>IF(OR(C1261="",F1261="",F1261=0),"",C1261/F1261)</f>
        <v/>
      </c>
      <c r="I1261" s="18">
        <f>IF('01_RAW_FwdRV'!B1261="","",'01_RAW_FwdRV'!B1261)</f>
        <v/>
      </c>
      <c r="J1261" s="18">
        <f>IF(ROW()&lt;=3286,STDEV(D1262:D1282)*SQRT(252),"")</f>
        <v/>
      </c>
      <c r="K1261" s="18">
        <f>IF(ROW()&lt;=3244,LN(B1324/B1261),"")</f>
        <v/>
      </c>
      <c r="L1261" s="19" t="n">
        <v>0.1238095238095238</v>
      </c>
      <c r="M1261" s="19" t="n">
        <v>0.2031746031746032</v>
      </c>
      <c r="N1261" s="17" t="n">
        <v>-0.07190394700672972</v>
      </c>
      <c r="O1261" s="20">
        <f>IF(F1261="","",IF(F1261&lt;'04_VOLATILITY_REGIMES'!$C$5,"Low",IF(F1261&lt;'04_VOLATILITY_REGIMES'!$C$6,"Normal",IF(F1261&lt;'04_VOLATILITY_REGIMES'!$C$7,"High","Extreme"))))</f>
        <v/>
      </c>
      <c r="P1261" s="20">
        <f>O1262</f>
        <v/>
      </c>
      <c r="Q1261" s="21">
        <f>YEAR(A1261)</f>
        <v/>
      </c>
    </row>
    <row r="1262">
      <c r="A1262" s="14" t="n">
        <v>43185</v>
      </c>
      <c r="B1262" s="15">
        <f>'01_RAW_Spot'!B1262</f>
        <v/>
      </c>
      <c r="C1262" s="16">
        <f>'01_RAW_IV'!B1262</f>
        <v/>
      </c>
      <c r="D1262" s="15">
        <f>LN(B1262/B1261)</f>
        <v/>
      </c>
      <c r="E1262" s="16">
        <f>STDEV(D1242:D1262)*SQRT(252)</f>
        <v/>
      </c>
      <c r="F1262" s="16">
        <f>STDEV(D1200:D1262)*SQRT(252)</f>
        <v/>
      </c>
      <c r="G1262" s="16">
        <f>IF(OR(C1262="",F1262=""),"",C1262-F1262)</f>
        <v/>
      </c>
      <c r="H1262" s="17">
        <f>IF(OR(C1262="",F1262="",F1262=0),"",C1262/F1262)</f>
        <v/>
      </c>
      <c r="I1262" s="18">
        <f>IF('01_RAW_FwdRV'!B1262="","",'01_RAW_FwdRV'!B1262)</f>
        <v/>
      </c>
      <c r="J1262" s="18">
        <f>IF(ROW()&lt;=3286,STDEV(D1263:D1283)*SQRT(252),"")</f>
        <v/>
      </c>
      <c r="K1262" s="18">
        <f>IF(ROW()&lt;=3244,LN(B1325/B1262),"")</f>
        <v/>
      </c>
      <c r="L1262" s="19" t="n">
        <v>0.1475019825535289</v>
      </c>
      <c r="M1262" s="19" t="n">
        <v>0.2093576526566217</v>
      </c>
      <c r="N1262" s="17" t="n">
        <v>-0.05074297884981853</v>
      </c>
      <c r="O1262" s="20">
        <f>IF(F1262="","",IF(F1262&lt;'04_VOLATILITY_REGIMES'!$C$5,"Low",IF(F1262&lt;'04_VOLATILITY_REGIMES'!$C$6,"Normal",IF(F1262&lt;'04_VOLATILITY_REGIMES'!$C$7,"High","Extreme"))))</f>
        <v/>
      </c>
      <c r="P1262" s="20">
        <f>O1263</f>
        <v/>
      </c>
      <c r="Q1262" s="21">
        <f>YEAR(A1262)</f>
        <v/>
      </c>
    </row>
    <row r="1263">
      <c r="A1263" s="14" t="n">
        <v>43186</v>
      </c>
      <c r="B1263" s="15">
        <f>'01_RAW_Spot'!B1263</f>
        <v/>
      </c>
      <c r="C1263" s="16">
        <f>'01_RAW_IV'!B1263</f>
        <v/>
      </c>
      <c r="D1263" s="15">
        <f>LN(B1263/B1262)</f>
        <v/>
      </c>
      <c r="E1263" s="16">
        <f>STDEV(D1243:D1263)*SQRT(252)</f>
        <v/>
      </c>
      <c r="F1263" s="16">
        <f>STDEV(D1201:D1263)*SQRT(252)</f>
        <v/>
      </c>
      <c r="G1263" s="16">
        <f>IF(OR(C1263="",F1263=""),"",C1263-F1263)</f>
        <v/>
      </c>
      <c r="H1263" s="17">
        <f>IF(OR(C1263="",F1263="",F1263=0),"",C1263/F1263)</f>
        <v/>
      </c>
      <c r="I1263" s="18">
        <f>IF('01_RAW_FwdRV'!B1263="","",'01_RAW_FwdRV'!B1263)</f>
        <v/>
      </c>
      <c r="J1263" s="18">
        <f>IF(ROW()&lt;=3286,STDEV(D1264:D1284)*SQRT(252),"")</f>
        <v/>
      </c>
      <c r="K1263" s="18">
        <f>IF(ROW()&lt;=3244,LN(B1326/B1263),"")</f>
        <v/>
      </c>
      <c r="L1263" s="19" t="n">
        <v>0.124405705229794</v>
      </c>
      <c r="M1263" s="19" t="n">
        <v>0.2131537242472266</v>
      </c>
      <c r="N1263" s="17" t="n">
        <v>-0.08462212998064862</v>
      </c>
      <c r="O1263" s="20">
        <f>IF(F1263="","",IF(F1263&lt;'04_VOLATILITY_REGIMES'!$C$5,"Low",IF(F1263&lt;'04_VOLATILITY_REGIMES'!$C$6,"Normal",IF(F1263&lt;'04_VOLATILITY_REGIMES'!$C$7,"High","Extreme"))))</f>
        <v/>
      </c>
      <c r="P1263" s="20">
        <f>O1264</f>
        <v/>
      </c>
      <c r="Q1263" s="21">
        <f>YEAR(A1263)</f>
        <v/>
      </c>
    </row>
    <row r="1264">
      <c r="A1264" s="14" t="n">
        <v>43187</v>
      </c>
      <c r="B1264" s="15">
        <f>'01_RAW_Spot'!B1264</f>
        <v/>
      </c>
      <c r="C1264" s="16">
        <f>'01_RAW_IV'!B1264</f>
        <v/>
      </c>
      <c r="D1264" s="15">
        <f>LN(B1264/B1263)</f>
        <v/>
      </c>
      <c r="E1264" s="16">
        <f>STDEV(D1244:D1264)*SQRT(252)</f>
        <v/>
      </c>
      <c r="F1264" s="16">
        <f>STDEV(D1202:D1264)*SQRT(252)</f>
        <v/>
      </c>
      <c r="G1264" s="16">
        <f>IF(OR(C1264="",F1264=""),"",C1264-F1264)</f>
        <v/>
      </c>
      <c r="H1264" s="17">
        <f>IF(OR(C1264="",F1264="",F1264=0),"",C1264/F1264)</f>
        <v/>
      </c>
      <c r="I1264" s="18">
        <f>IF('01_RAW_FwdRV'!B1264="","",'01_RAW_FwdRV'!B1264)</f>
        <v/>
      </c>
      <c r="J1264" s="18">
        <f>IF(ROW()&lt;=3286,STDEV(D1265:D1285)*SQRT(252),"")</f>
        <v/>
      </c>
      <c r="K1264" s="18">
        <f>IF(ROW()&lt;=3244,LN(B1327/B1264),"")</f>
        <v/>
      </c>
      <c r="L1264" s="19" t="n">
        <v>0.1290577988915281</v>
      </c>
      <c r="M1264" s="19" t="n">
        <v>0.2335708630245447</v>
      </c>
      <c r="N1264" s="17" t="n">
        <v>-0.09551389616546399</v>
      </c>
      <c r="O1264" s="20">
        <f>IF(F1264="","",IF(F1264&lt;'04_VOLATILITY_REGIMES'!$C$5,"Low",IF(F1264&lt;'04_VOLATILITY_REGIMES'!$C$6,"Normal",IF(F1264&lt;'04_VOLATILITY_REGIMES'!$C$7,"High","Extreme"))))</f>
        <v/>
      </c>
      <c r="P1264" s="20">
        <f>O1265</f>
        <v/>
      </c>
      <c r="Q1264" s="21">
        <f>YEAR(A1264)</f>
        <v/>
      </c>
    </row>
    <row r="1265">
      <c r="A1265" s="14" t="n">
        <v>43193</v>
      </c>
      <c r="B1265" s="15">
        <f>'01_RAW_Spot'!B1265</f>
        <v/>
      </c>
      <c r="C1265" s="16">
        <f>'01_RAW_IV'!B1265</f>
        <v/>
      </c>
      <c r="D1265" s="15">
        <f>LN(B1265/B1264)</f>
        <v/>
      </c>
      <c r="E1265" s="16">
        <f>STDEV(D1245:D1265)*SQRT(252)</f>
        <v/>
      </c>
      <c r="F1265" s="16">
        <f>STDEV(D1203:D1265)*SQRT(252)</f>
        <v/>
      </c>
      <c r="G1265" s="16">
        <f>IF(OR(C1265="",F1265=""),"",C1265-F1265)</f>
        <v/>
      </c>
      <c r="H1265" s="17">
        <f>IF(OR(C1265="",F1265="",F1265=0),"",C1265/F1265)</f>
        <v/>
      </c>
      <c r="I1265" s="18">
        <f>IF('01_RAW_FwdRV'!B1265="","",'01_RAW_FwdRV'!B1265)</f>
        <v/>
      </c>
      <c r="J1265" s="18">
        <f>IF(ROW()&lt;=3286,STDEV(D1266:D1286)*SQRT(252),"")</f>
        <v/>
      </c>
      <c r="K1265" s="18">
        <f>IF(ROW()&lt;=3244,LN(B1328/B1265),"")</f>
        <v/>
      </c>
      <c r="L1265" s="19" t="n">
        <v>0.1123417721518987</v>
      </c>
      <c r="M1265" s="19" t="n">
        <v>0.2531645569620253</v>
      </c>
      <c r="N1265" s="17" t="n">
        <v>-0.136039748488463</v>
      </c>
      <c r="O1265" s="20">
        <f>IF(F1265="","",IF(F1265&lt;'04_VOLATILITY_REGIMES'!$C$5,"Low",IF(F1265&lt;'04_VOLATILITY_REGIMES'!$C$6,"Normal",IF(F1265&lt;'04_VOLATILITY_REGIMES'!$C$7,"High","Extreme"))))</f>
        <v/>
      </c>
      <c r="P1265" s="20">
        <f>O1266</f>
        <v/>
      </c>
      <c r="Q1265" s="21">
        <f>YEAR(A1265)</f>
        <v/>
      </c>
    </row>
    <row r="1266">
      <c r="A1266" s="14" t="n">
        <v>43194</v>
      </c>
      <c r="B1266" s="15">
        <f>'01_RAW_Spot'!B1266</f>
        <v/>
      </c>
      <c r="C1266" s="16">
        <f>'01_RAW_IV'!B1266</f>
        <v/>
      </c>
      <c r="D1266" s="15">
        <f>LN(B1266/B1265)</f>
        <v/>
      </c>
      <c r="E1266" s="16">
        <f>STDEV(D1246:D1266)*SQRT(252)</f>
        <v/>
      </c>
      <c r="F1266" s="16">
        <f>STDEV(D1204:D1266)*SQRT(252)</f>
        <v/>
      </c>
      <c r="G1266" s="16">
        <f>IF(OR(C1266="",F1266=""),"",C1266-F1266)</f>
        <v/>
      </c>
      <c r="H1266" s="17">
        <f>IF(OR(C1266="",F1266="",F1266=0),"",C1266/F1266)</f>
        <v/>
      </c>
      <c r="I1266" s="18">
        <f>IF('01_RAW_FwdRV'!B1266="","",'01_RAW_FwdRV'!B1266)</f>
        <v/>
      </c>
      <c r="J1266" s="18">
        <f>IF(ROW()&lt;=3286,STDEV(D1267:D1287)*SQRT(252),"")</f>
        <v/>
      </c>
      <c r="K1266" s="18">
        <f>IF(ROW()&lt;=3244,LN(B1329/B1266),"")</f>
        <v/>
      </c>
      <c r="L1266" s="19" t="n">
        <v>0.07193675889328063</v>
      </c>
      <c r="M1266" s="19" t="n">
        <v>0.2592885375494071</v>
      </c>
      <c r="N1266" s="17" t="n">
        <v>-0.1745599668758455</v>
      </c>
      <c r="O1266" s="20">
        <f>IF(F1266="","",IF(F1266&lt;'04_VOLATILITY_REGIMES'!$C$5,"Low",IF(F1266&lt;'04_VOLATILITY_REGIMES'!$C$6,"Normal",IF(F1266&lt;'04_VOLATILITY_REGIMES'!$C$7,"High","Extreme"))))</f>
        <v/>
      </c>
      <c r="P1266" s="20">
        <f>O1267</f>
        <v/>
      </c>
      <c r="Q1266" s="21">
        <f>YEAR(A1266)</f>
        <v/>
      </c>
    </row>
    <row r="1267">
      <c r="A1267" s="14" t="n">
        <v>43195</v>
      </c>
      <c r="B1267" s="15">
        <f>'01_RAW_Spot'!B1267</f>
        <v/>
      </c>
      <c r="C1267" s="16">
        <f>'01_RAW_IV'!B1267</f>
        <v/>
      </c>
      <c r="D1267" s="15">
        <f>LN(B1267/B1266)</f>
        <v/>
      </c>
      <c r="E1267" s="16">
        <f>STDEV(D1247:D1267)*SQRT(252)</f>
        <v/>
      </c>
      <c r="F1267" s="16">
        <f>STDEV(D1205:D1267)*SQRT(252)</f>
        <v/>
      </c>
      <c r="G1267" s="16">
        <f>IF(OR(C1267="",F1267=""),"",C1267-F1267)</f>
        <v/>
      </c>
      <c r="H1267" s="17">
        <f>IF(OR(C1267="",F1267="",F1267=0),"",C1267/F1267)</f>
        <v/>
      </c>
      <c r="I1267" s="18">
        <f>IF('01_RAW_FwdRV'!B1267="","",'01_RAW_FwdRV'!B1267)</f>
        <v/>
      </c>
      <c r="J1267" s="18">
        <f>IF(ROW()&lt;=3286,STDEV(D1268:D1288)*SQRT(252),"")</f>
        <v/>
      </c>
      <c r="K1267" s="18">
        <f>IF(ROW()&lt;=3244,LN(B1330/B1267),"")</f>
        <v/>
      </c>
      <c r="L1267" s="19" t="n">
        <v>0.0339652448657188</v>
      </c>
      <c r="M1267" s="19" t="n">
        <v>0.2740916271721959</v>
      </c>
      <c r="N1267" s="17" t="n">
        <v>-0.2176980531510135</v>
      </c>
      <c r="O1267" s="20">
        <f>IF(F1267="","",IF(F1267&lt;'04_VOLATILITY_REGIMES'!$C$5,"Low",IF(F1267&lt;'04_VOLATILITY_REGIMES'!$C$6,"Normal",IF(F1267&lt;'04_VOLATILITY_REGIMES'!$C$7,"High","Extreme"))))</f>
        <v/>
      </c>
      <c r="P1267" s="20">
        <f>O1268</f>
        <v/>
      </c>
      <c r="Q1267" s="21">
        <f>YEAR(A1267)</f>
        <v/>
      </c>
    </row>
    <row r="1268">
      <c r="A1268" s="14" t="n">
        <v>43196</v>
      </c>
      <c r="B1268" s="15">
        <f>'01_RAW_Spot'!B1268</f>
        <v/>
      </c>
      <c r="C1268" s="16">
        <f>'01_RAW_IV'!B1268</f>
        <v/>
      </c>
      <c r="D1268" s="15">
        <f>LN(B1268/B1267)</f>
        <v/>
      </c>
      <c r="E1268" s="16">
        <f>STDEV(D1248:D1268)*SQRT(252)</f>
        <v/>
      </c>
      <c r="F1268" s="16">
        <f>STDEV(D1206:D1268)*SQRT(252)</f>
        <v/>
      </c>
      <c r="G1268" s="16">
        <f>IF(OR(C1268="",F1268=""),"",C1268-F1268)</f>
        <v/>
      </c>
      <c r="H1268" s="17">
        <f>IF(OR(C1268="",F1268="",F1268=0),"",C1268/F1268)</f>
        <v/>
      </c>
      <c r="I1268" s="18">
        <f>IF('01_RAW_FwdRV'!B1268="","",'01_RAW_FwdRV'!B1268)</f>
        <v/>
      </c>
      <c r="J1268" s="18">
        <f>IF(ROW()&lt;=3286,STDEV(D1269:D1289)*SQRT(252),"")</f>
        <v/>
      </c>
      <c r="K1268" s="18">
        <f>IF(ROW()&lt;=3244,LN(B1331/B1268),"")</f>
        <v/>
      </c>
      <c r="L1268" s="19" t="n">
        <v>0.02841357537490134</v>
      </c>
      <c r="M1268" s="19" t="n">
        <v>0.2478295185477506</v>
      </c>
      <c r="N1268" s="17" t="n">
        <v>-0.2077199326992566</v>
      </c>
      <c r="O1268" s="20">
        <f>IF(F1268="","",IF(F1268&lt;'04_VOLATILITY_REGIMES'!$C$5,"Low",IF(F1268&lt;'04_VOLATILITY_REGIMES'!$C$6,"Normal",IF(F1268&lt;'04_VOLATILITY_REGIMES'!$C$7,"High","Extreme"))))</f>
        <v/>
      </c>
      <c r="P1268" s="20">
        <f>O1269</f>
        <v/>
      </c>
      <c r="Q1268" s="21">
        <f>YEAR(A1268)</f>
        <v/>
      </c>
    </row>
    <row r="1269">
      <c r="A1269" s="14" t="n">
        <v>43199</v>
      </c>
      <c r="B1269" s="15">
        <f>'01_RAW_Spot'!B1269</f>
        <v/>
      </c>
      <c r="C1269" s="16">
        <f>'01_RAW_IV'!B1269</f>
        <v/>
      </c>
      <c r="D1269" s="15">
        <f>LN(B1269/B1268)</f>
        <v/>
      </c>
      <c r="E1269" s="16">
        <f>STDEV(D1249:D1269)*SQRT(252)</f>
        <v/>
      </c>
      <c r="F1269" s="16">
        <f>STDEV(D1207:D1269)*SQRT(252)</f>
        <v/>
      </c>
      <c r="G1269" s="16">
        <f>IF(OR(C1269="",F1269=""),"",C1269-F1269)</f>
        <v/>
      </c>
      <c r="H1269" s="17">
        <f>IF(OR(C1269="",F1269="",F1269=0),"",C1269/F1269)</f>
        <v/>
      </c>
      <c r="I1269" s="18">
        <f>IF('01_RAW_FwdRV'!B1269="","",'01_RAW_FwdRV'!B1269)</f>
        <v/>
      </c>
      <c r="J1269" s="18">
        <f>IF(ROW()&lt;=3286,STDEV(D1270:D1290)*SQRT(252),"")</f>
        <v/>
      </c>
      <c r="K1269" s="18">
        <f>IF(ROW()&lt;=3244,LN(B1332/B1269),"")</f>
        <v/>
      </c>
      <c r="L1269" s="19" t="n">
        <v>0.009463722397476341</v>
      </c>
      <c r="M1269" s="19" t="n">
        <v>0.2184542586750789</v>
      </c>
      <c r="N1269" s="17" t="n">
        <v>-0.2226908495372146</v>
      </c>
      <c r="O1269" s="20">
        <f>IF(F1269="","",IF(F1269&lt;'04_VOLATILITY_REGIMES'!$C$5,"Low",IF(F1269&lt;'04_VOLATILITY_REGIMES'!$C$6,"Normal",IF(F1269&lt;'04_VOLATILITY_REGIMES'!$C$7,"High","Extreme"))))</f>
        <v/>
      </c>
      <c r="P1269" s="20">
        <f>O1270</f>
        <v/>
      </c>
      <c r="Q1269" s="21">
        <f>YEAR(A1269)</f>
        <v/>
      </c>
    </row>
    <row r="1270">
      <c r="A1270" s="14" t="n">
        <v>43200</v>
      </c>
      <c r="B1270" s="15">
        <f>'01_RAW_Spot'!B1270</f>
        <v/>
      </c>
      <c r="C1270" s="16">
        <f>'01_RAW_IV'!B1270</f>
        <v/>
      </c>
      <c r="D1270" s="15">
        <f>LN(B1270/B1269)</f>
        <v/>
      </c>
      <c r="E1270" s="16">
        <f>STDEV(D1250:D1270)*SQRT(252)</f>
        <v/>
      </c>
      <c r="F1270" s="16">
        <f>STDEV(D1208:D1270)*SQRT(252)</f>
        <v/>
      </c>
      <c r="G1270" s="16">
        <f>IF(OR(C1270="",F1270=""),"",C1270-F1270)</f>
        <v/>
      </c>
      <c r="H1270" s="17">
        <f>IF(OR(C1270="",F1270="",F1270=0),"",C1270/F1270)</f>
        <v/>
      </c>
      <c r="I1270" s="18">
        <f>IF('01_RAW_FwdRV'!B1270="","",'01_RAW_FwdRV'!B1270)</f>
        <v/>
      </c>
      <c r="J1270" s="18">
        <f>IF(ROW()&lt;=3286,STDEV(D1271:D1291)*SQRT(252),"")</f>
        <v/>
      </c>
      <c r="K1270" s="18">
        <f>IF(ROW()&lt;=3244,LN(B1333/B1270),"")</f>
        <v/>
      </c>
      <c r="L1270" s="19" t="n">
        <v>0.007092198581560284</v>
      </c>
      <c r="M1270" s="19" t="n">
        <v>0.1891252955082742</v>
      </c>
      <c r="N1270" s="17" t="n">
        <v>-0.2245231030994037</v>
      </c>
      <c r="O1270" s="20">
        <f>IF(F1270="","",IF(F1270&lt;'04_VOLATILITY_REGIMES'!$C$5,"Low",IF(F1270&lt;'04_VOLATILITY_REGIMES'!$C$6,"Normal",IF(F1270&lt;'04_VOLATILITY_REGIMES'!$C$7,"High","Extreme"))))</f>
        <v/>
      </c>
      <c r="P1270" s="20">
        <f>O1271</f>
        <v/>
      </c>
      <c r="Q1270" s="21">
        <f>YEAR(A1270)</f>
        <v/>
      </c>
    </row>
    <row r="1271">
      <c r="A1271" s="14" t="n">
        <v>43201</v>
      </c>
      <c r="B1271" s="15">
        <f>'01_RAW_Spot'!B1271</f>
        <v/>
      </c>
      <c r="C1271" s="16">
        <f>'01_RAW_IV'!B1271</f>
        <v/>
      </c>
      <c r="D1271" s="15">
        <f>LN(B1271/B1270)</f>
        <v/>
      </c>
      <c r="E1271" s="16">
        <f>STDEV(D1251:D1271)*SQRT(252)</f>
        <v/>
      </c>
      <c r="F1271" s="16">
        <f>STDEV(D1209:D1271)*SQRT(252)</f>
        <v/>
      </c>
      <c r="G1271" s="16">
        <f>IF(OR(C1271="",F1271=""),"",C1271-F1271)</f>
        <v/>
      </c>
      <c r="H1271" s="17">
        <f>IF(OR(C1271="",F1271="",F1271=0),"",C1271/F1271)</f>
        <v/>
      </c>
      <c r="I1271" s="18">
        <f>IF('01_RAW_FwdRV'!B1271="","",'01_RAW_FwdRV'!B1271)</f>
        <v/>
      </c>
      <c r="J1271" s="18">
        <f>IF(ROW()&lt;=3286,STDEV(D1272:D1292)*SQRT(252),"")</f>
        <v/>
      </c>
      <c r="K1271" s="18">
        <f>IF(ROW()&lt;=3244,LN(B1334/B1271),"")</f>
        <v/>
      </c>
      <c r="L1271" s="19" t="n">
        <v>0.01574803149606299</v>
      </c>
      <c r="M1271" s="19" t="n">
        <v>0.2425196850393701</v>
      </c>
      <c r="N1271" s="17" t="n">
        <v>-0.2230027245126627</v>
      </c>
      <c r="O1271" s="20">
        <f>IF(F1271="","",IF(F1271&lt;'04_VOLATILITY_REGIMES'!$C$5,"Low",IF(F1271&lt;'04_VOLATILITY_REGIMES'!$C$6,"Normal",IF(F1271&lt;'04_VOLATILITY_REGIMES'!$C$7,"High","Extreme"))))</f>
        <v/>
      </c>
      <c r="P1271" s="20">
        <f>O1272</f>
        <v/>
      </c>
      <c r="Q1271" s="21">
        <f>YEAR(A1271)</f>
        <v/>
      </c>
    </row>
    <row r="1272">
      <c r="A1272" s="14" t="n">
        <v>43202</v>
      </c>
      <c r="B1272" s="15">
        <f>'01_RAW_Spot'!B1272</f>
        <v/>
      </c>
      <c r="C1272" s="16">
        <f>'01_RAW_IV'!B1272</f>
        <v/>
      </c>
      <c r="D1272" s="15">
        <f>LN(B1272/B1271)</f>
        <v/>
      </c>
      <c r="E1272" s="16">
        <f>STDEV(D1252:D1272)*SQRT(252)</f>
        <v/>
      </c>
      <c r="F1272" s="16">
        <f>STDEV(D1210:D1272)*SQRT(252)</f>
        <v/>
      </c>
      <c r="G1272" s="16">
        <f>IF(OR(C1272="",F1272=""),"",C1272-F1272)</f>
        <v/>
      </c>
      <c r="H1272" s="17">
        <f>IF(OR(C1272="",F1272="",F1272=0),"",C1272/F1272)</f>
        <v/>
      </c>
      <c r="I1272" s="18">
        <f>IF('01_RAW_FwdRV'!B1272="","",'01_RAW_FwdRV'!B1272)</f>
        <v/>
      </c>
      <c r="J1272" s="18">
        <f>IF(ROW()&lt;=3286,STDEV(D1273:D1293)*SQRT(252),"")</f>
        <v/>
      </c>
      <c r="K1272" s="18">
        <f>IF(ROW()&lt;=3244,LN(B1335/B1272),"")</f>
        <v/>
      </c>
      <c r="L1272" s="19" t="n">
        <v>0.04327301337529504</v>
      </c>
      <c r="M1272" s="19" t="n">
        <v>0.2321007081038552</v>
      </c>
      <c r="N1272" s="17" t="n">
        <v>-0.1690330603368251</v>
      </c>
      <c r="O1272" s="20">
        <f>IF(F1272="","",IF(F1272&lt;'04_VOLATILITY_REGIMES'!$C$5,"Low",IF(F1272&lt;'04_VOLATILITY_REGIMES'!$C$6,"Normal",IF(F1272&lt;'04_VOLATILITY_REGIMES'!$C$7,"High","Extreme"))))</f>
        <v/>
      </c>
      <c r="P1272" s="20">
        <f>O1273</f>
        <v/>
      </c>
      <c r="Q1272" s="21">
        <f>YEAR(A1272)</f>
        <v/>
      </c>
    </row>
    <row r="1273">
      <c r="A1273" s="14" t="n">
        <v>43203</v>
      </c>
      <c r="B1273" s="15">
        <f>'01_RAW_Spot'!B1273</f>
        <v/>
      </c>
      <c r="C1273" s="16">
        <f>'01_RAW_IV'!B1273</f>
        <v/>
      </c>
      <c r="D1273" s="15">
        <f>LN(B1273/B1272)</f>
        <v/>
      </c>
      <c r="E1273" s="16">
        <f>STDEV(D1253:D1273)*SQRT(252)</f>
        <v/>
      </c>
      <c r="F1273" s="16">
        <f>STDEV(D1211:D1273)*SQRT(252)</f>
        <v/>
      </c>
      <c r="G1273" s="16">
        <f>IF(OR(C1273="",F1273=""),"",C1273-F1273)</f>
        <v/>
      </c>
      <c r="H1273" s="17">
        <f>IF(OR(C1273="",F1273="",F1273=0),"",C1273/F1273)</f>
        <v/>
      </c>
      <c r="I1273" s="18">
        <f>IF('01_RAW_FwdRV'!B1273="","",'01_RAW_FwdRV'!B1273)</f>
        <v/>
      </c>
      <c r="J1273" s="18">
        <f>IF(ROW()&lt;=3286,STDEV(D1274:D1294)*SQRT(252),"")</f>
        <v/>
      </c>
      <c r="K1273" s="18">
        <f>IF(ROW()&lt;=3244,LN(B1336/B1273),"")</f>
        <v/>
      </c>
      <c r="L1273" s="19" t="n">
        <v>0.0330188679245283</v>
      </c>
      <c r="M1273" s="19" t="n">
        <v>0.2327044025157233</v>
      </c>
      <c r="N1273" s="17" t="n">
        <v>-0.1877082888599011</v>
      </c>
      <c r="O1273" s="20">
        <f>IF(F1273="","",IF(F1273&lt;'04_VOLATILITY_REGIMES'!$C$5,"Low",IF(F1273&lt;'04_VOLATILITY_REGIMES'!$C$6,"Normal",IF(F1273&lt;'04_VOLATILITY_REGIMES'!$C$7,"High","Extreme"))))</f>
        <v/>
      </c>
      <c r="P1273" s="20">
        <f>O1274</f>
        <v/>
      </c>
      <c r="Q1273" s="21">
        <f>YEAR(A1273)</f>
        <v/>
      </c>
    </row>
    <row r="1274">
      <c r="A1274" s="14" t="n">
        <v>43206</v>
      </c>
      <c r="B1274" s="15">
        <f>'01_RAW_Spot'!B1274</f>
        <v/>
      </c>
      <c r="C1274" s="16">
        <f>'01_RAW_IV'!B1274</f>
        <v/>
      </c>
      <c r="D1274" s="15">
        <f>LN(B1274/B1273)</f>
        <v/>
      </c>
      <c r="E1274" s="16">
        <f>STDEV(D1254:D1274)*SQRT(252)</f>
        <v/>
      </c>
      <c r="F1274" s="16">
        <f>STDEV(D1212:D1274)*SQRT(252)</f>
        <v/>
      </c>
      <c r="G1274" s="16">
        <f>IF(OR(C1274="",F1274=""),"",C1274-F1274)</f>
        <v/>
      </c>
      <c r="H1274" s="17">
        <f>IF(OR(C1274="",F1274="",F1274=0),"",C1274/F1274)</f>
        <v/>
      </c>
      <c r="I1274" s="18">
        <f>IF('01_RAW_FwdRV'!B1274="","",'01_RAW_FwdRV'!B1274)</f>
        <v/>
      </c>
      <c r="J1274" s="18">
        <f>IF(ROW()&lt;=3286,STDEV(D1275:D1295)*SQRT(252),"")</f>
        <v/>
      </c>
      <c r="K1274" s="18">
        <f>IF(ROW()&lt;=3244,LN(B1337/B1274),"")</f>
        <v/>
      </c>
      <c r="L1274" s="19" t="n">
        <v>0.06441476826394343</v>
      </c>
      <c r="M1274" s="19" t="n">
        <v>0.2647289866457188</v>
      </c>
      <c r="N1274" s="17" t="n">
        <v>-0.1821862191596533</v>
      </c>
      <c r="O1274" s="20">
        <f>IF(F1274="","",IF(F1274&lt;'04_VOLATILITY_REGIMES'!$C$5,"Low",IF(F1274&lt;'04_VOLATILITY_REGIMES'!$C$6,"Normal",IF(F1274&lt;'04_VOLATILITY_REGIMES'!$C$7,"High","Extreme"))))</f>
        <v/>
      </c>
      <c r="P1274" s="20">
        <f>O1275</f>
        <v/>
      </c>
      <c r="Q1274" s="21">
        <f>YEAR(A1274)</f>
        <v/>
      </c>
    </row>
    <row r="1275">
      <c r="A1275" s="14" t="n">
        <v>43207</v>
      </c>
      <c r="B1275" s="15">
        <f>'01_RAW_Spot'!B1275</f>
        <v/>
      </c>
      <c r="C1275" s="16">
        <f>'01_RAW_IV'!B1275</f>
        <v/>
      </c>
      <c r="D1275" s="15">
        <f>LN(B1275/B1274)</f>
        <v/>
      </c>
      <c r="E1275" s="16">
        <f>STDEV(D1255:D1275)*SQRT(252)</f>
        <v/>
      </c>
      <c r="F1275" s="16">
        <f>STDEV(D1213:D1275)*SQRT(252)</f>
        <v/>
      </c>
      <c r="G1275" s="16">
        <f>IF(OR(C1275="",F1275=""),"",C1275-F1275)</f>
        <v/>
      </c>
      <c r="H1275" s="17">
        <f>IF(OR(C1275="",F1275="",F1275=0),"",C1275/F1275)</f>
        <v/>
      </c>
      <c r="I1275" s="18">
        <f>IF('01_RAW_FwdRV'!B1275="","",'01_RAW_FwdRV'!B1275)</f>
        <v/>
      </c>
      <c r="J1275" s="18">
        <f>IF(ROW()&lt;=3286,STDEV(D1276:D1296)*SQRT(252),"")</f>
        <v/>
      </c>
      <c r="K1275" s="18">
        <f>IF(ROW()&lt;=3244,LN(B1338/B1275),"")</f>
        <v/>
      </c>
      <c r="L1275" s="19" t="n">
        <v>0.109105180533752</v>
      </c>
      <c r="M1275" s="19" t="n">
        <v>0.2535321821036107</v>
      </c>
      <c r="N1275" s="17" t="n">
        <v>-0.144665371115562</v>
      </c>
      <c r="O1275" s="20">
        <f>IF(F1275="","",IF(F1275&lt;'04_VOLATILITY_REGIMES'!$C$5,"Low",IF(F1275&lt;'04_VOLATILITY_REGIMES'!$C$6,"Normal",IF(F1275&lt;'04_VOLATILITY_REGIMES'!$C$7,"High","Extreme"))))</f>
        <v/>
      </c>
      <c r="P1275" s="20">
        <f>O1276</f>
        <v/>
      </c>
      <c r="Q1275" s="21">
        <f>YEAR(A1275)</f>
        <v/>
      </c>
    </row>
    <row r="1276">
      <c r="A1276" s="14" t="n">
        <v>43208</v>
      </c>
      <c r="B1276" s="15">
        <f>'01_RAW_Spot'!B1276</f>
        <v/>
      </c>
      <c r="C1276" s="16">
        <f>'01_RAW_IV'!B1276</f>
        <v/>
      </c>
      <c r="D1276" s="15">
        <f>LN(B1276/B1275)</f>
        <v/>
      </c>
      <c r="E1276" s="16">
        <f>STDEV(D1256:D1276)*SQRT(252)</f>
        <v/>
      </c>
      <c r="F1276" s="16">
        <f>STDEV(D1214:D1276)*SQRT(252)</f>
        <v/>
      </c>
      <c r="G1276" s="16">
        <f>IF(OR(C1276="",F1276=""),"",C1276-F1276)</f>
        <v/>
      </c>
      <c r="H1276" s="17">
        <f>IF(OR(C1276="",F1276="",F1276=0),"",C1276/F1276)</f>
        <v/>
      </c>
      <c r="I1276" s="18">
        <f>IF('01_RAW_FwdRV'!B1276="","",'01_RAW_FwdRV'!B1276)</f>
        <v/>
      </c>
      <c r="J1276" s="18">
        <f>IF(ROW()&lt;=3286,STDEV(D1277:D1297)*SQRT(252),"")</f>
        <v/>
      </c>
      <c r="K1276" s="18">
        <f>IF(ROW()&lt;=3244,LN(B1339/B1276),"")</f>
        <v/>
      </c>
      <c r="L1276" s="19" t="n">
        <v>0.1003921568627451</v>
      </c>
      <c r="M1276" s="19" t="n">
        <v>0.2368627450980392</v>
      </c>
      <c r="N1276" s="17" t="n">
        <v>-0.1386303932391191</v>
      </c>
      <c r="O1276" s="20">
        <f>IF(F1276="","",IF(F1276&lt;'04_VOLATILITY_REGIMES'!$C$5,"Low",IF(F1276&lt;'04_VOLATILITY_REGIMES'!$C$6,"Normal",IF(F1276&lt;'04_VOLATILITY_REGIMES'!$C$7,"High","Extreme"))))</f>
        <v/>
      </c>
      <c r="P1276" s="20">
        <f>O1277</f>
        <v/>
      </c>
      <c r="Q1276" s="21">
        <f>YEAR(A1276)</f>
        <v/>
      </c>
    </row>
    <row r="1277">
      <c r="A1277" s="14" t="n">
        <v>43209</v>
      </c>
      <c r="B1277" s="15">
        <f>'01_RAW_Spot'!B1277</f>
        <v/>
      </c>
      <c r="C1277" s="16">
        <f>'01_RAW_IV'!B1277</f>
        <v/>
      </c>
      <c r="D1277" s="15">
        <f>LN(B1277/B1276)</f>
        <v/>
      </c>
      <c r="E1277" s="16">
        <f>STDEV(D1257:D1277)*SQRT(252)</f>
        <v/>
      </c>
      <c r="F1277" s="16">
        <f>STDEV(D1215:D1277)*SQRT(252)</f>
        <v/>
      </c>
      <c r="G1277" s="16">
        <f>IF(OR(C1277="",F1277=""),"",C1277-F1277)</f>
        <v/>
      </c>
      <c r="H1277" s="17">
        <f>IF(OR(C1277="",F1277="",F1277=0),"",C1277/F1277)</f>
        <v/>
      </c>
      <c r="I1277" s="18">
        <f>IF('01_RAW_FwdRV'!B1277="","",'01_RAW_FwdRV'!B1277)</f>
        <v/>
      </c>
      <c r="J1277" s="18">
        <f>IF(ROW()&lt;=3286,STDEV(D1278:D1298)*SQRT(252),"")</f>
        <v/>
      </c>
      <c r="K1277" s="18">
        <f>IF(ROW()&lt;=3244,LN(B1340/B1277),"")</f>
        <v/>
      </c>
      <c r="L1277" s="19" t="n">
        <v>0.04467084639498432</v>
      </c>
      <c r="M1277" s="19" t="n">
        <v>0.2429467084639498</v>
      </c>
      <c r="N1277" s="17" t="n">
        <v>-0.177239749572849</v>
      </c>
      <c r="O1277" s="20">
        <f>IF(F1277="","",IF(F1277&lt;'04_VOLATILITY_REGIMES'!$C$5,"Low",IF(F1277&lt;'04_VOLATILITY_REGIMES'!$C$6,"Normal",IF(F1277&lt;'04_VOLATILITY_REGIMES'!$C$7,"High","Extreme"))))</f>
        <v/>
      </c>
      <c r="P1277" s="20">
        <f>O1278</f>
        <v/>
      </c>
      <c r="Q1277" s="21">
        <f>YEAR(A1277)</f>
        <v/>
      </c>
    </row>
    <row r="1278">
      <c r="A1278" s="14" t="n">
        <v>43210</v>
      </c>
      <c r="B1278" s="15">
        <f>'01_RAW_Spot'!B1278</f>
        <v/>
      </c>
      <c r="C1278" s="16">
        <f>'01_RAW_IV'!B1278</f>
        <v/>
      </c>
      <c r="D1278" s="15">
        <f>LN(B1278/B1277)</f>
        <v/>
      </c>
      <c r="E1278" s="16">
        <f>STDEV(D1258:D1278)*SQRT(252)</f>
        <v/>
      </c>
      <c r="F1278" s="16">
        <f>STDEV(D1216:D1278)*SQRT(252)</f>
        <v/>
      </c>
      <c r="G1278" s="16">
        <f>IF(OR(C1278="",F1278=""),"",C1278-F1278)</f>
        <v/>
      </c>
      <c r="H1278" s="17">
        <f>IF(OR(C1278="",F1278="",F1278=0),"",C1278/F1278)</f>
        <v/>
      </c>
      <c r="I1278" s="18">
        <f>IF('01_RAW_FwdRV'!B1278="","",'01_RAW_FwdRV'!B1278)</f>
        <v/>
      </c>
      <c r="J1278" s="18">
        <f>IF(ROW()&lt;=3286,STDEV(D1279:D1299)*SQRT(252),"")</f>
        <v/>
      </c>
      <c r="K1278" s="18">
        <f>IF(ROW()&lt;=3244,LN(B1341/B1278),"")</f>
        <v/>
      </c>
      <c r="L1278" s="19" t="n">
        <v>0.1088488645262334</v>
      </c>
      <c r="M1278" s="19" t="n">
        <v>0.2842599843382929</v>
      </c>
      <c r="N1278" s="17" t="n">
        <v>-0.1722322513225093</v>
      </c>
      <c r="O1278" s="20">
        <f>IF(F1278="","",IF(F1278&lt;'04_VOLATILITY_REGIMES'!$C$5,"Low",IF(F1278&lt;'04_VOLATILITY_REGIMES'!$C$6,"Normal",IF(F1278&lt;'04_VOLATILITY_REGIMES'!$C$7,"High","Extreme"))))</f>
        <v/>
      </c>
      <c r="P1278" s="20">
        <f>O1279</f>
        <v/>
      </c>
      <c r="Q1278" s="21">
        <f>YEAR(A1278)</f>
        <v/>
      </c>
    </row>
    <row r="1279">
      <c r="A1279" s="14" t="n">
        <v>43213</v>
      </c>
      <c r="B1279" s="15">
        <f>'01_RAW_Spot'!B1279</f>
        <v/>
      </c>
      <c r="C1279" s="16">
        <f>'01_RAW_IV'!B1279</f>
        <v/>
      </c>
      <c r="D1279" s="15">
        <f>LN(B1279/B1278)</f>
        <v/>
      </c>
      <c r="E1279" s="16">
        <f>STDEV(D1259:D1279)*SQRT(252)</f>
        <v/>
      </c>
      <c r="F1279" s="16">
        <f>STDEV(D1217:D1279)*SQRT(252)</f>
        <v/>
      </c>
      <c r="G1279" s="16">
        <f>IF(OR(C1279="",F1279=""),"",C1279-F1279)</f>
        <v/>
      </c>
      <c r="H1279" s="17">
        <f>IF(OR(C1279="",F1279="",F1279=0),"",C1279/F1279)</f>
        <v/>
      </c>
      <c r="I1279" s="18">
        <f>IF('01_RAW_FwdRV'!B1279="","",'01_RAW_FwdRV'!B1279)</f>
        <v/>
      </c>
      <c r="J1279" s="18">
        <f>IF(ROW()&lt;=3286,STDEV(D1280:D1300)*SQRT(252),"")</f>
        <v/>
      </c>
      <c r="K1279" s="18">
        <f>IF(ROW()&lt;=3244,LN(B1342/B1279),"")</f>
        <v/>
      </c>
      <c r="L1279" s="19" t="n">
        <v>0.1431924882629108</v>
      </c>
      <c r="M1279" s="19" t="n">
        <v>0.3051643192488263</v>
      </c>
      <c r="N1279" s="17" t="n">
        <v>-0.1607407325155858</v>
      </c>
      <c r="O1279" s="20">
        <f>IF(F1279="","",IF(F1279&lt;'04_VOLATILITY_REGIMES'!$C$5,"Low",IF(F1279&lt;'04_VOLATILITY_REGIMES'!$C$6,"Normal",IF(F1279&lt;'04_VOLATILITY_REGIMES'!$C$7,"High","Extreme"))))</f>
        <v/>
      </c>
      <c r="P1279" s="20">
        <f>O1280</f>
        <v/>
      </c>
      <c r="Q1279" s="21">
        <f>YEAR(A1279)</f>
        <v/>
      </c>
    </row>
    <row r="1280">
      <c r="A1280" s="14" t="n">
        <v>43214</v>
      </c>
      <c r="B1280" s="15">
        <f>'01_RAW_Spot'!B1280</f>
        <v/>
      </c>
      <c r="C1280" s="16">
        <f>'01_RAW_IV'!B1280</f>
        <v/>
      </c>
      <c r="D1280" s="15">
        <f>LN(B1280/B1279)</f>
        <v/>
      </c>
      <c r="E1280" s="16">
        <f>STDEV(D1260:D1280)*SQRT(252)</f>
        <v/>
      </c>
      <c r="F1280" s="16">
        <f>STDEV(D1218:D1280)*SQRT(252)</f>
        <v/>
      </c>
      <c r="G1280" s="16">
        <f>IF(OR(C1280="",F1280=""),"",C1280-F1280)</f>
        <v/>
      </c>
      <c r="H1280" s="17">
        <f>IF(OR(C1280="",F1280="",F1280=0),"",C1280/F1280)</f>
        <v/>
      </c>
      <c r="I1280" s="18">
        <f>IF('01_RAW_FwdRV'!B1280="","",'01_RAW_FwdRV'!B1280)</f>
        <v/>
      </c>
      <c r="J1280" s="18">
        <f>IF(ROW()&lt;=3286,STDEV(D1281:D1301)*SQRT(252),"")</f>
        <v/>
      </c>
      <c r="K1280" s="18">
        <f>IF(ROW()&lt;=3244,LN(B1343/B1280),"")</f>
        <v/>
      </c>
      <c r="L1280" s="19" t="n">
        <v>0.1344800625488663</v>
      </c>
      <c r="M1280" s="19" t="n">
        <v>0.1767005473025801</v>
      </c>
      <c r="N1280" s="17" t="n">
        <v>-0.04779376247547382</v>
      </c>
      <c r="O1280" s="20">
        <f>IF(F1280="","",IF(F1280&lt;'04_VOLATILITY_REGIMES'!$C$5,"Low",IF(F1280&lt;'04_VOLATILITY_REGIMES'!$C$6,"Normal",IF(F1280&lt;'04_VOLATILITY_REGIMES'!$C$7,"High","Extreme"))))</f>
        <v/>
      </c>
      <c r="P1280" s="20">
        <f>O1281</f>
        <v/>
      </c>
      <c r="Q1280" s="21">
        <f>YEAR(A1280)</f>
        <v/>
      </c>
    </row>
    <row r="1281">
      <c r="A1281" s="14" t="n">
        <v>43215</v>
      </c>
      <c r="B1281" s="15">
        <f>'01_RAW_Spot'!B1281</f>
        <v/>
      </c>
      <c r="C1281" s="16">
        <f>'01_RAW_IV'!B1281</f>
        <v/>
      </c>
      <c r="D1281" s="15">
        <f>LN(B1281/B1280)</f>
        <v/>
      </c>
      <c r="E1281" s="16">
        <f>STDEV(D1261:D1281)*SQRT(252)</f>
        <v/>
      </c>
      <c r="F1281" s="16">
        <f>STDEV(D1219:D1281)*SQRT(252)</f>
        <v/>
      </c>
      <c r="G1281" s="16">
        <f>IF(OR(C1281="",F1281=""),"",C1281-F1281)</f>
        <v/>
      </c>
      <c r="H1281" s="17">
        <f>IF(OR(C1281="",F1281="",F1281=0),"",C1281/F1281)</f>
        <v/>
      </c>
      <c r="I1281" s="18">
        <f>IF('01_RAW_FwdRV'!B1281="","",'01_RAW_FwdRV'!B1281)</f>
        <v/>
      </c>
      <c r="J1281" s="18">
        <f>IF(ROW()&lt;=3286,STDEV(D1282:D1302)*SQRT(252),"")</f>
        <v/>
      </c>
      <c r="K1281" s="18">
        <f>IF(ROW()&lt;=3244,LN(B1344/B1281),"")</f>
        <v/>
      </c>
      <c r="L1281" s="19" t="n">
        <v>0.17578125</v>
      </c>
      <c r="M1281" s="19" t="n">
        <v>0.27578125</v>
      </c>
      <c r="N1281" s="17" t="n">
        <v>-0.07606900623187776</v>
      </c>
      <c r="O1281" s="20">
        <f>IF(F1281="","",IF(F1281&lt;'04_VOLATILITY_REGIMES'!$C$5,"Low",IF(F1281&lt;'04_VOLATILITY_REGIMES'!$C$6,"Normal",IF(F1281&lt;'04_VOLATILITY_REGIMES'!$C$7,"High","Extreme"))))</f>
        <v/>
      </c>
      <c r="P1281" s="20">
        <f>O1282</f>
        <v/>
      </c>
      <c r="Q1281" s="21">
        <f>YEAR(A1281)</f>
        <v/>
      </c>
    </row>
    <row r="1282">
      <c r="A1282" s="14" t="n">
        <v>43216</v>
      </c>
      <c r="B1282" s="15">
        <f>'01_RAW_Spot'!B1282</f>
        <v/>
      </c>
      <c r="C1282" s="16">
        <f>'01_RAW_IV'!B1282</f>
        <v/>
      </c>
      <c r="D1282" s="15">
        <f>LN(B1282/B1281)</f>
        <v/>
      </c>
      <c r="E1282" s="16">
        <f>STDEV(D1262:D1282)*SQRT(252)</f>
        <v/>
      </c>
      <c r="F1282" s="16">
        <f>STDEV(D1220:D1282)*SQRT(252)</f>
        <v/>
      </c>
      <c r="G1282" s="16">
        <f>IF(OR(C1282="",F1282=""),"",C1282-F1282)</f>
        <v/>
      </c>
      <c r="H1282" s="17">
        <f>IF(OR(C1282="",F1282="",F1282=0),"",C1282/F1282)</f>
        <v/>
      </c>
      <c r="I1282" s="18">
        <f>IF('01_RAW_FwdRV'!B1282="","",'01_RAW_FwdRV'!B1282)</f>
        <v/>
      </c>
      <c r="J1282" s="18">
        <f>IF(ROW()&lt;=3286,STDEV(D1283:D1303)*SQRT(252),"")</f>
        <v/>
      </c>
      <c r="K1282" s="18">
        <f>IF(ROW()&lt;=3244,LN(B1345/B1282),"")</f>
        <v/>
      </c>
      <c r="L1282" s="19" t="n">
        <v>0.1584699453551913</v>
      </c>
      <c r="M1282" s="19" t="n">
        <v>0.2958626073380172</v>
      </c>
      <c r="N1282" s="17" t="n">
        <v>-0.1162076589603939</v>
      </c>
      <c r="O1282" s="20">
        <f>IF(F1282="","",IF(F1282&lt;'04_VOLATILITY_REGIMES'!$C$5,"Low",IF(F1282&lt;'04_VOLATILITY_REGIMES'!$C$6,"Normal",IF(F1282&lt;'04_VOLATILITY_REGIMES'!$C$7,"High","Extreme"))))</f>
        <v/>
      </c>
      <c r="P1282" s="20">
        <f>O1283</f>
        <v/>
      </c>
      <c r="Q1282" s="21">
        <f>YEAR(A1282)</f>
        <v/>
      </c>
    </row>
    <row r="1283">
      <c r="A1283" s="14" t="n">
        <v>43217</v>
      </c>
      <c r="B1283" s="15">
        <f>'01_RAW_Spot'!B1283</f>
        <v/>
      </c>
      <c r="C1283" s="16">
        <f>'01_RAW_IV'!B1283</f>
        <v/>
      </c>
      <c r="D1283" s="15">
        <f>LN(B1283/B1282)</f>
        <v/>
      </c>
      <c r="E1283" s="16">
        <f>STDEV(D1263:D1283)*SQRT(252)</f>
        <v/>
      </c>
      <c r="F1283" s="16">
        <f>STDEV(D1221:D1283)*SQRT(252)</f>
        <v/>
      </c>
      <c r="G1283" s="16">
        <f>IF(OR(C1283="",F1283=""),"",C1283-F1283)</f>
        <v/>
      </c>
      <c r="H1283" s="17">
        <f>IF(OR(C1283="",F1283="",F1283=0),"",C1283/F1283)</f>
        <v/>
      </c>
      <c r="I1283" s="18">
        <f>IF('01_RAW_FwdRV'!B1283="","",'01_RAW_FwdRV'!B1283)</f>
        <v/>
      </c>
      <c r="J1283" s="18">
        <f>IF(ROW()&lt;=3286,STDEV(D1284:D1304)*SQRT(252),"")</f>
        <v/>
      </c>
      <c r="K1283" s="18">
        <f>IF(ROW()&lt;=3244,LN(B1346/B1283),"")</f>
        <v/>
      </c>
      <c r="L1283" s="19" t="n">
        <v>0.1224648985959438</v>
      </c>
      <c r="M1283" s="19" t="n">
        <v>0.3026521060842434</v>
      </c>
      <c r="N1283" s="17" t="n">
        <v>-0.1708283114104863</v>
      </c>
      <c r="O1283" s="20">
        <f>IF(F1283="","",IF(F1283&lt;'04_VOLATILITY_REGIMES'!$C$5,"Low",IF(F1283&lt;'04_VOLATILITY_REGIMES'!$C$6,"Normal",IF(F1283&lt;'04_VOLATILITY_REGIMES'!$C$7,"High","Extreme"))))</f>
        <v/>
      </c>
      <c r="P1283" s="20">
        <f>O1284</f>
        <v/>
      </c>
      <c r="Q1283" s="21">
        <f>YEAR(A1283)</f>
        <v/>
      </c>
    </row>
    <row r="1284">
      <c r="A1284" s="14" t="n">
        <v>43222</v>
      </c>
      <c r="B1284" s="15">
        <f>'01_RAW_Spot'!B1284</f>
        <v/>
      </c>
      <c r="C1284" s="16">
        <f>'01_RAW_IV'!B1284</f>
        <v/>
      </c>
      <c r="D1284" s="15">
        <f>LN(B1284/B1283)</f>
        <v/>
      </c>
      <c r="E1284" s="16">
        <f>STDEV(D1264:D1284)*SQRT(252)</f>
        <v/>
      </c>
      <c r="F1284" s="16">
        <f>STDEV(D1222:D1284)*SQRT(252)</f>
        <v/>
      </c>
      <c r="G1284" s="16">
        <f>IF(OR(C1284="",F1284=""),"",C1284-F1284)</f>
        <v/>
      </c>
      <c r="H1284" s="17">
        <f>IF(OR(C1284="",F1284="",F1284=0),"",C1284/F1284)</f>
        <v/>
      </c>
      <c r="I1284" s="18">
        <f>IF('01_RAW_FwdRV'!B1284="","",'01_RAW_FwdRV'!B1284)</f>
        <v/>
      </c>
      <c r="J1284" s="18">
        <f>IF(ROW()&lt;=3286,STDEV(D1285:D1305)*SQRT(252),"")</f>
        <v/>
      </c>
      <c r="K1284" s="18">
        <f>IF(ROW()&lt;=3244,LN(B1347/B1284),"")</f>
        <v/>
      </c>
      <c r="L1284" s="19" t="n">
        <v>0.1083398285268901</v>
      </c>
      <c r="M1284" s="19" t="n">
        <v>0.303975058456742</v>
      </c>
      <c r="N1284" s="17" t="n">
        <v>-0.1876423270391064</v>
      </c>
      <c r="O1284" s="20">
        <f>IF(F1284="","",IF(F1284&lt;'04_VOLATILITY_REGIMES'!$C$5,"Low",IF(F1284&lt;'04_VOLATILITY_REGIMES'!$C$6,"Normal",IF(F1284&lt;'04_VOLATILITY_REGIMES'!$C$7,"High","Extreme"))))</f>
        <v/>
      </c>
      <c r="P1284" s="20">
        <f>O1285</f>
        <v/>
      </c>
      <c r="Q1284" s="21">
        <f>YEAR(A1284)</f>
        <v/>
      </c>
    </row>
    <row r="1285">
      <c r="A1285" s="14" t="n">
        <v>43223</v>
      </c>
      <c r="B1285" s="15">
        <f>'01_RAW_Spot'!B1285</f>
        <v/>
      </c>
      <c r="C1285" s="16">
        <f>'01_RAW_IV'!B1285</f>
        <v/>
      </c>
      <c r="D1285" s="15">
        <f>LN(B1285/B1284)</f>
        <v/>
      </c>
      <c r="E1285" s="16">
        <f>STDEV(D1265:D1285)*SQRT(252)</f>
        <v/>
      </c>
      <c r="F1285" s="16">
        <f>STDEV(D1223:D1285)*SQRT(252)</f>
        <v/>
      </c>
      <c r="G1285" s="16">
        <f>IF(OR(C1285="",F1285=""),"",C1285-F1285)</f>
        <v/>
      </c>
      <c r="H1285" s="17">
        <f>IF(OR(C1285="",F1285="",F1285=0),"",C1285/F1285)</f>
        <v/>
      </c>
      <c r="I1285" s="18">
        <f>IF('01_RAW_FwdRV'!B1285="","",'01_RAW_FwdRV'!B1285)</f>
        <v/>
      </c>
      <c r="J1285" s="18">
        <f>IF(ROW()&lt;=3286,STDEV(D1286:D1306)*SQRT(252),"")</f>
        <v/>
      </c>
      <c r="K1285" s="18">
        <f>IF(ROW()&lt;=3244,LN(B1348/B1285),"")</f>
        <v/>
      </c>
      <c r="L1285" s="19" t="n">
        <v>0.09968847352024922</v>
      </c>
      <c r="M1285" s="19" t="n">
        <v>0.2967289719626168</v>
      </c>
      <c r="N1285" s="17" t="n">
        <v>-0.1847361839327182</v>
      </c>
      <c r="O1285" s="20">
        <f>IF(F1285="","",IF(F1285&lt;'04_VOLATILITY_REGIMES'!$C$5,"Low",IF(F1285&lt;'04_VOLATILITY_REGIMES'!$C$6,"Normal",IF(F1285&lt;'04_VOLATILITY_REGIMES'!$C$7,"High","Extreme"))))</f>
        <v/>
      </c>
      <c r="P1285" s="20">
        <f>O1286</f>
        <v/>
      </c>
      <c r="Q1285" s="21">
        <f>YEAR(A1285)</f>
        <v/>
      </c>
    </row>
    <row r="1286">
      <c r="A1286" s="14" t="n">
        <v>43224</v>
      </c>
      <c r="B1286" s="15">
        <f>'01_RAW_Spot'!B1286</f>
        <v/>
      </c>
      <c r="C1286" s="16">
        <f>'01_RAW_IV'!B1286</f>
        <v/>
      </c>
      <c r="D1286" s="15">
        <f>LN(B1286/B1285)</f>
        <v/>
      </c>
      <c r="E1286" s="16">
        <f>STDEV(D1266:D1286)*SQRT(252)</f>
        <v/>
      </c>
      <c r="F1286" s="16">
        <f>STDEV(D1224:D1286)*SQRT(252)</f>
        <v/>
      </c>
      <c r="G1286" s="16">
        <f>IF(OR(C1286="",F1286=""),"",C1286-F1286)</f>
        <v/>
      </c>
      <c r="H1286" s="17">
        <f>IF(OR(C1286="",F1286="",F1286=0),"",C1286/F1286)</f>
        <v/>
      </c>
      <c r="I1286" s="18">
        <f>IF('01_RAW_FwdRV'!B1286="","",'01_RAW_FwdRV'!B1286)</f>
        <v/>
      </c>
      <c r="J1286" s="18">
        <f>IF(ROW()&lt;=3286,STDEV(D1287:D1307)*SQRT(252),"")</f>
        <v/>
      </c>
      <c r="K1286" s="18">
        <f>IF(ROW()&lt;=3244,LN(B1349/B1286),"")</f>
        <v/>
      </c>
      <c r="L1286" s="19" t="n">
        <v>0.1182879377431907</v>
      </c>
      <c r="M1286" s="19" t="n">
        <v>0.3003891050583657</v>
      </c>
      <c r="N1286" s="17" t="n">
        <v>-0.178744321689869</v>
      </c>
      <c r="O1286" s="20">
        <f>IF(F1286="","",IF(F1286&lt;'04_VOLATILITY_REGIMES'!$C$5,"Low",IF(F1286&lt;'04_VOLATILITY_REGIMES'!$C$6,"Normal",IF(F1286&lt;'04_VOLATILITY_REGIMES'!$C$7,"High","Extreme"))))</f>
        <v/>
      </c>
      <c r="P1286" s="20">
        <f>O1287</f>
        <v/>
      </c>
      <c r="Q1286" s="21">
        <f>YEAR(A1286)</f>
        <v/>
      </c>
    </row>
    <row r="1287">
      <c r="A1287" s="14" t="n">
        <v>43227</v>
      </c>
      <c r="B1287" s="15">
        <f>'01_RAW_Spot'!B1287</f>
        <v/>
      </c>
      <c r="C1287" s="16">
        <f>'01_RAW_IV'!B1287</f>
        <v/>
      </c>
      <c r="D1287" s="15">
        <f>LN(B1287/B1286)</f>
        <v/>
      </c>
      <c r="E1287" s="16">
        <f>STDEV(D1267:D1287)*SQRT(252)</f>
        <v/>
      </c>
      <c r="F1287" s="16">
        <f>STDEV(D1225:D1287)*SQRT(252)</f>
        <v/>
      </c>
      <c r="G1287" s="16">
        <f>IF(OR(C1287="",F1287=""),"",C1287-F1287)</f>
        <v/>
      </c>
      <c r="H1287" s="17">
        <f>IF(OR(C1287="",F1287="",F1287=0),"",C1287/F1287)</f>
        <v/>
      </c>
      <c r="I1287" s="18">
        <f>IF('01_RAW_FwdRV'!B1287="","",'01_RAW_FwdRV'!B1287)</f>
        <v/>
      </c>
      <c r="J1287" s="18">
        <f>IF(ROW()&lt;=3286,STDEV(D1288:D1308)*SQRT(252),"")</f>
        <v/>
      </c>
      <c r="K1287" s="18">
        <f>IF(ROW()&lt;=3244,LN(B1350/B1287),"")</f>
        <v/>
      </c>
      <c r="L1287" s="19" t="n">
        <v>0.1858475894245723</v>
      </c>
      <c r="M1287" s="19" t="n">
        <v>0.3024883359253499</v>
      </c>
      <c r="N1287" s="17" t="n">
        <v>-0.08922514021642776</v>
      </c>
      <c r="O1287" s="20">
        <f>IF(F1287="","",IF(F1287&lt;'04_VOLATILITY_REGIMES'!$C$5,"Low",IF(F1287&lt;'04_VOLATILITY_REGIMES'!$C$6,"Normal",IF(F1287&lt;'04_VOLATILITY_REGIMES'!$C$7,"High","Extreme"))))</f>
        <v/>
      </c>
      <c r="P1287" s="20">
        <f>O1288</f>
        <v/>
      </c>
      <c r="Q1287" s="21">
        <f>YEAR(A1287)</f>
        <v/>
      </c>
    </row>
    <row r="1288">
      <c r="A1288" s="14" t="n">
        <v>43228</v>
      </c>
      <c r="B1288" s="15">
        <f>'01_RAW_Spot'!B1288</f>
        <v/>
      </c>
      <c r="C1288" s="16">
        <f>'01_RAW_IV'!B1288</f>
        <v/>
      </c>
      <c r="D1288" s="15">
        <f>LN(B1288/B1287)</f>
        <v/>
      </c>
      <c r="E1288" s="16">
        <f>STDEV(D1268:D1288)*SQRT(252)</f>
        <v/>
      </c>
      <c r="F1288" s="16">
        <f>STDEV(D1226:D1288)*SQRT(252)</f>
        <v/>
      </c>
      <c r="G1288" s="16">
        <f>IF(OR(C1288="",F1288=""),"",C1288-F1288)</f>
        <v/>
      </c>
      <c r="H1288" s="17">
        <f>IF(OR(C1288="",F1288="",F1288=0),"",C1288/F1288)</f>
        <v/>
      </c>
      <c r="I1288" s="18">
        <f>IF('01_RAW_FwdRV'!B1288="","",'01_RAW_FwdRV'!B1288)</f>
        <v/>
      </c>
      <c r="J1288" s="18">
        <f>IF(ROW()&lt;=3286,STDEV(D1289:D1309)*SQRT(252),"")</f>
        <v/>
      </c>
      <c r="K1288" s="18">
        <f>IF(ROW()&lt;=3244,LN(B1351/B1288),"")</f>
        <v/>
      </c>
      <c r="L1288" s="19" t="n">
        <v>0.1958041958041958</v>
      </c>
      <c r="M1288" s="19" t="n">
        <v>0.3076923076923077</v>
      </c>
      <c r="N1288" s="17" t="n">
        <v>-0.08173145585202883</v>
      </c>
      <c r="O1288" s="20">
        <f>IF(F1288="","",IF(F1288&lt;'04_VOLATILITY_REGIMES'!$C$5,"Low",IF(F1288&lt;'04_VOLATILITY_REGIMES'!$C$6,"Normal",IF(F1288&lt;'04_VOLATILITY_REGIMES'!$C$7,"High","Extreme"))))</f>
        <v/>
      </c>
      <c r="P1288" s="20">
        <f>O1289</f>
        <v/>
      </c>
      <c r="Q1288" s="21">
        <f>YEAR(A1288)</f>
        <v/>
      </c>
    </row>
    <row r="1289">
      <c r="A1289" s="14" t="n">
        <v>43229</v>
      </c>
      <c r="B1289" s="15">
        <f>'01_RAW_Spot'!B1289</f>
        <v/>
      </c>
      <c r="C1289" s="16">
        <f>'01_RAW_IV'!B1289</f>
        <v/>
      </c>
      <c r="D1289" s="15">
        <f>LN(B1289/B1288)</f>
        <v/>
      </c>
      <c r="E1289" s="16">
        <f>STDEV(D1269:D1289)*SQRT(252)</f>
        <v/>
      </c>
      <c r="F1289" s="16">
        <f>STDEV(D1227:D1289)*SQRT(252)</f>
        <v/>
      </c>
      <c r="G1289" s="16">
        <f>IF(OR(C1289="",F1289=""),"",C1289-F1289)</f>
        <v/>
      </c>
      <c r="H1289" s="17">
        <f>IF(OR(C1289="",F1289="",F1289=0),"",C1289/F1289)</f>
        <v/>
      </c>
      <c r="I1289" s="18">
        <f>IF('01_RAW_FwdRV'!B1289="","",'01_RAW_FwdRV'!B1289)</f>
        <v/>
      </c>
      <c r="J1289" s="18">
        <f>IF(ROW()&lt;=3286,STDEV(D1290:D1310)*SQRT(252),"")</f>
        <v/>
      </c>
      <c r="K1289" s="18">
        <f>IF(ROW()&lt;=3244,LN(B1352/B1289),"")</f>
        <v/>
      </c>
      <c r="L1289" s="19" t="n">
        <v>0.2406832298136646</v>
      </c>
      <c r="M1289" s="19" t="n">
        <v>0.3097826086956522</v>
      </c>
      <c r="N1289" s="17" t="n">
        <v>-0.01567237225869129</v>
      </c>
      <c r="O1289" s="20">
        <f>IF(F1289="","",IF(F1289&lt;'04_VOLATILITY_REGIMES'!$C$5,"Low",IF(F1289&lt;'04_VOLATILITY_REGIMES'!$C$6,"Normal",IF(F1289&lt;'04_VOLATILITY_REGIMES'!$C$7,"High","Extreme"))))</f>
        <v/>
      </c>
      <c r="P1289" s="20">
        <f>O1290</f>
        <v/>
      </c>
      <c r="Q1289" s="21">
        <f>YEAR(A1289)</f>
        <v/>
      </c>
    </row>
    <row r="1290">
      <c r="A1290" s="14" t="n">
        <v>43230</v>
      </c>
      <c r="B1290" s="15">
        <f>'01_RAW_Spot'!B1290</f>
        <v/>
      </c>
      <c r="C1290" s="16">
        <f>'01_RAW_IV'!B1290</f>
        <v/>
      </c>
      <c r="D1290" s="15">
        <f>LN(B1290/B1289)</f>
        <v/>
      </c>
      <c r="E1290" s="16">
        <f>STDEV(D1270:D1290)*SQRT(252)</f>
        <v/>
      </c>
      <c r="F1290" s="16">
        <f>STDEV(D1228:D1290)*SQRT(252)</f>
        <v/>
      </c>
      <c r="G1290" s="16">
        <f>IF(OR(C1290="",F1290=""),"",C1290-F1290)</f>
        <v/>
      </c>
      <c r="H1290" s="17">
        <f>IF(OR(C1290="",F1290="",F1290=0),"",C1290/F1290)</f>
        <v/>
      </c>
      <c r="I1290" s="18">
        <f>IF('01_RAW_FwdRV'!B1290="","",'01_RAW_FwdRV'!B1290)</f>
        <v/>
      </c>
      <c r="J1290" s="18">
        <f>IF(ROW()&lt;=3286,STDEV(D1291:D1311)*SQRT(252),"")</f>
        <v/>
      </c>
      <c r="K1290" s="18">
        <f>IF(ROW()&lt;=3244,LN(B1353/B1290),"")</f>
        <v/>
      </c>
      <c r="L1290" s="19" t="n">
        <v>0.2327385570209465</v>
      </c>
      <c r="M1290" s="19" t="n">
        <v>0.3095422808378588</v>
      </c>
      <c r="N1290" s="17" t="n">
        <v>-0.02861086260166504</v>
      </c>
      <c r="O1290" s="20">
        <f>IF(F1290="","",IF(F1290&lt;'04_VOLATILITY_REGIMES'!$C$5,"Low",IF(F1290&lt;'04_VOLATILITY_REGIMES'!$C$6,"Normal",IF(F1290&lt;'04_VOLATILITY_REGIMES'!$C$7,"High","Extreme"))))</f>
        <v/>
      </c>
      <c r="P1290" s="20">
        <f>O1291</f>
        <v/>
      </c>
      <c r="Q1290" s="21">
        <f>YEAR(A1290)</f>
        <v/>
      </c>
    </row>
    <row r="1291">
      <c r="A1291" s="14" t="n">
        <v>43231</v>
      </c>
      <c r="B1291" s="15">
        <f>'01_RAW_Spot'!B1291</f>
        <v/>
      </c>
      <c r="C1291" s="16">
        <f>'01_RAW_IV'!B1291</f>
        <v/>
      </c>
      <c r="D1291" s="15">
        <f>LN(B1291/B1290)</f>
        <v/>
      </c>
      <c r="E1291" s="16">
        <f>STDEV(D1271:D1291)*SQRT(252)</f>
        <v/>
      </c>
      <c r="F1291" s="16">
        <f>STDEV(D1229:D1291)*SQRT(252)</f>
        <v/>
      </c>
      <c r="G1291" s="16">
        <f>IF(OR(C1291="",F1291=""),"",C1291-F1291)</f>
        <v/>
      </c>
      <c r="H1291" s="17">
        <f>IF(OR(C1291="",F1291="",F1291=0),"",C1291/F1291)</f>
        <v/>
      </c>
      <c r="I1291" s="18">
        <f>IF('01_RAW_FwdRV'!B1291="","",'01_RAW_FwdRV'!B1291)</f>
        <v/>
      </c>
      <c r="J1291" s="18">
        <f>IF(ROW()&lt;=3286,STDEV(D1292:D1312)*SQRT(252),"")</f>
        <v/>
      </c>
      <c r="K1291" s="18">
        <f>IF(ROW()&lt;=3244,LN(B1354/B1291),"")</f>
        <v/>
      </c>
      <c r="L1291" s="19" t="n">
        <v>0.2131782945736434</v>
      </c>
      <c r="M1291" s="19" t="n">
        <v>0.2178294573643411</v>
      </c>
      <c r="N1291" s="17" t="n">
        <v>0.01884864165702496</v>
      </c>
      <c r="O1291" s="20">
        <f>IF(F1291="","",IF(F1291&lt;'04_VOLATILITY_REGIMES'!$C$5,"Low",IF(F1291&lt;'04_VOLATILITY_REGIMES'!$C$6,"Normal",IF(F1291&lt;'04_VOLATILITY_REGIMES'!$C$7,"High","Extreme"))))</f>
        <v/>
      </c>
      <c r="P1291" s="20">
        <f>O1292</f>
        <v/>
      </c>
      <c r="Q1291" s="21">
        <f>YEAR(A1291)</f>
        <v/>
      </c>
    </row>
    <row r="1292">
      <c r="A1292" s="14" t="n">
        <v>43234</v>
      </c>
      <c r="B1292" s="15">
        <f>'01_RAW_Spot'!B1292</f>
        <v/>
      </c>
      <c r="C1292" s="16">
        <f>'01_RAW_IV'!B1292</f>
        <v/>
      </c>
      <c r="D1292" s="15">
        <f>LN(B1292/B1291)</f>
        <v/>
      </c>
      <c r="E1292" s="16">
        <f>STDEV(D1272:D1292)*SQRT(252)</f>
        <v/>
      </c>
      <c r="F1292" s="16">
        <f>STDEV(D1230:D1292)*SQRT(252)</f>
        <v/>
      </c>
      <c r="G1292" s="16">
        <f>IF(OR(C1292="",F1292=""),"",C1292-F1292)</f>
        <v/>
      </c>
      <c r="H1292" s="17">
        <f>IF(OR(C1292="",F1292="",F1292=0),"",C1292/F1292)</f>
        <v/>
      </c>
      <c r="I1292" s="18">
        <f>IF('01_RAW_FwdRV'!B1292="","",'01_RAW_FwdRV'!B1292)</f>
        <v/>
      </c>
      <c r="J1292" s="18">
        <f>IF(ROW()&lt;=3286,STDEV(D1293:D1313)*SQRT(252),"")</f>
        <v/>
      </c>
      <c r="K1292" s="18">
        <f>IF(ROW()&lt;=3244,LN(B1355/B1292),"")</f>
        <v/>
      </c>
      <c r="L1292" s="19" t="n">
        <v>0.2339271882261812</v>
      </c>
      <c r="M1292" s="19" t="n">
        <v>0.2300542215336948</v>
      </c>
      <c r="N1292" s="17" t="n">
        <v>0.04123897270921773</v>
      </c>
      <c r="O1292" s="20">
        <f>IF(F1292="","",IF(F1292&lt;'04_VOLATILITY_REGIMES'!$C$5,"Low",IF(F1292&lt;'04_VOLATILITY_REGIMES'!$C$6,"Normal",IF(F1292&lt;'04_VOLATILITY_REGIMES'!$C$7,"High","Extreme"))))</f>
        <v/>
      </c>
      <c r="P1292" s="20">
        <f>O1293</f>
        <v/>
      </c>
      <c r="Q1292" s="21">
        <f>YEAR(A1292)</f>
        <v/>
      </c>
    </row>
    <row r="1293">
      <c r="A1293" s="14" t="n">
        <v>43235</v>
      </c>
      <c r="B1293" s="15">
        <f>'01_RAW_Spot'!B1293</f>
        <v/>
      </c>
      <c r="C1293" s="16">
        <f>'01_RAW_IV'!B1293</f>
        <v/>
      </c>
      <c r="D1293" s="15">
        <f>LN(B1293/B1292)</f>
        <v/>
      </c>
      <c r="E1293" s="16">
        <f>STDEV(D1273:D1293)*SQRT(252)</f>
        <v/>
      </c>
      <c r="F1293" s="16">
        <f>STDEV(D1231:D1293)*SQRT(252)</f>
        <v/>
      </c>
      <c r="G1293" s="16">
        <f>IF(OR(C1293="",F1293=""),"",C1293-F1293)</f>
        <v/>
      </c>
      <c r="H1293" s="17">
        <f>IF(OR(C1293="",F1293="",F1293=0),"",C1293/F1293)</f>
        <v/>
      </c>
      <c r="I1293" s="18">
        <f>IF('01_RAW_FwdRV'!B1293="","",'01_RAW_FwdRV'!B1293)</f>
        <v/>
      </c>
      <c r="J1293" s="18">
        <f>IF(ROW()&lt;=3286,STDEV(D1294:D1314)*SQRT(252),"")</f>
        <v/>
      </c>
      <c r="K1293" s="18">
        <f>IF(ROW()&lt;=3244,LN(B1356/B1293),"")</f>
        <v/>
      </c>
      <c r="L1293" s="19" t="n">
        <v>0.2476780185758514</v>
      </c>
      <c r="M1293" s="19" t="n">
        <v>0.3343653250773994</v>
      </c>
      <c r="N1293" s="17" t="n">
        <v>-0.06704691113255568</v>
      </c>
      <c r="O1293" s="20">
        <f>IF(F1293="","",IF(F1293&lt;'04_VOLATILITY_REGIMES'!$C$5,"Low",IF(F1293&lt;'04_VOLATILITY_REGIMES'!$C$6,"Normal",IF(F1293&lt;'04_VOLATILITY_REGIMES'!$C$7,"High","Extreme"))))</f>
        <v/>
      </c>
      <c r="P1293" s="20">
        <f>O1294</f>
        <v/>
      </c>
      <c r="Q1293" s="21">
        <f>YEAR(A1293)</f>
        <v/>
      </c>
    </row>
    <row r="1294">
      <c r="A1294" s="14" t="n">
        <v>43236</v>
      </c>
      <c r="B1294" s="15">
        <f>'01_RAW_Spot'!B1294</f>
        <v/>
      </c>
      <c r="C1294" s="16">
        <f>'01_RAW_IV'!B1294</f>
        <v/>
      </c>
      <c r="D1294" s="15">
        <f>LN(B1294/B1293)</f>
        <v/>
      </c>
      <c r="E1294" s="16">
        <f>STDEV(D1274:D1294)*SQRT(252)</f>
        <v/>
      </c>
      <c r="F1294" s="16">
        <f>STDEV(D1232:D1294)*SQRT(252)</f>
        <v/>
      </c>
      <c r="G1294" s="16">
        <f>IF(OR(C1294="",F1294=""),"",C1294-F1294)</f>
        <v/>
      </c>
      <c r="H1294" s="17">
        <f>IF(OR(C1294="",F1294="",F1294=0),"",C1294/F1294)</f>
        <v/>
      </c>
      <c r="I1294" s="18">
        <f>IF('01_RAW_FwdRV'!B1294="","",'01_RAW_FwdRV'!B1294)</f>
        <v/>
      </c>
      <c r="J1294" s="18">
        <f>IF(ROW()&lt;=3286,STDEV(D1295:D1315)*SQRT(252),"")</f>
        <v/>
      </c>
      <c r="K1294" s="18">
        <f>IF(ROW()&lt;=3244,LN(B1357/B1294),"")</f>
        <v/>
      </c>
      <c r="L1294" s="19" t="n">
        <v>0.2482598607888631</v>
      </c>
      <c r="M1294" s="19" t="n">
        <v>0.3735498839907193</v>
      </c>
      <c r="N1294" s="17" t="n">
        <v>-0.1201605567691671</v>
      </c>
      <c r="O1294" s="20">
        <f>IF(F1294="","",IF(F1294&lt;'04_VOLATILITY_REGIMES'!$C$5,"Low",IF(F1294&lt;'04_VOLATILITY_REGIMES'!$C$6,"Normal",IF(F1294&lt;'04_VOLATILITY_REGIMES'!$C$7,"High","Extreme"))))</f>
        <v/>
      </c>
      <c r="P1294" s="20">
        <f>O1295</f>
        <v/>
      </c>
      <c r="Q1294" s="21">
        <f>YEAR(A1294)</f>
        <v/>
      </c>
    </row>
    <row r="1295">
      <c r="A1295" s="14" t="n">
        <v>43237</v>
      </c>
      <c r="B1295" s="15">
        <f>'01_RAW_Spot'!B1295</f>
        <v/>
      </c>
      <c r="C1295" s="16">
        <f>'01_RAW_IV'!B1295</f>
        <v/>
      </c>
      <c r="D1295" s="15">
        <f>LN(B1295/B1294)</f>
        <v/>
      </c>
      <c r="E1295" s="16">
        <f>STDEV(D1275:D1295)*SQRT(252)</f>
        <v/>
      </c>
      <c r="F1295" s="16">
        <f>STDEV(D1233:D1295)*SQRT(252)</f>
        <v/>
      </c>
      <c r="G1295" s="16">
        <f>IF(OR(C1295="",F1295=""),"",C1295-F1295)</f>
        <v/>
      </c>
      <c r="H1295" s="17">
        <f>IF(OR(C1295="",F1295="",F1295=0),"",C1295/F1295)</f>
        <v/>
      </c>
      <c r="I1295" s="18">
        <f>IF('01_RAW_FwdRV'!B1295="","",'01_RAW_FwdRV'!B1295)</f>
        <v/>
      </c>
      <c r="J1295" s="18">
        <f>IF(ROW()&lt;=3286,STDEV(D1296:D1316)*SQRT(252),"")</f>
        <v/>
      </c>
      <c r="K1295" s="18">
        <f>IF(ROW()&lt;=3244,LN(B1358/B1295),"")</f>
        <v/>
      </c>
      <c r="L1295" s="19" t="n">
        <v>0.2488408037094281</v>
      </c>
      <c r="M1295" s="19" t="n">
        <v>0.3825347758887171</v>
      </c>
      <c r="N1295" s="17" t="n">
        <v>-0.1301918278224847</v>
      </c>
      <c r="O1295" s="20">
        <f>IF(F1295="","",IF(F1295&lt;'04_VOLATILITY_REGIMES'!$C$5,"Low",IF(F1295&lt;'04_VOLATILITY_REGIMES'!$C$6,"Normal",IF(F1295&lt;'04_VOLATILITY_REGIMES'!$C$7,"High","Extreme"))))</f>
        <v/>
      </c>
      <c r="P1295" s="20">
        <f>O1296</f>
        <v/>
      </c>
      <c r="Q1295" s="21">
        <f>YEAR(A1295)</f>
        <v/>
      </c>
    </row>
    <row r="1296">
      <c r="A1296" s="14" t="n">
        <v>43238</v>
      </c>
      <c r="B1296" s="15">
        <f>'01_RAW_Spot'!B1296</f>
        <v/>
      </c>
      <c r="C1296" s="16">
        <f>'01_RAW_IV'!B1296</f>
        <v/>
      </c>
      <c r="D1296" s="15">
        <f>LN(B1296/B1295)</f>
        <v/>
      </c>
      <c r="E1296" s="16">
        <f>STDEV(D1276:D1296)*SQRT(252)</f>
        <v/>
      </c>
      <c r="F1296" s="16">
        <f>STDEV(D1234:D1296)*SQRT(252)</f>
        <v/>
      </c>
      <c r="G1296" s="16">
        <f>IF(OR(C1296="",F1296=""),"",C1296-F1296)</f>
        <v/>
      </c>
      <c r="H1296" s="17">
        <f>IF(OR(C1296="",F1296="",F1296=0),"",C1296/F1296)</f>
        <v/>
      </c>
      <c r="I1296" s="18">
        <f>IF('01_RAW_FwdRV'!B1296="","",'01_RAW_FwdRV'!B1296)</f>
        <v/>
      </c>
      <c r="J1296" s="18">
        <f>IF(ROW()&lt;=3286,STDEV(D1297:D1317)*SQRT(252),"")</f>
        <v/>
      </c>
      <c r="K1296" s="18">
        <f>IF(ROW()&lt;=3244,LN(B1359/B1296),"")</f>
        <v/>
      </c>
      <c r="L1296" s="19" t="n">
        <v>0.2571428571428571</v>
      </c>
      <c r="M1296" s="19" t="n">
        <v>0.3992277992277992</v>
      </c>
      <c r="N1296" s="17" t="n">
        <v>-0.1424797017612283</v>
      </c>
      <c r="O1296" s="20">
        <f>IF(F1296="","",IF(F1296&lt;'04_VOLATILITY_REGIMES'!$C$5,"Low",IF(F1296&lt;'04_VOLATILITY_REGIMES'!$C$6,"Normal",IF(F1296&lt;'04_VOLATILITY_REGIMES'!$C$7,"High","Extreme"))))</f>
        <v/>
      </c>
      <c r="P1296" s="20">
        <f>O1297</f>
        <v/>
      </c>
      <c r="Q1296" s="21">
        <f>YEAR(A1296)</f>
        <v/>
      </c>
    </row>
    <row r="1297">
      <c r="A1297" s="14" t="n">
        <v>43241</v>
      </c>
      <c r="B1297" s="15">
        <f>'01_RAW_Spot'!B1297</f>
        <v/>
      </c>
      <c r="C1297" s="16">
        <f>'01_RAW_IV'!B1297</f>
        <v/>
      </c>
      <c r="D1297" s="15">
        <f>LN(B1297/B1296)</f>
        <v/>
      </c>
      <c r="E1297" s="16">
        <f>STDEV(D1277:D1297)*SQRT(252)</f>
        <v/>
      </c>
      <c r="F1297" s="16">
        <f>STDEV(D1235:D1297)*SQRT(252)</f>
        <v/>
      </c>
      <c r="G1297" s="16">
        <f>IF(OR(C1297="",F1297=""),"",C1297-F1297)</f>
        <v/>
      </c>
      <c r="H1297" s="17">
        <f>IF(OR(C1297="",F1297="",F1297=0),"",C1297/F1297)</f>
        <v/>
      </c>
      <c r="I1297" s="18">
        <f>IF('01_RAW_FwdRV'!B1297="","",'01_RAW_FwdRV'!B1297)</f>
        <v/>
      </c>
      <c r="J1297" s="18">
        <f>IF(ROW()&lt;=3286,STDEV(D1298:D1318)*SQRT(252),"")</f>
        <v/>
      </c>
      <c r="K1297" s="18">
        <f>IF(ROW()&lt;=3244,LN(B1360/B1297),"")</f>
        <v/>
      </c>
      <c r="L1297" s="19" t="n">
        <v>0.283179012345679</v>
      </c>
      <c r="M1297" s="19" t="n">
        <v>0.3989197530864197</v>
      </c>
      <c r="N1297" s="17" t="n">
        <v>-0.1055807693186366</v>
      </c>
      <c r="O1297" s="20">
        <f>IF(F1297="","",IF(F1297&lt;'04_VOLATILITY_REGIMES'!$C$5,"Low",IF(F1297&lt;'04_VOLATILITY_REGIMES'!$C$6,"Normal",IF(F1297&lt;'04_VOLATILITY_REGIMES'!$C$7,"High","Extreme"))))</f>
        <v/>
      </c>
      <c r="P1297" s="20">
        <f>O1298</f>
        <v/>
      </c>
      <c r="Q1297" s="21">
        <f>YEAR(A1297)</f>
        <v/>
      </c>
    </row>
    <row r="1298">
      <c r="A1298" s="14" t="n">
        <v>43242</v>
      </c>
      <c r="B1298" s="15">
        <f>'01_RAW_Spot'!B1298</f>
        <v/>
      </c>
      <c r="C1298" s="16">
        <f>'01_RAW_IV'!B1298</f>
        <v/>
      </c>
      <c r="D1298" s="15">
        <f>LN(B1298/B1297)</f>
        <v/>
      </c>
      <c r="E1298" s="16">
        <f>STDEV(D1278:D1298)*SQRT(252)</f>
        <v/>
      </c>
      <c r="F1298" s="16">
        <f>STDEV(D1236:D1298)*SQRT(252)</f>
        <v/>
      </c>
      <c r="G1298" s="16">
        <f>IF(OR(C1298="",F1298=""),"",C1298-F1298)</f>
        <v/>
      </c>
      <c r="H1298" s="17">
        <f>IF(OR(C1298="",F1298="",F1298=0),"",C1298/F1298)</f>
        <v/>
      </c>
      <c r="I1298" s="18">
        <f>IF('01_RAW_FwdRV'!B1298="","",'01_RAW_FwdRV'!B1298)</f>
        <v/>
      </c>
      <c r="J1298" s="18">
        <f>IF(ROW()&lt;=3286,STDEV(D1299:D1319)*SQRT(252),"")</f>
        <v/>
      </c>
      <c r="K1298" s="18">
        <f>IF(ROW()&lt;=3244,LN(B1361/B1298),"")</f>
        <v/>
      </c>
      <c r="L1298" s="19" t="n">
        <v>0.2367000771010023</v>
      </c>
      <c r="M1298" s="19" t="n">
        <v>0.3986121819583655</v>
      </c>
      <c r="N1298" s="17" t="n">
        <v>-0.1631498654275699</v>
      </c>
      <c r="O1298" s="20">
        <f>IF(F1298="","",IF(F1298&lt;'04_VOLATILITY_REGIMES'!$C$5,"Low",IF(F1298&lt;'04_VOLATILITY_REGIMES'!$C$6,"Normal",IF(F1298&lt;'04_VOLATILITY_REGIMES'!$C$7,"High","Extreme"))))</f>
        <v/>
      </c>
      <c r="P1298" s="20">
        <f>O1299</f>
        <v/>
      </c>
      <c r="Q1298" s="21">
        <f>YEAR(A1298)</f>
        <v/>
      </c>
    </row>
    <row r="1299">
      <c r="A1299" s="14" t="n">
        <v>43243</v>
      </c>
      <c r="B1299" s="15">
        <f>'01_RAW_Spot'!B1299</f>
        <v/>
      </c>
      <c r="C1299" s="16">
        <f>'01_RAW_IV'!B1299</f>
        <v/>
      </c>
      <c r="D1299" s="15">
        <f>LN(B1299/B1298)</f>
        <v/>
      </c>
      <c r="E1299" s="16">
        <f>STDEV(D1279:D1299)*SQRT(252)</f>
        <v/>
      </c>
      <c r="F1299" s="16">
        <f>STDEV(D1237:D1299)*SQRT(252)</f>
        <v/>
      </c>
      <c r="G1299" s="16">
        <f>IF(OR(C1299="",F1299=""),"",C1299-F1299)</f>
        <v/>
      </c>
      <c r="H1299" s="17">
        <f>IF(OR(C1299="",F1299="",F1299=0),"",C1299/F1299)</f>
        <v/>
      </c>
      <c r="I1299" s="18">
        <f>IF('01_RAW_FwdRV'!B1299="","",'01_RAW_FwdRV'!B1299)</f>
        <v/>
      </c>
      <c r="J1299" s="18">
        <f>IF(ROW()&lt;=3286,STDEV(D1300:D1320)*SQRT(252),"")</f>
        <v/>
      </c>
      <c r="K1299" s="18">
        <f>IF(ROW()&lt;=3244,LN(B1362/B1299),"")</f>
        <v/>
      </c>
      <c r="L1299" s="19" t="n">
        <v>0.2873651771956857</v>
      </c>
      <c r="M1299" s="19" t="n">
        <v>0.399075500770416</v>
      </c>
      <c r="N1299" s="17" t="n">
        <v>-0.1029139651337723</v>
      </c>
      <c r="O1299" s="20">
        <f>IF(F1299="","",IF(F1299&lt;'04_VOLATILITY_REGIMES'!$C$5,"Low",IF(F1299&lt;'04_VOLATILITY_REGIMES'!$C$6,"Normal",IF(F1299&lt;'04_VOLATILITY_REGIMES'!$C$7,"High","Extreme"))))</f>
        <v/>
      </c>
      <c r="P1299" s="20">
        <f>O1300</f>
        <v/>
      </c>
      <c r="Q1299" s="21">
        <f>YEAR(A1299)</f>
        <v/>
      </c>
    </row>
    <row r="1300">
      <c r="A1300" s="14" t="n">
        <v>43244</v>
      </c>
      <c r="B1300" s="15">
        <f>'01_RAW_Spot'!B1300</f>
        <v/>
      </c>
      <c r="C1300" s="16">
        <f>'01_RAW_IV'!B1300</f>
        <v/>
      </c>
      <c r="D1300" s="15">
        <f>LN(B1300/B1299)</f>
        <v/>
      </c>
      <c r="E1300" s="16">
        <f>STDEV(D1280:D1300)*SQRT(252)</f>
        <v/>
      </c>
      <c r="F1300" s="16">
        <f>STDEV(D1238:D1300)*SQRT(252)</f>
        <v/>
      </c>
      <c r="G1300" s="16">
        <f>IF(OR(C1300="",F1300=""),"",C1300-F1300)</f>
        <v/>
      </c>
      <c r="H1300" s="17">
        <f>IF(OR(C1300="",F1300="",F1300=0),"",C1300/F1300)</f>
        <v/>
      </c>
      <c r="I1300" s="18">
        <f>IF('01_RAW_FwdRV'!B1300="","",'01_RAW_FwdRV'!B1300)</f>
        <v/>
      </c>
      <c r="J1300" s="18">
        <f>IF(ROW()&lt;=3286,STDEV(D1301:D1321)*SQRT(252),"")</f>
        <v/>
      </c>
      <c r="K1300" s="18">
        <f>IF(ROW()&lt;=3244,LN(B1363/B1300),"")</f>
        <v/>
      </c>
      <c r="L1300" s="19" t="n">
        <v>0.2632794457274827</v>
      </c>
      <c r="M1300" s="19" t="n">
        <v>0.3879907621247113</v>
      </c>
      <c r="N1300" s="17" t="n">
        <v>-0.1117918464679843</v>
      </c>
      <c r="O1300" s="20">
        <f>IF(F1300="","",IF(F1300&lt;'04_VOLATILITY_REGIMES'!$C$5,"Low",IF(F1300&lt;'04_VOLATILITY_REGIMES'!$C$6,"Normal",IF(F1300&lt;'04_VOLATILITY_REGIMES'!$C$7,"High","Extreme"))))</f>
        <v/>
      </c>
      <c r="P1300" s="20">
        <f>O1301</f>
        <v/>
      </c>
      <c r="Q1300" s="21">
        <f>YEAR(A1300)</f>
        <v/>
      </c>
    </row>
    <row r="1301">
      <c r="A1301" s="14" t="n">
        <v>43245</v>
      </c>
      <c r="B1301" s="15">
        <f>'01_RAW_Spot'!B1301</f>
        <v/>
      </c>
      <c r="C1301" s="16">
        <f>'01_RAW_IV'!B1301</f>
        <v/>
      </c>
      <c r="D1301" s="15">
        <f>LN(B1301/B1300)</f>
        <v/>
      </c>
      <c r="E1301" s="16">
        <f>STDEV(D1281:D1301)*SQRT(252)</f>
        <v/>
      </c>
      <c r="F1301" s="16">
        <f>STDEV(D1239:D1301)*SQRT(252)</f>
        <v/>
      </c>
      <c r="G1301" s="16">
        <f>IF(OR(C1301="",F1301=""),"",C1301-F1301)</f>
        <v/>
      </c>
      <c r="H1301" s="17">
        <f>IF(OR(C1301="",F1301="",F1301=0),"",C1301/F1301)</f>
        <v/>
      </c>
      <c r="I1301" s="18">
        <f>IF('01_RAW_FwdRV'!B1301="","",'01_RAW_FwdRV'!B1301)</f>
        <v/>
      </c>
      <c r="J1301" s="18">
        <f>IF(ROW()&lt;=3286,STDEV(D1302:D1322)*SQRT(252),"")</f>
        <v/>
      </c>
      <c r="K1301" s="18">
        <f>IF(ROW()&lt;=3244,LN(B1364/B1301),"")</f>
        <v/>
      </c>
      <c r="L1301" s="19" t="n">
        <v>0.2007692307692308</v>
      </c>
      <c r="M1301" s="19" t="n">
        <v>0.4561538461538461</v>
      </c>
      <c r="N1301" s="17" t="n">
        <v>-0.3411748860927914</v>
      </c>
      <c r="O1301" s="20">
        <f>IF(F1301="","",IF(F1301&lt;'04_VOLATILITY_REGIMES'!$C$5,"Low",IF(F1301&lt;'04_VOLATILITY_REGIMES'!$C$6,"Normal",IF(F1301&lt;'04_VOLATILITY_REGIMES'!$C$7,"High","Extreme"))))</f>
        <v/>
      </c>
      <c r="P1301" s="20">
        <f>O1302</f>
        <v/>
      </c>
      <c r="Q1301" s="21">
        <f>YEAR(A1301)</f>
        <v/>
      </c>
    </row>
    <row r="1302">
      <c r="A1302" s="14" t="n">
        <v>43248</v>
      </c>
      <c r="B1302" s="15">
        <f>'01_RAW_Spot'!B1302</f>
        <v/>
      </c>
      <c r="C1302" s="16">
        <f>'01_RAW_IV'!B1302</f>
        <v/>
      </c>
      <c r="D1302" s="15">
        <f>LN(B1302/B1301)</f>
        <v/>
      </c>
      <c r="E1302" s="16">
        <f>STDEV(D1282:D1302)*SQRT(252)</f>
        <v/>
      </c>
      <c r="F1302" s="16">
        <f>STDEV(D1240:D1302)*SQRT(252)</f>
        <v/>
      </c>
      <c r="G1302" s="16">
        <f>IF(OR(C1302="",F1302=""),"",C1302-F1302)</f>
        <v/>
      </c>
      <c r="H1302" s="17">
        <f>IF(OR(C1302="",F1302="",F1302=0),"",C1302/F1302)</f>
        <v/>
      </c>
      <c r="I1302" s="18">
        <f>IF('01_RAW_FwdRV'!B1302="","",'01_RAW_FwdRV'!B1302)</f>
        <v/>
      </c>
      <c r="J1302" s="18">
        <f>IF(ROW()&lt;=3286,STDEV(D1303:D1323)*SQRT(252),"")</f>
        <v/>
      </c>
      <c r="K1302" s="18">
        <f>IF(ROW()&lt;=3244,LN(B1365/B1302),"")</f>
        <v/>
      </c>
      <c r="L1302" s="19" t="n">
        <v>0.1867794004611837</v>
      </c>
      <c r="M1302" s="19" t="n">
        <v>0.4358186010760953</v>
      </c>
      <c r="N1302" s="17" t="n">
        <v>-0.3009754902913735</v>
      </c>
      <c r="O1302" s="20">
        <f>IF(F1302="","",IF(F1302&lt;'04_VOLATILITY_REGIMES'!$C$5,"Low",IF(F1302&lt;'04_VOLATILITY_REGIMES'!$C$6,"Normal",IF(F1302&lt;'04_VOLATILITY_REGIMES'!$C$7,"High","Extreme"))))</f>
        <v/>
      </c>
      <c r="P1302" s="20">
        <f>O1303</f>
        <v/>
      </c>
      <c r="Q1302" s="21">
        <f>YEAR(A1302)</f>
        <v/>
      </c>
    </row>
    <row r="1303">
      <c r="A1303" s="14" t="n">
        <v>43249</v>
      </c>
      <c r="B1303" s="15">
        <f>'01_RAW_Spot'!B1303</f>
        <v/>
      </c>
      <c r="C1303" s="16">
        <f>'01_RAW_IV'!B1303</f>
        <v/>
      </c>
      <c r="D1303" s="15">
        <f>LN(B1303/B1302)</f>
        <v/>
      </c>
      <c r="E1303" s="16">
        <f>STDEV(D1283:D1303)*SQRT(252)</f>
        <v/>
      </c>
      <c r="F1303" s="16">
        <f>STDEV(D1241:D1303)*SQRT(252)</f>
        <v/>
      </c>
      <c r="G1303" s="16">
        <f>IF(OR(C1303="",F1303=""),"",C1303-F1303)</f>
        <v/>
      </c>
      <c r="H1303" s="17">
        <f>IF(OR(C1303="",F1303="",F1303=0),"",C1303/F1303)</f>
        <v/>
      </c>
      <c r="I1303" s="18">
        <f>IF('01_RAW_FwdRV'!B1303="","",'01_RAW_FwdRV'!B1303)</f>
        <v/>
      </c>
      <c r="J1303" s="18">
        <f>IF(ROW()&lt;=3286,STDEV(D1304:D1324)*SQRT(252),"")</f>
        <v/>
      </c>
      <c r="K1303" s="18">
        <f>IF(ROW()&lt;=3244,LN(B1366/B1303),"")</f>
        <v/>
      </c>
      <c r="L1303" s="19" t="n">
        <v>0.2511520737327189</v>
      </c>
      <c r="M1303" s="19" t="n">
        <v>0.4569892473118279</v>
      </c>
      <c r="N1303" s="17" t="n">
        <v>-0.2722768475662356</v>
      </c>
      <c r="O1303" s="20">
        <f>IF(F1303="","",IF(F1303&lt;'04_VOLATILITY_REGIMES'!$C$5,"Low",IF(F1303&lt;'04_VOLATILITY_REGIMES'!$C$6,"Normal",IF(F1303&lt;'04_VOLATILITY_REGIMES'!$C$7,"High","Extreme"))))</f>
        <v/>
      </c>
      <c r="P1303" s="20">
        <f>O1304</f>
        <v/>
      </c>
      <c r="Q1303" s="21">
        <f>YEAR(A1303)</f>
        <v/>
      </c>
    </row>
    <row r="1304">
      <c r="A1304" s="14" t="n">
        <v>43250</v>
      </c>
      <c r="B1304" s="15">
        <f>'01_RAW_Spot'!B1304</f>
        <v/>
      </c>
      <c r="C1304" s="16">
        <f>'01_RAW_IV'!B1304</f>
        <v/>
      </c>
      <c r="D1304" s="15">
        <f>LN(B1304/B1303)</f>
        <v/>
      </c>
      <c r="E1304" s="16">
        <f>STDEV(D1284:D1304)*SQRT(252)</f>
        <v/>
      </c>
      <c r="F1304" s="16">
        <f>STDEV(D1242:D1304)*SQRT(252)</f>
        <v/>
      </c>
      <c r="G1304" s="16">
        <f>IF(OR(C1304="",F1304=""),"",C1304-F1304)</f>
        <v/>
      </c>
      <c r="H1304" s="17">
        <f>IF(OR(C1304="",F1304="",F1304=0),"",C1304/F1304)</f>
        <v/>
      </c>
      <c r="I1304" s="18">
        <f>IF('01_RAW_FwdRV'!B1304="","",'01_RAW_FwdRV'!B1304)</f>
        <v/>
      </c>
      <c r="J1304" s="18">
        <f>IF(ROW()&lt;=3286,STDEV(D1305:D1325)*SQRT(252),"")</f>
        <v/>
      </c>
      <c r="K1304" s="18">
        <f>IF(ROW()&lt;=3244,LN(B1367/B1304),"")</f>
        <v/>
      </c>
      <c r="L1304" s="19" t="n">
        <v>0.2432847275518035</v>
      </c>
      <c r="M1304" s="19" t="n">
        <v>0.4980813507290867</v>
      </c>
      <c r="N1304" s="17" t="n">
        <v>-0.348692239002471</v>
      </c>
      <c r="O1304" s="20">
        <f>IF(F1304="","",IF(F1304&lt;'04_VOLATILITY_REGIMES'!$C$5,"Low",IF(F1304&lt;'04_VOLATILITY_REGIMES'!$C$6,"Normal",IF(F1304&lt;'04_VOLATILITY_REGIMES'!$C$7,"High","Extreme"))))</f>
        <v/>
      </c>
      <c r="P1304" s="20">
        <f>O1305</f>
        <v/>
      </c>
      <c r="Q1304" s="21">
        <f>YEAR(A1304)</f>
        <v/>
      </c>
    </row>
    <row r="1305">
      <c r="A1305" s="14" t="n">
        <v>43251</v>
      </c>
      <c r="B1305" s="15">
        <f>'01_RAW_Spot'!B1305</f>
        <v/>
      </c>
      <c r="C1305" s="16">
        <f>'01_RAW_IV'!B1305</f>
        <v/>
      </c>
      <c r="D1305" s="15">
        <f>LN(B1305/B1304)</f>
        <v/>
      </c>
      <c r="E1305" s="16">
        <f>STDEV(D1285:D1305)*SQRT(252)</f>
        <v/>
      </c>
      <c r="F1305" s="16">
        <f>STDEV(D1243:D1305)*SQRT(252)</f>
        <v/>
      </c>
      <c r="G1305" s="16">
        <f>IF(OR(C1305="",F1305=""),"",C1305-F1305)</f>
        <v/>
      </c>
      <c r="H1305" s="17">
        <f>IF(OR(C1305="",F1305="",F1305=0),"",C1305/F1305)</f>
        <v/>
      </c>
      <c r="I1305" s="18">
        <f>IF('01_RAW_FwdRV'!B1305="","",'01_RAW_FwdRV'!B1305)</f>
        <v/>
      </c>
      <c r="J1305" s="18">
        <f>IF(ROW()&lt;=3286,STDEV(D1306:D1326)*SQRT(252),"")</f>
        <v/>
      </c>
      <c r="K1305" s="18">
        <f>IF(ROW()&lt;=3244,LN(B1368/B1305),"")</f>
        <v/>
      </c>
      <c r="L1305" s="19" t="n">
        <v>0.2078220858895705</v>
      </c>
      <c r="M1305" s="19" t="n">
        <v>0.4647239263803681</v>
      </c>
      <c r="N1305" s="17" t="n">
        <v>-0.3462662715259747</v>
      </c>
      <c r="O1305" s="20">
        <f>IF(F1305="","",IF(F1305&lt;'04_VOLATILITY_REGIMES'!$C$5,"Low",IF(F1305&lt;'04_VOLATILITY_REGIMES'!$C$6,"Normal",IF(F1305&lt;'04_VOLATILITY_REGIMES'!$C$7,"High","Extreme"))))</f>
        <v/>
      </c>
      <c r="P1305" s="20">
        <f>O1306</f>
        <v/>
      </c>
      <c r="Q1305" s="21">
        <f>YEAR(A1305)</f>
        <v/>
      </c>
    </row>
    <row r="1306">
      <c r="A1306" s="14" t="n">
        <v>43252</v>
      </c>
      <c r="B1306" s="15">
        <f>'01_RAW_Spot'!B1306</f>
        <v/>
      </c>
      <c r="C1306" s="16">
        <f>'01_RAW_IV'!B1306</f>
        <v/>
      </c>
      <c r="D1306" s="15">
        <f>LN(B1306/B1305)</f>
        <v/>
      </c>
      <c r="E1306" s="16">
        <f>STDEV(D1286:D1306)*SQRT(252)</f>
        <v/>
      </c>
      <c r="F1306" s="16">
        <f>STDEV(D1244:D1306)*SQRT(252)</f>
        <v/>
      </c>
      <c r="G1306" s="16">
        <f>IF(OR(C1306="",F1306=""),"",C1306-F1306)</f>
        <v/>
      </c>
      <c r="H1306" s="17">
        <f>IF(OR(C1306="",F1306="",F1306=0),"",C1306/F1306)</f>
        <v/>
      </c>
      <c r="I1306" s="18">
        <f>IF('01_RAW_FwdRV'!B1306="","",'01_RAW_FwdRV'!B1306)</f>
        <v/>
      </c>
      <c r="J1306" s="18">
        <f>IF(ROW()&lt;=3286,STDEV(D1307:D1327)*SQRT(252),"")</f>
        <v/>
      </c>
      <c r="K1306" s="18">
        <f>IF(ROW()&lt;=3244,LN(B1369/B1306),"")</f>
        <v/>
      </c>
      <c r="L1306" s="19" t="n">
        <v>0.2091954022988506</v>
      </c>
      <c r="M1306" s="19" t="n">
        <v>0.5026819923371647</v>
      </c>
      <c r="N1306" s="17" t="n">
        <v>-0.4010089384569956</v>
      </c>
      <c r="O1306" s="20">
        <f>IF(F1306="","",IF(F1306&lt;'04_VOLATILITY_REGIMES'!$C$5,"Low",IF(F1306&lt;'04_VOLATILITY_REGIMES'!$C$6,"Normal",IF(F1306&lt;'04_VOLATILITY_REGIMES'!$C$7,"High","Extreme"))))</f>
        <v/>
      </c>
      <c r="P1306" s="20">
        <f>O1307</f>
        <v/>
      </c>
      <c r="Q1306" s="21">
        <f>YEAR(A1306)</f>
        <v/>
      </c>
    </row>
    <row r="1307">
      <c r="A1307" s="14" t="n">
        <v>43255</v>
      </c>
      <c r="B1307" s="15">
        <f>'01_RAW_Spot'!B1307</f>
        <v/>
      </c>
      <c r="C1307" s="16">
        <f>'01_RAW_IV'!B1307</f>
        <v/>
      </c>
      <c r="D1307" s="15">
        <f>LN(B1307/B1306)</f>
        <v/>
      </c>
      <c r="E1307" s="16">
        <f>STDEV(D1287:D1307)*SQRT(252)</f>
        <v/>
      </c>
      <c r="F1307" s="16">
        <f>STDEV(D1245:D1307)*SQRT(252)</f>
        <v/>
      </c>
      <c r="G1307" s="16">
        <f>IF(OR(C1307="",F1307=""),"",C1307-F1307)</f>
        <v/>
      </c>
      <c r="H1307" s="17">
        <f>IF(OR(C1307="",F1307="",F1307=0),"",C1307/F1307)</f>
        <v/>
      </c>
      <c r="I1307" s="18">
        <f>IF('01_RAW_FwdRV'!B1307="","",'01_RAW_FwdRV'!B1307)</f>
        <v/>
      </c>
      <c r="J1307" s="18">
        <f>IF(ROW()&lt;=3286,STDEV(D1308:D1328)*SQRT(252),"")</f>
        <v/>
      </c>
      <c r="K1307" s="18">
        <f>IF(ROW()&lt;=3244,LN(B1370/B1307),"")</f>
        <v/>
      </c>
      <c r="L1307" s="19" t="n">
        <v>0.2358346094946401</v>
      </c>
      <c r="M1307" s="19" t="n">
        <v>0.5007656967840735</v>
      </c>
      <c r="N1307" s="17" t="n">
        <v>-0.3635447557248992</v>
      </c>
      <c r="O1307" s="20">
        <f>IF(F1307="","",IF(F1307&lt;'04_VOLATILITY_REGIMES'!$C$5,"Low",IF(F1307&lt;'04_VOLATILITY_REGIMES'!$C$6,"Normal",IF(F1307&lt;'04_VOLATILITY_REGIMES'!$C$7,"High","Extreme"))))</f>
        <v/>
      </c>
      <c r="P1307" s="20">
        <f>O1308</f>
        <v/>
      </c>
      <c r="Q1307" s="21">
        <f>YEAR(A1307)</f>
        <v/>
      </c>
    </row>
    <row r="1308">
      <c r="A1308" s="14" t="n">
        <v>43256</v>
      </c>
      <c r="B1308" s="15">
        <f>'01_RAW_Spot'!B1308</f>
        <v/>
      </c>
      <c r="C1308" s="16">
        <f>'01_RAW_IV'!B1308</f>
        <v/>
      </c>
      <c r="D1308" s="15">
        <f>LN(B1308/B1307)</f>
        <v/>
      </c>
      <c r="E1308" s="16">
        <f>STDEV(D1288:D1308)*SQRT(252)</f>
        <v/>
      </c>
      <c r="F1308" s="16">
        <f>STDEV(D1246:D1308)*SQRT(252)</f>
        <v/>
      </c>
      <c r="G1308" s="16">
        <f>IF(OR(C1308="",F1308=""),"",C1308-F1308)</f>
        <v/>
      </c>
      <c r="H1308" s="17">
        <f>IF(OR(C1308="",F1308="",F1308=0),"",C1308/F1308)</f>
        <v/>
      </c>
      <c r="I1308" s="18">
        <f>IF('01_RAW_FwdRV'!B1308="","",'01_RAW_FwdRV'!B1308)</f>
        <v/>
      </c>
      <c r="J1308" s="18">
        <f>IF(ROW()&lt;=3286,STDEV(D1309:D1329)*SQRT(252),"")</f>
        <v/>
      </c>
      <c r="K1308" s="18">
        <f>IF(ROW()&lt;=3244,LN(B1371/B1308),"")</f>
        <v/>
      </c>
      <c r="L1308" s="19" t="n">
        <v>0.2348890589135425</v>
      </c>
      <c r="M1308" s="19" t="n">
        <v>0.4797245600612089</v>
      </c>
      <c r="N1308" s="17" t="n">
        <v>-0.335567988193739</v>
      </c>
      <c r="O1308" s="20">
        <f>IF(F1308="","",IF(F1308&lt;'04_VOLATILITY_REGIMES'!$C$5,"Low",IF(F1308&lt;'04_VOLATILITY_REGIMES'!$C$6,"Normal",IF(F1308&lt;'04_VOLATILITY_REGIMES'!$C$7,"High","Extreme"))))</f>
        <v/>
      </c>
      <c r="P1308" s="20">
        <f>O1309</f>
        <v/>
      </c>
      <c r="Q1308" s="21">
        <f>YEAR(A1308)</f>
        <v/>
      </c>
    </row>
    <row r="1309">
      <c r="A1309" s="14" t="n">
        <v>43257</v>
      </c>
      <c r="B1309" s="15">
        <f>'01_RAW_Spot'!B1309</f>
        <v/>
      </c>
      <c r="C1309" s="16">
        <f>'01_RAW_IV'!B1309</f>
        <v/>
      </c>
      <c r="D1309" s="15">
        <f>LN(B1309/B1308)</f>
        <v/>
      </c>
      <c r="E1309" s="16">
        <f>STDEV(D1289:D1309)*SQRT(252)</f>
        <v/>
      </c>
      <c r="F1309" s="16">
        <f>STDEV(D1247:D1309)*SQRT(252)</f>
        <v/>
      </c>
      <c r="G1309" s="16">
        <f>IF(OR(C1309="",F1309=""),"",C1309-F1309)</f>
        <v/>
      </c>
      <c r="H1309" s="17">
        <f>IF(OR(C1309="",F1309="",F1309=0),"",C1309/F1309)</f>
        <v/>
      </c>
      <c r="I1309" s="18">
        <f>IF('01_RAW_FwdRV'!B1309="","",'01_RAW_FwdRV'!B1309)</f>
        <v/>
      </c>
      <c r="J1309" s="18">
        <f>IF(ROW()&lt;=3286,STDEV(D1310:D1330)*SQRT(252),"")</f>
        <v/>
      </c>
      <c r="K1309" s="18">
        <f>IF(ROW()&lt;=3244,LN(B1372/B1309),"")</f>
        <v/>
      </c>
      <c r="L1309" s="19" t="n">
        <v>0.2194189602446483</v>
      </c>
      <c r="M1309" s="19" t="n">
        <v>0.4977064220183486</v>
      </c>
      <c r="N1309" s="17" t="n">
        <v>-0.384529785387816</v>
      </c>
      <c r="O1309" s="20">
        <f>IF(F1309="","",IF(F1309&lt;'04_VOLATILITY_REGIMES'!$C$5,"Low",IF(F1309&lt;'04_VOLATILITY_REGIMES'!$C$6,"Normal",IF(F1309&lt;'04_VOLATILITY_REGIMES'!$C$7,"High","Extreme"))))</f>
        <v/>
      </c>
      <c r="P1309" s="20">
        <f>O1310</f>
        <v/>
      </c>
      <c r="Q1309" s="21">
        <f>YEAR(A1309)</f>
        <v/>
      </c>
    </row>
    <row r="1310">
      <c r="A1310" s="14" t="n">
        <v>43258</v>
      </c>
      <c r="B1310" s="15">
        <f>'01_RAW_Spot'!B1310</f>
        <v/>
      </c>
      <c r="C1310" s="16">
        <f>'01_RAW_IV'!B1310</f>
        <v/>
      </c>
      <c r="D1310" s="15">
        <f>LN(B1310/B1309)</f>
        <v/>
      </c>
      <c r="E1310" s="16">
        <f>STDEV(D1290:D1310)*SQRT(252)</f>
        <v/>
      </c>
      <c r="F1310" s="16">
        <f>STDEV(D1248:D1310)*SQRT(252)</f>
        <v/>
      </c>
      <c r="G1310" s="16">
        <f>IF(OR(C1310="",F1310=""),"",C1310-F1310)</f>
        <v/>
      </c>
      <c r="H1310" s="17">
        <f>IF(OR(C1310="",F1310="",F1310=0),"",C1310/F1310)</f>
        <v/>
      </c>
      <c r="I1310" s="18">
        <f>IF('01_RAW_FwdRV'!B1310="","",'01_RAW_FwdRV'!B1310)</f>
        <v/>
      </c>
      <c r="J1310" s="18">
        <f>IF(ROW()&lt;=3286,STDEV(D1311:D1331)*SQRT(252),"")</f>
        <v/>
      </c>
      <c r="K1310" s="18">
        <f>IF(ROW()&lt;=3244,LN(B1373/B1310),"")</f>
        <v/>
      </c>
      <c r="L1310" s="19" t="n">
        <v>0.1948051948051948</v>
      </c>
      <c r="M1310" s="19" t="n">
        <v>0.5064935064935064</v>
      </c>
      <c r="N1310" s="17" t="n">
        <v>-0.4297219310569219</v>
      </c>
      <c r="O1310" s="20">
        <f>IF(F1310="","",IF(F1310&lt;'04_VOLATILITY_REGIMES'!$C$5,"Low",IF(F1310&lt;'04_VOLATILITY_REGIMES'!$C$6,"Normal",IF(F1310&lt;'04_VOLATILITY_REGIMES'!$C$7,"High","Extreme"))))</f>
        <v/>
      </c>
      <c r="P1310" s="20">
        <f>O1311</f>
        <v/>
      </c>
      <c r="Q1310" s="21">
        <f>YEAR(A1310)</f>
        <v/>
      </c>
    </row>
    <row r="1311">
      <c r="A1311" s="14" t="n">
        <v>43259</v>
      </c>
      <c r="B1311" s="15">
        <f>'01_RAW_Spot'!B1311</f>
        <v/>
      </c>
      <c r="C1311" s="16">
        <f>'01_RAW_IV'!B1311</f>
        <v/>
      </c>
      <c r="D1311" s="15">
        <f>LN(B1311/B1310)</f>
        <v/>
      </c>
      <c r="E1311" s="16">
        <f>STDEV(D1291:D1311)*SQRT(252)</f>
        <v/>
      </c>
      <c r="F1311" s="16">
        <f>STDEV(D1249:D1311)*SQRT(252)</f>
        <v/>
      </c>
      <c r="G1311" s="16">
        <f>IF(OR(C1311="",F1311=""),"",C1311-F1311)</f>
        <v/>
      </c>
      <c r="H1311" s="17">
        <f>IF(OR(C1311="",F1311="",F1311=0),"",C1311/F1311)</f>
        <v/>
      </c>
      <c r="I1311" s="18">
        <f>IF('01_RAW_FwdRV'!B1311="","",'01_RAW_FwdRV'!B1311)</f>
        <v/>
      </c>
      <c r="J1311" s="18">
        <f>IF(ROW()&lt;=3286,STDEV(D1312:D1332)*SQRT(252),"")</f>
        <v/>
      </c>
      <c r="K1311" s="18">
        <f>IF(ROW()&lt;=3244,LN(B1374/B1311),"")</f>
        <v/>
      </c>
      <c r="L1311" s="19" t="n">
        <v>0.2580152671755725</v>
      </c>
      <c r="M1311" s="19" t="n">
        <v>0.5221374045801527</v>
      </c>
      <c r="N1311" s="17" t="n">
        <v>-0.3758458875128299</v>
      </c>
      <c r="O1311" s="20">
        <f>IF(F1311="","",IF(F1311&lt;'04_VOLATILITY_REGIMES'!$C$5,"Low",IF(F1311&lt;'04_VOLATILITY_REGIMES'!$C$6,"Normal",IF(F1311&lt;'04_VOLATILITY_REGIMES'!$C$7,"High","Extreme"))))</f>
        <v/>
      </c>
      <c r="P1311" s="20">
        <f>O1312</f>
        <v/>
      </c>
      <c r="Q1311" s="21">
        <f>YEAR(A1311)</f>
        <v/>
      </c>
    </row>
    <row r="1312">
      <c r="A1312" s="14" t="n">
        <v>43262</v>
      </c>
      <c r="B1312" s="15">
        <f>'01_RAW_Spot'!B1312</f>
        <v/>
      </c>
      <c r="C1312" s="16">
        <f>'01_RAW_IV'!B1312</f>
        <v/>
      </c>
      <c r="D1312" s="15">
        <f>LN(B1312/B1311)</f>
        <v/>
      </c>
      <c r="E1312" s="16">
        <f>STDEV(D1292:D1312)*SQRT(252)</f>
        <v/>
      </c>
      <c r="F1312" s="16">
        <f>STDEV(D1250:D1312)*SQRT(252)</f>
        <v/>
      </c>
      <c r="G1312" s="16">
        <f>IF(OR(C1312="",F1312=""),"",C1312-F1312)</f>
        <v/>
      </c>
      <c r="H1312" s="17">
        <f>IF(OR(C1312="",F1312="",F1312=0),"",C1312/F1312)</f>
        <v/>
      </c>
      <c r="I1312" s="18">
        <f>IF('01_RAW_FwdRV'!B1312="","",'01_RAW_FwdRV'!B1312)</f>
        <v/>
      </c>
      <c r="J1312" s="18">
        <f>IF(ROW()&lt;=3286,STDEV(D1313:D1333)*SQRT(252),"")</f>
        <v/>
      </c>
      <c r="K1312" s="18">
        <f>IF(ROW()&lt;=3244,LN(B1375/B1312),"")</f>
        <v/>
      </c>
      <c r="L1312" s="19" t="n">
        <v>0.2623951182303585</v>
      </c>
      <c r="M1312" s="19" t="n">
        <v>0.5232646834477498</v>
      </c>
      <c r="N1312" s="17" t="n">
        <v>-0.3728373480777353</v>
      </c>
      <c r="O1312" s="20">
        <f>IF(F1312="","",IF(F1312&lt;'04_VOLATILITY_REGIMES'!$C$5,"Low",IF(F1312&lt;'04_VOLATILITY_REGIMES'!$C$6,"Normal",IF(F1312&lt;'04_VOLATILITY_REGIMES'!$C$7,"High","Extreme"))))</f>
        <v/>
      </c>
      <c r="P1312" s="20">
        <f>O1313</f>
        <v/>
      </c>
      <c r="Q1312" s="21">
        <f>YEAR(A1312)</f>
        <v/>
      </c>
    </row>
    <row r="1313">
      <c r="A1313" s="14" t="n">
        <v>43263</v>
      </c>
      <c r="B1313" s="15">
        <f>'01_RAW_Spot'!B1313</f>
        <v/>
      </c>
      <c r="C1313" s="16">
        <f>'01_RAW_IV'!B1313</f>
        <v/>
      </c>
      <c r="D1313" s="15">
        <f>LN(B1313/B1312)</f>
        <v/>
      </c>
      <c r="E1313" s="16">
        <f>STDEV(D1293:D1313)*SQRT(252)</f>
        <v/>
      </c>
      <c r="F1313" s="16">
        <f>STDEV(D1251:D1313)*SQRT(252)</f>
        <v/>
      </c>
      <c r="G1313" s="16">
        <f>IF(OR(C1313="",F1313=""),"",C1313-F1313)</f>
        <v/>
      </c>
      <c r="H1313" s="17">
        <f>IF(OR(C1313="",F1313="",F1313=0),"",C1313/F1313)</f>
        <v/>
      </c>
      <c r="I1313" s="18">
        <f>IF('01_RAW_FwdRV'!B1313="","",'01_RAW_FwdRV'!B1313)</f>
        <v/>
      </c>
      <c r="J1313" s="18">
        <f>IF(ROW()&lt;=3286,STDEV(D1314:D1334)*SQRT(252),"")</f>
        <v/>
      </c>
      <c r="K1313" s="18">
        <f>IF(ROW()&lt;=3244,LN(B1376/B1313),"")</f>
        <v/>
      </c>
      <c r="L1313" s="19" t="n">
        <v>0.2644817073170732</v>
      </c>
      <c r="M1313" s="19" t="n">
        <v>0.510670731707317</v>
      </c>
      <c r="N1313" s="17" t="n">
        <v>-0.3499340841334039</v>
      </c>
      <c r="O1313" s="20">
        <f>IF(F1313="","",IF(F1313&lt;'04_VOLATILITY_REGIMES'!$C$5,"Low",IF(F1313&lt;'04_VOLATILITY_REGIMES'!$C$6,"Normal",IF(F1313&lt;'04_VOLATILITY_REGIMES'!$C$7,"High","Extreme"))))</f>
        <v/>
      </c>
      <c r="P1313" s="20">
        <f>O1314</f>
        <v/>
      </c>
      <c r="Q1313" s="21">
        <f>YEAR(A1313)</f>
        <v/>
      </c>
    </row>
    <row r="1314">
      <c r="A1314" s="14" t="n">
        <v>43264</v>
      </c>
      <c r="B1314" s="15">
        <f>'01_RAW_Spot'!B1314</f>
        <v/>
      </c>
      <c r="C1314" s="16">
        <f>'01_RAW_IV'!B1314</f>
        <v/>
      </c>
      <c r="D1314" s="15">
        <f>LN(B1314/B1313)</f>
        <v/>
      </c>
      <c r="E1314" s="16">
        <f>STDEV(D1294:D1314)*SQRT(252)</f>
        <v/>
      </c>
      <c r="F1314" s="16">
        <f>STDEV(D1252:D1314)*SQRT(252)</f>
        <v/>
      </c>
      <c r="G1314" s="16">
        <f>IF(OR(C1314="",F1314=""),"",C1314-F1314)</f>
        <v/>
      </c>
      <c r="H1314" s="17">
        <f>IF(OR(C1314="",F1314="",F1314=0),"",C1314/F1314)</f>
        <v/>
      </c>
      <c r="I1314" s="18">
        <f>IF('01_RAW_FwdRV'!B1314="","",'01_RAW_FwdRV'!B1314)</f>
        <v/>
      </c>
      <c r="J1314" s="18">
        <f>IF(ROW()&lt;=3286,STDEV(D1315:D1335)*SQRT(252),"")</f>
        <v/>
      </c>
      <c r="K1314" s="18">
        <f>IF(ROW()&lt;=3244,LN(B1377/B1314),"")</f>
        <v/>
      </c>
      <c r="L1314" s="19" t="n">
        <v>0.2604722010662605</v>
      </c>
      <c r="M1314" s="19" t="n">
        <v>0.5156130997715156</v>
      </c>
      <c r="N1314" s="17" t="n">
        <v>-0.3581751975548935</v>
      </c>
      <c r="O1314" s="20">
        <f>IF(F1314="","",IF(F1314&lt;'04_VOLATILITY_REGIMES'!$C$5,"Low",IF(F1314&lt;'04_VOLATILITY_REGIMES'!$C$6,"Normal",IF(F1314&lt;'04_VOLATILITY_REGIMES'!$C$7,"High","Extreme"))))</f>
        <v/>
      </c>
      <c r="P1314" s="20">
        <f>O1315</f>
        <v/>
      </c>
      <c r="Q1314" s="21">
        <f>YEAR(A1314)</f>
        <v/>
      </c>
    </row>
    <row r="1315">
      <c r="A1315" s="14" t="n">
        <v>43265</v>
      </c>
      <c r="B1315" s="15">
        <f>'01_RAW_Spot'!B1315</f>
        <v/>
      </c>
      <c r="C1315" s="16">
        <f>'01_RAW_IV'!B1315</f>
        <v/>
      </c>
      <c r="D1315" s="15">
        <f>LN(B1315/B1314)</f>
        <v/>
      </c>
      <c r="E1315" s="16">
        <f>STDEV(D1295:D1315)*SQRT(252)</f>
        <v/>
      </c>
      <c r="F1315" s="16">
        <f>STDEV(D1253:D1315)*SQRT(252)</f>
        <v/>
      </c>
      <c r="G1315" s="16">
        <f>IF(OR(C1315="",F1315=""),"",C1315-F1315)</f>
        <v/>
      </c>
      <c r="H1315" s="17">
        <f>IF(OR(C1315="",F1315="",F1315=0),"",C1315/F1315)</f>
        <v/>
      </c>
      <c r="I1315" s="18">
        <f>IF('01_RAW_FwdRV'!B1315="","",'01_RAW_FwdRV'!B1315)</f>
        <v/>
      </c>
      <c r="J1315" s="18">
        <f>IF(ROW()&lt;=3286,STDEV(D1316:D1336)*SQRT(252),"")</f>
        <v/>
      </c>
      <c r="K1315" s="18">
        <f>IF(ROW()&lt;=3244,LN(B1378/B1315),"")</f>
        <v/>
      </c>
      <c r="L1315" s="19" t="n">
        <v>0.2321156773211568</v>
      </c>
      <c r="M1315" s="19" t="n">
        <v>0.5060882800608828</v>
      </c>
      <c r="N1315" s="17" t="n">
        <v>-0.3818319986879272</v>
      </c>
      <c r="O1315" s="20">
        <f>IF(F1315="","",IF(F1315&lt;'04_VOLATILITY_REGIMES'!$C$5,"Low",IF(F1315&lt;'04_VOLATILITY_REGIMES'!$C$6,"Normal",IF(F1315&lt;'04_VOLATILITY_REGIMES'!$C$7,"High","Extreme"))))</f>
        <v/>
      </c>
      <c r="P1315" s="20">
        <f>O1316</f>
        <v/>
      </c>
      <c r="Q1315" s="21">
        <f>YEAR(A1315)</f>
        <v/>
      </c>
    </row>
    <row r="1316">
      <c r="A1316" s="14" t="n">
        <v>43266</v>
      </c>
      <c r="B1316" s="15">
        <f>'01_RAW_Spot'!B1316</f>
        <v/>
      </c>
      <c r="C1316" s="16">
        <f>'01_RAW_IV'!B1316</f>
        <v/>
      </c>
      <c r="D1316" s="15">
        <f>LN(B1316/B1315)</f>
        <v/>
      </c>
      <c r="E1316" s="16">
        <f>STDEV(D1296:D1316)*SQRT(252)</f>
        <v/>
      </c>
      <c r="F1316" s="16">
        <f>STDEV(D1254:D1316)*SQRT(252)</f>
        <v/>
      </c>
      <c r="G1316" s="16">
        <f>IF(OR(C1316="",F1316=""),"",C1316-F1316)</f>
        <v/>
      </c>
      <c r="H1316" s="17">
        <f>IF(OR(C1316="",F1316="",F1316=0),"",C1316/F1316)</f>
        <v/>
      </c>
      <c r="I1316" s="18">
        <f>IF('01_RAW_FwdRV'!B1316="","",'01_RAW_FwdRV'!B1316)</f>
        <v/>
      </c>
      <c r="J1316" s="18">
        <f>IF(ROW()&lt;=3286,STDEV(D1317:D1337)*SQRT(252),"")</f>
        <v/>
      </c>
      <c r="K1316" s="18">
        <f>IF(ROW()&lt;=3244,LN(B1379/B1316),"")</f>
        <v/>
      </c>
      <c r="L1316" s="19" t="n">
        <v>0.250190114068441</v>
      </c>
      <c r="M1316" s="19" t="n">
        <v>0.5254752851711026</v>
      </c>
      <c r="N1316" s="17" t="n">
        <v>-0.3861202170291972</v>
      </c>
      <c r="O1316" s="20">
        <f>IF(F1316="","",IF(F1316&lt;'04_VOLATILITY_REGIMES'!$C$5,"Low",IF(F1316&lt;'04_VOLATILITY_REGIMES'!$C$6,"Normal",IF(F1316&lt;'04_VOLATILITY_REGIMES'!$C$7,"High","Extreme"))))</f>
        <v/>
      </c>
      <c r="P1316" s="20">
        <f>O1317</f>
        <v/>
      </c>
      <c r="Q1316" s="21">
        <f>YEAR(A1316)</f>
        <v/>
      </c>
    </row>
    <row r="1317">
      <c r="A1317" s="14" t="n">
        <v>43269</v>
      </c>
      <c r="B1317" s="15">
        <f>'01_RAW_Spot'!B1317</f>
        <v/>
      </c>
      <c r="C1317" s="16">
        <f>'01_RAW_IV'!B1317</f>
        <v/>
      </c>
      <c r="D1317" s="15">
        <f>LN(B1317/B1316)</f>
        <v/>
      </c>
      <c r="E1317" s="16">
        <f>STDEV(D1297:D1317)*SQRT(252)</f>
        <v/>
      </c>
      <c r="F1317" s="16">
        <f>STDEV(D1255:D1317)*SQRT(252)</f>
        <v/>
      </c>
      <c r="G1317" s="16">
        <f>IF(OR(C1317="",F1317=""),"",C1317-F1317)</f>
        <v/>
      </c>
      <c r="H1317" s="17">
        <f>IF(OR(C1317="",F1317="",F1317=0),"",C1317/F1317)</f>
        <v/>
      </c>
      <c r="I1317" s="18">
        <f>IF('01_RAW_FwdRV'!B1317="","",'01_RAW_FwdRV'!B1317)</f>
        <v/>
      </c>
      <c r="J1317" s="18">
        <f>IF(ROW()&lt;=3286,STDEV(D1318:D1338)*SQRT(252),"")</f>
        <v/>
      </c>
      <c r="K1317" s="18">
        <f>IF(ROW()&lt;=3244,LN(B1380/B1317),"")</f>
        <v/>
      </c>
      <c r="L1317" s="19" t="n">
        <v>0.3016717325227963</v>
      </c>
      <c r="M1317" s="19" t="n">
        <v>0.5250759878419453</v>
      </c>
      <c r="N1317" s="17" t="n">
        <v>-0.3261966530482206</v>
      </c>
      <c r="O1317" s="20">
        <f>IF(F1317="","",IF(F1317&lt;'04_VOLATILITY_REGIMES'!$C$5,"Low",IF(F1317&lt;'04_VOLATILITY_REGIMES'!$C$6,"Normal",IF(F1317&lt;'04_VOLATILITY_REGIMES'!$C$7,"High","Extreme"))))</f>
        <v/>
      </c>
      <c r="P1317" s="20">
        <f>O1318</f>
        <v/>
      </c>
      <c r="Q1317" s="21">
        <f>YEAR(A1317)</f>
        <v/>
      </c>
    </row>
    <row r="1318">
      <c r="A1318" s="14" t="n">
        <v>43270</v>
      </c>
      <c r="B1318" s="15">
        <f>'01_RAW_Spot'!B1318</f>
        <v/>
      </c>
      <c r="C1318" s="16">
        <f>'01_RAW_IV'!B1318</f>
        <v/>
      </c>
      <c r="D1318" s="15">
        <f>LN(B1318/B1317)</f>
        <v/>
      </c>
      <c r="E1318" s="16">
        <f>STDEV(D1298:D1318)*SQRT(252)</f>
        <v/>
      </c>
      <c r="F1318" s="16">
        <f>STDEV(D1256:D1318)*SQRT(252)</f>
        <v/>
      </c>
      <c r="G1318" s="16">
        <f>IF(OR(C1318="",F1318=""),"",C1318-F1318)</f>
        <v/>
      </c>
      <c r="H1318" s="17">
        <f>IF(OR(C1318="",F1318="",F1318=0),"",C1318/F1318)</f>
        <v/>
      </c>
      <c r="I1318" s="18">
        <f>IF('01_RAW_FwdRV'!B1318="","",'01_RAW_FwdRV'!B1318)</f>
        <v/>
      </c>
      <c r="J1318" s="18">
        <f>IF(ROW()&lt;=3286,STDEV(D1319:D1339)*SQRT(252),"")</f>
        <v/>
      </c>
      <c r="K1318" s="18">
        <f>IF(ROW()&lt;=3244,LN(B1381/B1318),"")</f>
        <v/>
      </c>
      <c r="L1318" s="19" t="n">
        <v>0.2976461655277145</v>
      </c>
      <c r="M1318" s="19" t="n">
        <v>0.5436598329536826</v>
      </c>
      <c r="N1318" s="17" t="n">
        <v>-0.375567972129569</v>
      </c>
      <c r="O1318" s="20">
        <f>IF(F1318="","",IF(F1318&lt;'04_VOLATILITY_REGIMES'!$C$5,"Low",IF(F1318&lt;'04_VOLATILITY_REGIMES'!$C$6,"Normal",IF(F1318&lt;'04_VOLATILITY_REGIMES'!$C$7,"High","Extreme"))))</f>
        <v/>
      </c>
      <c r="P1318" s="20">
        <f>O1319</f>
        <v/>
      </c>
      <c r="Q1318" s="21">
        <f>YEAR(A1318)</f>
        <v/>
      </c>
    </row>
    <row r="1319">
      <c r="A1319" s="14" t="n">
        <v>43271</v>
      </c>
      <c r="B1319" s="15">
        <f>'01_RAW_Spot'!B1319</f>
        <v/>
      </c>
      <c r="C1319" s="16">
        <f>'01_RAW_IV'!B1319</f>
        <v/>
      </c>
      <c r="D1319" s="15">
        <f>LN(B1319/B1318)</f>
        <v/>
      </c>
      <c r="E1319" s="16">
        <f>STDEV(D1299:D1319)*SQRT(252)</f>
        <v/>
      </c>
      <c r="F1319" s="16">
        <f>STDEV(D1257:D1319)*SQRT(252)</f>
        <v/>
      </c>
      <c r="G1319" s="16">
        <f>IF(OR(C1319="",F1319=""),"",C1319-F1319)</f>
        <v/>
      </c>
      <c r="H1319" s="17">
        <f>IF(OR(C1319="",F1319="",F1319=0),"",C1319/F1319)</f>
        <v/>
      </c>
      <c r="I1319" s="18">
        <f>IF('01_RAW_FwdRV'!B1319="","",'01_RAW_FwdRV'!B1319)</f>
        <v/>
      </c>
      <c r="J1319" s="18">
        <f>IF(ROW()&lt;=3286,STDEV(D1320:D1340)*SQRT(252),"")</f>
        <v/>
      </c>
      <c r="K1319" s="18">
        <f>IF(ROW()&lt;=3244,LN(B1382/B1319),"")</f>
        <v/>
      </c>
      <c r="L1319" s="19" t="n">
        <v>0.2890743550834598</v>
      </c>
      <c r="M1319" s="19" t="n">
        <v>0.5758725341426404</v>
      </c>
      <c r="N1319" s="17" t="n">
        <v>-0.4330419744016872</v>
      </c>
      <c r="O1319" s="20">
        <f>IF(F1319="","",IF(F1319&lt;'04_VOLATILITY_REGIMES'!$C$5,"Low",IF(F1319&lt;'04_VOLATILITY_REGIMES'!$C$6,"Normal",IF(F1319&lt;'04_VOLATILITY_REGIMES'!$C$7,"High","Extreme"))))</f>
        <v/>
      </c>
      <c r="P1319" s="20">
        <f>O1320</f>
        <v/>
      </c>
      <c r="Q1319" s="21">
        <f>YEAR(A1319)</f>
        <v/>
      </c>
    </row>
    <row r="1320">
      <c r="A1320" s="14" t="n">
        <v>43272</v>
      </c>
      <c r="B1320" s="15">
        <f>'01_RAW_Spot'!B1320</f>
        <v/>
      </c>
      <c r="C1320" s="16">
        <f>'01_RAW_IV'!B1320</f>
        <v/>
      </c>
      <c r="D1320" s="15">
        <f>LN(B1320/B1319)</f>
        <v/>
      </c>
      <c r="E1320" s="16">
        <f>STDEV(D1300:D1320)*SQRT(252)</f>
        <v/>
      </c>
      <c r="F1320" s="16">
        <f>STDEV(D1258:D1320)*SQRT(252)</f>
        <v/>
      </c>
      <c r="G1320" s="16">
        <f>IF(OR(C1320="",F1320=""),"",C1320-F1320)</f>
        <v/>
      </c>
      <c r="H1320" s="17">
        <f>IF(OR(C1320="",F1320="",F1320=0),"",C1320/F1320)</f>
        <v/>
      </c>
      <c r="I1320" s="18">
        <f>IF('01_RAW_FwdRV'!B1320="","",'01_RAW_FwdRV'!B1320)</f>
        <v/>
      </c>
      <c r="J1320" s="18">
        <f>IF(ROW()&lt;=3286,STDEV(D1321:D1341)*SQRT(252),"")</f>
        <v/>
      </c>
      <c r="K1320" s="18">
        <f>IF(ROW()&lt;=3244,LN(B1383/B1320),"")</f>
        <v/>
      </c>
      <c r="L1320" s="19" t="n">
        <v>0.2903714935557241</v>
      </c>
      <c r="M1320" s="19" t="n">
        <v>0.5739196360879454</v>
      </c>
      <c r="N1320" s="17" t="n">
        <v>-0.4243835444765255</v>
      </c>
      <c r="O1320" s="20">
        <f>IF(F1320="","",IF(F1320&lt;'04_VOLATILITY_REGIMES'!$C$5,"Low",IF(F1320&lt;'04_VOLATILITY_REGIMES'!$C$6,"Normal",IF(F1320&lt;'04_VOLATILITY_REGIMES'!$C$7,"High","Extreme"))))</f>
        <v/>
      </c>
      <c r="P1320" s="20">
        <f>O1321</f>
        <v/>
      </c>
      <c r="Q1320" s="21">
        <f>YEAR(A1320)</f>
        <v/>
      </c>
    </row>
    <row r="1321">
      <c r="A1321" s="14" t="n">
        <v>43273</v>
      </c>
      <c r="B1321" s="15">
        <f>'01_RAW_Spot'!B1321</f>
        <v/>
      </c>
      <c r="C1321" s="16">
        <f>'01_RAW_IV'!B1321</f>
        <v/>
      </c>
      <c r="D1321" s="15">
        <f>LN(B1321/B1320)</f>
        <v/>
      </c>
      <c r="E1321" s="16">
        <f>STDEV(D1301:D1321)*SQRT(252)</f>
        <v/>
      </c>
      <c r="F1321" s="16">
        <f>STDEV(D1259:D1321)*SQRT(252)</f>
        <v/>
      </c>
      <c r="G1321" s="16">
        <f>IF(OR(C1321="",F1321=""),"",C1321-F1321)</f>
        <v/>
      </c>
      <c r="H1321" s="17">
        <f>IF(OR(C1321="",F1321="",F1321=0),"",C1321/F1321)</f>
        <v/>
      </c>
      <c r="I1321" s="18">
        <f>IF('01_RAW_FwdRV'!B1321="","",'01_RAW_FwdRV'!B1321)</f>
        <v/>
      </c>
      <c r="J1321" s="18">
        <f>IF(ROW()&lt;=3286,STDEV(D1322:D1342)*SQRT(252),"")</f>
        <v/>
      </c>
      <c r="K1321" s="18">
        <f>IF(ROW()&lt;=3244,LN(B1384/B1321),"")</f>
        <v/>
      </c>
      <c r="L1321" s="19" t="n">
        <v>0.2689393939393939</v>
      </c>
      <c r="M1321" s="19" t="n">
        <v>0.5833333333333334</v>
      </c>
      <c r="N1321" s="17" t="n">
        <v>-0.4623856643399488</v>
      </c>
      <c r="O1321" s="20">
        <f>IF(F1321="","",IF(F1321&lt;'04_VOLATILITY_REGIMES'!$C$5,"Low",IF(F1321&lt;'04_VOLATILITY_REGIMES'!$C$6,"Normal",IF(F1321&lt;'04_VOLATILITY_REGIMES'!$C$7,"High","Extreme"))))</f>
        <v/>
      </c>
      <c r="P1321" s="20">
        <f>O1322</f>
        <v/>
      </c>
      <c r="Q1321" s="21">
        <f>YEAR(A1321)</f>
        <v/>
      </c>
    </row>
    <row r="1322">
      <c r="A1322" s="14" t="n">
        <v>43276</v>
      </c>
      <c r="B1322" s="15">
        <f>'01_RAW_Spot'!B1322</f>
        <v/>
      </c>
      <c r="C1322" s="16">
        <f>'01_RAW_IV'!B1322</f>
        <v/>
      </c>
      <c r="D1322" s="15">
        <f>LN(B1322/B1321)</f>
        <v/>
      </c>
      <c r="E1322" s="16">
        <f>STDEV(D1302:D1322)*SQRT(252)</f>
        <v/>
      </c>
      <c r="F1322" s="16">
        <f>STDEV(D1260:D1322)*SQRT(252)</f>
        <v/>
      </c>
      <c r="G1322" s="16">
        <f>IF(OR(C1322="",F1322=""),"",C1322-F1322)</f>
        <v/>
      </c>
      <c r="H1322" s="17">
        <f>IF(OR(C1322="",F1322="",F1322=0),"",C1322/F1322)</f>
        <v/>
      </c>
      <c r="I1322" s="18">
        <f>IF('01_RAW_FwdRV'!B1322="","",'01_RAW_FwdRV'!B1322)</f>
        <v/>
      </c>
      <c r="J1322" s="18">
        <f>IF(ROW()&lt;=3286,STDEV(D1323:D1343)*SQRT(252),"")</f>
        <v/>
      </c>
      <c r="K1322" s="18">
        <f>IF(ROW()&lt;=3244,LN(B1385/B1322),"")</f>
        <v/>
      </c>
      <c r="L1322" s="19" t="n">
        <v>0.2944738834216503</v>
      </c>
      <c r="M1322" s="19" t="n">
        <v>0.5957607872823618</v>
      </c>
      <c r="N1322" s="17" t="n">
        <v>-0.4552196796218596</v>
      </c>
      <c r="O1322" s="20">
        <f>IF(F1322="","",IF(F1322&lt;'04_VOLATILITY_REGIMES'!$C$5,"Low",IF(F1322&lt;'04_VOLATILITY_REGIMES'!$C$6,"Normal",IF(F1322&lt;'04_VOLATILITY_REGIMES'!$C$7,"High","Extreme"))))</f>
        <v/>
      </c>
      <c r="P1322" s="20">
        <f>O1323</f>
        <v/>
      </c>
      <c r="Q1322" s="21">
        <f>YEAR(A1322)</f>
        <v/>
      </c>
    </row>
    <row r="1323">
      <c r="A1323" s="14" t="n">
        <v>43277</v>
      </c>
      <c r="B1323" s="15">
        <f>'01_RAW_Spot'!B1323</f>
        <v/>
      </c>
      <c r="C1323" s="16">
        <f>'01_RAW_IV'!B1323</f>
        <v/>
      </c>
      <c r="D1323" s="15">
        <f>LN(B1323/B1322)</f>
        <v/>
      </c>
      <c r="E1323" s="16">
        <f>STDEV(D1303:D1323)*SQRT(252)</f>
        <v/>
      </c>
      <c r="F1323" s="16">
        <f>STDEV(D1261:D1323)*SQRT(252)</f>
        <v/>
      </c>
      <c r="G1323" s="16">
        <f>IF(OR(C1323="",F1323=""),"",C1323-F1323)</f>
        <v/>
      </c>
      <c r="H1323" s="17">
        <f>IF(OR(C1323="",F1323="",F1323=0),"",C1323/F1323)</f>
        <v/>
      </c>
      <c r="I1323" s="18">
        <f>IF('01_RAW_FwdRV'!B1323="","",'01_RAW_FwdRV'!B1323)</f>
        <v/>
      </c>
      <c r="J1323" s="18">
        <f>IF(ROW()&lt;=3286,STDEV(D1324:D1344)*SQRT(252),"")</f>
        <v/>
      </c>
      <c r="K1323" s="18">
        <f>IF(ROW()&lt;=3244,LN(B1386/B1323),"")</f>
        <v/>
      </c>
      <c r="L1323" s="19" t="n">
        <v>0.3018154311649017</v>
      </c>
      <c r="M1323" s="19" t="n">
        <v>0.5892586989409985</v>
      </c>
      <c r="N1323" s="17" t="n">
        <v>-0.4424886306671315</v>
      </c>
      <c r="O1323" s="20">
        <f>IF(F1323="","",IF(F1323&lt;'04_VOLATILITY_REGIMES'!$C$5,"Low",IF(F1323&lt;'04_VOLATILITY_REGIMES'!$C$6,"Normal",IF(F1323&lt;'04_VOLATILITY_REGIMES'!$C$7,"High","Extreme"))))</f>
        <v/>
      </c>
      <c r="P1323" s="20">
        <f>O1324</f>
        <v/>
      </c>
      <c r="Q1323" s="21">
        <f>YEAR(A1323)</f>
        <v/>
      </c>
    </row>
    <row r="1324">
      <c r="A1324" s="14" t="n">
        <v>43278</v>
      </c>
      <c r="B1324" s="15">
        <f>'01_RAW_Spot'!B1324</f>
        <v/>
      </c>
      <c r="C1324" s="16">
        <f>'01_RAW_IV'!B1324</f>
        <v/>
      </c>
      <c r="D1324" s="15">
        <f>LN(B1324/B1323)</f>
        <v/>
      </c>
      <c r="E1324" s="16">
        <f>STDEV(D1304:D1324)*SQRT(252)</f>
        <v/>
      </c>
      <c r="F1324" s="16">
        <f>STDEV(D1262:D1324)*SQRT(252)</f>
        <v/>
      </c>
      <c r="G1324" s="16">
        <f>IF(OR(C1324="",F1324=""),"",C1324-F1324)</f>
        <v/>
      </c>
      <c r="H1324" s="17">
        <f>IF(OR(C1324="",F1324="",F1324=0),"",C1324/F1324)</f>
        <v/>
      </c>
      <c r="I1324" s="18">
        <f>IF('01_RAW_FwdRV'!B1324="","",'01_RAW_FwdRV'!B1324)</f>
        <v/>
      </c>
      <c r="J1324" s="18">
        <f>IF(ROW()&lt;=3286,STDEV(D1325:D1345)*SQRT(252),"")</f>
        <v/>
      </c>
      <c r="K1324" s="18">
        <f>IF(ROW()&lt;=3244,LN(B1387/B1324),"")</f>
        <v/>
      </c>
      <c r="L1324" s="19" t="n">
        <v>0.3408919123204838</v>
      </c>
      <c r="M1324" s="19" t="n">
        <v>0.6107331821617535</v>
      </c>
      <c r="N1324" s="17" t="n">
        <v>-0.4095952175414801</v>
      </c>
      <c r="O1324" s="20">
        <f>IF(F1324="","",IF(F1324&lt;'04_VOLATILITY_REGIMES'!$C$5,"Low",IF(F1324&lt;'04_VOLATILITY_REGIMES'!$C$6,"Normal",IF(F1324&lt;'04_VOLATILITY_REGIMES'!$C$7,"High","Extreme"))))</f>
        <v/>
      </c>
      <c r="P1324" s="20">
        <f>O1325</f>
        <v/>
      </c>
      <c r="Q1324" s="21">
        <f>YEAR(A1324)</f>
        <v/>
      </c>
    </row>
    <row r="1325">
      <c r="A1325" s="14" t="n">
        <v>43279</v>
      </c>
      <c r="B1325" s="15">
        <f>'01_RAW_Spot'!B1325</f>
        <v/>
      </c>
      <c r="C1325" s="16">
        <f>'01_RAW_IV'!B1325</f>
        <v/>
      </c>
      <c r="D1325" s="15">
        <f>LN(B1325/B1324)</f>
        <v/>
      </c>
      <c r="E1325" s="16">
        <f>STDEV(D1305:D1325)*SQRT(252)</f>
        <v/>
      </c>
      <c r="F1325" s="16">
        <f>STDEV(D1263:D1325)*SQRT(252)</f>
        <v/>
      </c>
      <c r="G1325" s="16">
        <f>IF(OR(C1325="",F1325=""),"",C1325-F1325)</f>
        <v/>
      </c>
      <c r="H1325" s="17">
        <f>IF(OR(C1325="",F1325="",F1325=0),"",C1325/F1325)</f>
        <v/>
      </c>
      <c r="I1325" s="18">
        <f>IF('01_RAW_FwdRV'!B1325="","",'01_RAW_FwdRV'!B1325)</f>
        <v/>
      </c>
      <c r="J1325" s="18">
        <f>IF(ROW()&lt;=3286,STDEV(D1326:D1346)*SQRT(252),"")</f>
        <v/>
      </c>
      <c r="K1325" s="18">
        <f>IF(ROW()&lt;=3244,LN(B1388/B1325),"")</f>
        <v/>
      </c>
      <c r="L1325" s="19" t="n">
        <v>0.3753776435045317</v>
      </c>
      <c r="M1325" s="19" t="n">
        <v>0.6027190332326284</v>
      </c>
      <c r="N1325" s="17" t="n">
        <v>-0.3105690078382005</v>
      </c>
      <c r="O1325" s="20">
        <f>IF(F1325="","",IF(F1325&lt;'04_VOLATILITY_REGIMES'!$C$5,"Low",IF(F1325&lt;'04_VOLATILITY_REGIMES'!$C$6,"Normal",IF(F1325&lt;'04_VOLATILITY_REGIMES'!$C$7,"High","Extreme"))))</f>
        <v/>
      </c>
      <c r="P1325" s="20">
        <f>O1326</f>
        <v/>
      </c>
      <c r="Q1325" s="21">
        <f>YEAR(A1325)</f>
        <v/>
      </c>
    </row>
    <row r="1326">
      <c r="A1326" s="14" t="n">
        <v>43280</v>
      </c>
      <c r="B1326" s="15">
        <f>'01_RAW_Spot'!B1326</f>
        <v/>
      </c>
      <c r="C1326" s="16">
        <f>'01_RAW_IV'!B1326</f>
        <v/>
      </c>
      <c r="D1326" s="15">
        <f>LN(B1326/B1325)</f>
        <v/>
      </c>
      <c r="E1326" s="16">
        <f>STDEV(D1306:D1326)*SQRT(252)</f>
        <v/>
      </c>
      <c r="F1326" s="16">
        <f>STDEV(D1264:D1326)*SQRT(252)</f>
        <v/>
      </c>
      <c r="G1326" s="16">
        <f>IF(OR(C1326="",F1326=""),"",C1326-F1326)</f>
        <v/>
      </c>
      <c r="H1326" s="17">
        <f>IF(OR(C1326="",F1326="",F1326=0),"",C1326/F1326)</f>
        <v/>
      </c>
      <c r="I1326" s="18">
        <f>IF('01_RAW_FwdRV'!B1326="","",'01_RAW_FwdRV'!B1326)</f>
        <v/>
      </c>
      <c r="J1326" s="18">
        <f>IF(ROW()&lt;=3286,STDEV(D1327:D1347)*SQRT(252),"")</f>
        <v/>
      </c>
      <c r="K1326" s="18">
        <f>IF(ROW()&lt;=3244,LN(B1389/B1326),"")</f>
        <v/>
      </c>
      <c r="L1326" s="19" t="n">
        <v>0.3675471698113207</v>
      </c>
      <c r="M1326" s="19" t="n">
        <v>0.6279245283018868</v>
      </c>
      <c r="N1326" s="17" t="n">
        <v>-0.3772888255405923</v>
      </c>
      <c r="O1326" s="20">
        <f>IF(F1326="","",IF(F1326&lt;'04_VOLATILITY_REGIMES'!$C$5,"Low",IF(F1326&lt;'04_VOLATILITY_REGIMES'!$C$6,"Normal",IF(F1326&lt;'04_VOLATILITY_REGIMES'!$C$7,"High","Extreme"))))</f>
        <v/>
      </c>
      <c r="P1326" s="20">
        <f>O1327</f>
        <v/>
      </c>
      <c r="Q1326" s="21">
        <f>YEAR(A1326)</f>
        <v/>
      </c>
    </row>
    <row r="1327">
      <c r="A1327" s="14" t="n">
        <v>43283</v>
      </c>
      <c r="B1327" s="15">
        <f>'01_RAW_Spot'!B1327</f>
        <v/>
      </c>
      <c r="C1327" s="16">
        <f>'01_RAW_IV'!B1327</f>
        <v/>
      </c>
      <c r="D1327" s="15">
        <f>LN(B1327/B1326)</f>
        <v/>
      </c>
      <c r="E1327" s="16">
        <f>STDEV(D1307:D1327)*SQRT(252)</f>
        <v/>
      </c>
      <c r="F1327" s="16">
        <f>STDEV(D1265:D1327)*SQRT(252)</f>
        <v/>
      </c>
      <c r="G1327" s="16">
        <f>IF(OR(C1327="",F1327=""),"",C1327-F1327)</f>
        <v/>
      </c>
      <c r="H1327" s="17">
        <f>IF(OR(C1327="",F1327="",F1327=0),"",C1327/F1327)</f>
        <v/>
      </c>
      <c r="I1327" s="18">
        <f>IF('01_RAW_FwdRV'!B1327="","",'01_RAW_FwdRV'!B1327)</f>
        <v/>
      </c>
      <c r="J1327" s="18">
        <f>IF(ROW()&lt;=3286,STDEV(D1328:D1348)*SQRT(252),"")</f>
        <v/>
      </c>
      <c r="K1327" s="18">
        <f>IF(ROW()&lt;=3244,LN(B1390/B1327),"")</f>
        <v/>
      </c>
      <c r="L1327" s="19" t="n">
        <v>0.3559577677224736</v>
      </c>
      <c r="M1327" s="19" t="n">
        <v>0.6500754147812972</v>
      </c>
      <c r="N1327" s="17" t="n">
        <v>-0.4207990483241664</v>
      </c>
      <c r="O1327" s="20">
        <f>IF(F1327="","",IF(F1327&lt;'04_VOLATILITY_REGIMES'!$C$5,"Low",IF(F1327&lt;'04_VOLATILITY_REGIMES'!$C$6,"Normal",IF(F1327&lt;'04_VOLATILITY_REGIMES'!$C$7,"High","Extreme"))))</f>
        <v/>
      </c>
      <c r="P1327" s="20">
        <f>O1328</f>
        <v/>
      </c>
      <c r="Q1327" s="21">
        <f>YEAR(A1327)</f>
        <v/>
      </c>
    </row>
    <row r="1328">
      <c r="A1328" s="14" t="n">
        <v>43284</v>
      </c>
      <c r="B1328" s="15">
        <f>'01_RAW_Spot'!B1328</f>
        <v/>
      </c>
      <c r="C1328" s="16">
        <f>'01_RAW_IV'!B1328</f>
        <v/>
      </c>
      <c r="D1328" s="15">
        <f>LN(B1328/B1327)</f>
        <v/>
      </c>
      <c r="E1328" s="16">
        <f>STDEV(D1308:D1328)*SQRT(252)</f>
        <v/>
      </c>
      <c r="F1328" s="16">
        <f>STDEV(D1266:D1328)*SQRT(252)</f>
        <v/>
      </c>
      <c r="G1328" s="16">
        <f>IF(OR(C1328="",F1328=""),"",C1328-F1328)</f>
        <v/>
      </c>
      <c r="H1328" s="17">
        <f>IF(OR(C1328="",F1328="",F1328=0),"",C1328/F1328)</f>
        <v/>
      </c>
      <c r="I1328" s="18">
        <f>IF('01_RAW_FwdRV'!B1328="","",'01_RAW_FwdRV'!B1328)</f>
        <v/>
      </c>
      <c r="J1328" s="18">
        <f>IF(ROW()&lt;=3286,STDEV(D1329:D1349)*SQRT(252),"")</f>
        <v/>
      </c>
      <c r="K1328" s="18">
        <f>IF(ROW()&lt;=3244,LN(B1391/B1328),"")</f>
        <v/>
      </c>
      <c r="L1328" s="19" t="n">
        <v>0.3790504898266767</v>
      </c>
      <c r="M1328" s="19" t="n">
        <v>0.6556141672946496</v>
      </c>
      <c r="N1328" s="17" t="n">
        <v>-0.3757312741833366</v>
      </c>
      <c r="O1328" s="20">
        <f>IF(F1328="","",IF(F1328&lt;'04_VOLATILITY_REGIMES'!$C$5,"Low",IF(F1328&lt;'04_VOLATILITY_REGIMES'!$C$6,"Normal",IF(F1328&lt;'04_VOLATILITY_REGIMES'!$C$7,"High","Extreme"))))</f>
        <v/>
      </c>
      <c r="P1328" s="20">
        <f>O1329</f>
        <v/>
      </c>
      <c r="Q1328" s="21">
        <f>YEAR(A1328)</f>
        <v/>
      </c>
    </row>
    <row r="1329">
      <c r="A1329" s="14" t="n">
        <v>43285</v>
      </c>
      <c r="B1329" s="15">
        <f>'01_RAW_Spot'!B1329</f>
        <v/>
      </c>
      <c r="C1329" s="16">
        <f>'01_RAW_IV'!B1329</f>
        <v/>
      </c>
      <c r="D1329" s="15">
        <f>LN(B1329/B1328)</f>
        <v/>
      </c>
      <c r="E1329" s="16">
        <f>STDEV(D1309:D1329)*SQRT(252)</f>
        <v/>
      </c>
      <c r="F1329" s="16">
        <f>STDEV(D1267:D1329)*SQRT(252)</f>
        <v/>
      </c>
      <c r="G1329" s="16">
        <f>IF(OR(C1329="",F1329=""),"",C1329-F1329)</f>
        <v/>
      </c>
      <c r="H1329" s="17">
        <f>IF(OR(C1329="",F1329="",F1329=0),"",C1329/F1329)</f>
        <v/>
      </c>
      <c r="I1329" s="18">
        <f>IF('01_RAW_FwdRV'!B1329="","",'01_RAW_FwdRV'!B1329)</f>
        <v/>
      </c>
      <c r="J1329" s="18">
        <f>IF(ROW()&lt;=3286,STDEV(D1330:D1350)*SQRT(252),"")</f>
        <v/>
      </c>
      <c r="K1329" s="18">
        <f>IF(ROW()&lt;=3244,LN(B1392/B1329),"")</f>
        <v/>
      </c>
      <c r="L1329" s="19" t="n">
        <v>0.3832831325301205</v>
      </c>
      <c r="M1329" s="19" t="n">
        <v>0.6566265060240963</v>
      </c>
      <c r="N1329" s="17" t="n">
        <v>-0.3704162675196627</v>
      </c>
      <c r="O1329" s="20">
        <f>IF(F1329="","",IF(F1329&lt;'04_VOLATILITY_REGIMES'!$C$5,"Low",IF(F1329&lt;'04_VOLATILITY_REGIMES'!$C$6,"Normal",IF(F1329&lt;'04_VOLATILITY_REGIMES'!$C$7,"High","Extreme"))))</f>
        <v/>
      </c>
      <c r="P1329" s="20">
        <f>O1330</f>
        <v/>
      </c>
      <c r="Q1329" s="21">
        <f>YEAR(A1329)</f>
        <v/>
      </c>
    </row>
    <row r="1330">
      <c r="A1330" s="14" t="n">
        <v>43286</v>
      </c>
      <c r="B1330" s="15">
        <f>'01_RAW_Spot'!B1330</f>
        <v/>
      </c>
      <c r="C1330" s="16">
        <f>'01_RAW_IV'!B1330</f>
        <v/>
      </c>
      <c r="D1330" s="15">
        <f>LN(B1330/B1329)</f>
        <v/>
      </c>
      <c r="E1330" s="16">
        <f>STDEV(D1310:D1330)*SQRT(252)</f>
        <v/>
      </c>
      <c r="F1330" s="16">
        <f>STDEV(D1268:D1330)*SQRT(252)</f>
        <v/>
      </c>
      <c r="G1330" s="16">
        <f>IF(OR(C1330="",F1330=""),"",C1330-F1330)</f>
        <v/>
      </c>
      <c r="H1330" s="17">
        <f>IF(OR(C1330="",F1330="",F1330=0),"",C1330/F1330)</f>
        <v/>
      </c>
      <c r="I1330" s="18">
        <f>IF('01_RAW_FwdRV'!B1330="","",'01_RAW_FwdRV'!B1330)</f>
        <v/>
      </c>
      <c r="J1330" s="18">
        <f>IF(ROW()&lt;=3286,STDEV(D1331:D1351)*SQRT(252),"")</f>
        <v/>
      </c>
      <c r="K1330" s="18">
        <f>IF(ROW()&lt;=3244,LN(B1393/B1330),"")</f>
        <v/>
      </c>
      <c r="L1330" s="19" t="n">
        <v>0.4093303235515425</v>
      </c>
      <c r="M1330" s="19" t="n">
        <v>0.6433408577878104</v>
      </c>
      <c r="N1330" s="17" t="n">
        <v>-0.3142037822813857</v>
      </c>
      <c r="O1330" s="20">
        <f>IF(F1330="","",IF(F1330&lt;'04_VOLATILITY_REGIMES'!$C$5,"Low",IF(F1330&lt;'04_VOLATILITY_REGIMES'!$C$6,"Normal",IF(F1330&lt;'04_VOLATILITY_REGIMES'!$C$7,"High","Extreme"))))</f>
        <v/>
      </c>
      <c r="P1330" s="20">
        <f>O1331</f>
        <v/>
      </c>
      <c r="Q1330" s="21">
        <f>YEAR(A1330)</f>
        <v/>
      </c>
    </row>
    <row r="1331">
      <c r="A1331" s="14" t="n">
        <v>43287</v>
      </c>
      <c r="B1331" s="15">
        <f>'01_RAW_Spot'!B1331</f>
        <v/>
      </c>
      <c r="C1331" s="16">
        <f>'01_RAW_IV'!B1331</f>
        <v/>
      </c>
      <c r="D1331" s="15">
        <f>LN(B1331/B1330)</f>
        <v/>
      </c>
      <c r="E1331" s="16">
        <f>STDEV(D1311:D1331)*SQRT(252)</f>
        <v/>
      </c>
      <c r="F1331" s="16">
        <f>STDEV(D1269:D1331)*SQRT(252)</f>
        <v/>
      </c>
      <c r="G1331" s="16">
        <f>IF(OR(C1331="",F1331=""),"",C1331-F1331)</f>
        <v/>
      </c>
      <c r="H1331" s="17">
        <f>IF(OR(C1331="",F1331="",F1331=0),"",C1331/F1331)</f>
        <v/>
      </c>
      <c r="I1331" s="18">
        <f>IF('01_RAW_FwdRV'!B1331="","",'01_RAW_FwdRV'!B1331)</f>
        <v/>
      </c>
      <c r="J1331" s="18">
        <f>IF(ROW()&lt;=3286,STDEV(D1332:D1352)*SQRT(252),"")</f>
        <v/>
      </c>
      <c r="K1331" s="18">
        <f>IF(ROW()&lt;=3244,LN(B1394/B1331),"")</f>
        <v/>
      </c>
      <c r="L1331" s="19" t="n">
        <v>0.3789473684210526</v>
      </c>
      <c r="M1331" s="19" t="n">
        <v>0.6488721804511278</v>
      </c>
      <c r="N1331" s="17" t="n">
        <v>-0.3660746650258039</v>
      </c>
      <c r="O1331" s="20">
        <f>IF(F1331="","",IF(F1331&lt;'04_VOLATILITY_REGIMES'!$C$5,"Low",IF(F1331&lt;'04_VOLATILITY_REGIMES'!$C$6,"Normal",IF(F1331&lt;'04_VOLATILITY_REGIMES'!$C$7,"High","Extreme"))))</f>
        <v/>
      </c>
      <c r="P1331" s="20">
        <f>O1332</f>
        <v/>
      </c>
      <c r="Q1331" s="21">
        <f>YEAR(A1331)</f>
        <v/>
      </c>
    </row>
    <row r="1332">
      <c r="A1332" s="14" t="n">
        <v>43290</v>
      </c>
      <c r="B1332" s="15">
        <f>'01_RAW_Spot'!B1332</f>
        <v/>
      </c>
      <c r="C1332" s="16">
        <f>'01_RAW_IV'!B1332</f>
        <v/>
      </c>
      <c r="D1332" s="15">
        <f>LN(B1332/B1331)</f>
        <v/>
      </c>
      <c r="E1332" s="16">
        <f>STDEV(D1312:D1332)*SQRT(252)</f>
        <v/>
      </c>
      <c r="F1332" s="16">
        <f>STDEV(D1270:D1332)*SQRT(252)</f>
        <v/>
      </c>
      <c r="G1332" s="16">
        <f>IF(OR(C1332="",F1332=""),"",C1332-F1332)</f>
        <v/>
      </c>
      <c r="H1332" s="17">
        <f>IF(OR(C1332="",F1332="",F1332=0),"",C1332/F1332)</f>
        <v/>
      </c>
      <c r="I1332" s="18">
        <f>IF('01_RAW_FwdRV'!B1332="","",'01_RAW_FwdRV'!B1332)</f>
        <v/>
      </c>
      <c r="J1332" s="18">
        <f>IF(ROW()&lt;=3286,STDEV(D1333:D1353)*SQRT(252),"")</f>
        <v/>
      </c>
      <c r="K1332" s="18">
        <f>IF(ROW()&lt;=3244,LN(B1395/B1332),"")</f>
        <v/>
      </c>
      <c r="L1332" s="19" t="n">
        <v>0.3471074380165289</v>
      </c>
      <c r="M1332" s="19" t="n">
        <v>0.6589030803906837</v>
      </c>
      <c r="N1332" s="17" t="n">
        <v>-0.4533191101435152</v>
      </c>
      <c r="O1332" s="20">
        <f>IF(F1332="","",IF(F1332&lt;'04_VOLATILITY_REGIMES'!$C$5,"Low",IF(F1332&lt;'04_VOLATILITY_REGIMES'!$C$6,"Normal",IF(F1332&lt;'04_VOLATILITY_REGIMES'!$C$7,"High","Extreme"))))</f>
        <v/>
      </c>
      <c r="P1332" s="20">
        <f>O1333</f>
        <v/>
      </c>
      <c r="Q1332" s="21">
        <f>YEAR(A1332)</f>
        <v/>
      </c>
    </row>
    <row r="1333">
      <c r="A1333" s="14" t="n">
        <v>43291</v>
      </c>
      <c r="B1333" s="15">
        <f>'01_RAW_Spot'!B1333</f>
        <v/>
      </c>
      <c r="C1333" s="16">
        <f>'01_RAW_IV'!B1333</f>
        <v/>
      </c>
      <c r="D1333" s="15">
        <f>LN(B1333/B1332)</f>
        <v/>
      </c>
      <c r="E1333" s="16">
        <f>STDEV(D1313:D1333)*SQRT(252)</f>
        <v/>
      </c>
      <c r="F1333" s="16">
        <f>STDEV(D1271:D1333)*SQRT(252)</f>
        <v/>
      </c>
      <c r="G1333" s="16">
        <f>IF(OR(C1333="",F1333=""),"",C1333-F1333)</f>
        <v/>
      </c>
      <c r="H1333" s="17">
        <f>IF(OR(C1333="",F1333="",F1333=0),"",C1333/F1333)</f>
        <v/>
      </c>
      <c r="I1333" s="18">
        <f>IF('01_RAW_FwdRV'!B1333="","",'01_RAW_FwdRV'!B1333)</f>
        <v/>
      </c>
      <c r="J1333" s="18">
        <f>IF(ROW()&lt;=3286,STDEV(D1334:D1354)*SQRT(252),"")</f>
        <v/>
      </c>
      <c r="K1333" s="18">
        <f>IF(ROW()&lt;=3244,LN(B1396/B1333),"")</f>
        <v/>
      </c>
      <c r="L1333" s="19" t="n">
        <v>0.3333333333333333</v>
      </c>
      <c r="M1333" s="19" t="n">
        <v>0.6584084084084084</v>
      </c>
      <c r="N1333" s="17" t="n">
        <v>-0.4878247392788824</v>
      </c>
      <c r="O1333" s="20">
        <f>IF(F1333="","",IF(F1333&lt;'04_VOLATILITY_REGIMES'!$C$5,"Low",IF(F1333&lt;'04_VOLATILITY_REGIMES'!$C$6,"Normal",IF(F1333&lt;'04_VOLATILITY_REGIMES'!$C$7,"High","Extreme"))))</f>
        <v/>
      </c>
      <c r="P1333" s="20">
        <f>O1334</f>
        <v/>
      </c>
      <c r="Q1333" s="21">
        <f>YEAR(A1333)</f>
        <v/>
      </c>
    </row>
    <row r="1334">
      <c r="A1334" s="14" t="n">
        <v>43292</v>
      </c>
      <c r="B1334" s="15">
        <f>'01_RAW_Spot'!B1334</f>
        <v/>
      </c>
      <c r="C1334" s="16">
        <f>'01_RAW_IV'!B1334</f>
        <v/>
      </c>
      <c r="D1334" s="15">
        <f>LN(B1334/B1333)</f>
        <v/>
      </c>
      <c r="E1334" s="16">
        <f>STDEV(D1314:D1334)*SQRT(252)</f>
        <v/>
      </c>
      <c r="F1334" s="16">
        <f>STDEV(D1272:D1334)*SQRT(252)</f>
        <v/>
      </c>
      <c r="G1334" s="16">
        <f>IF(OR(C1334="",F1334=""),"",C1334-F1334)</f>
        <v/>
      </c>
      <c r="H1334" s="17">
        <f>IF(OR(C1334="",F1334="",F1334=0),"",C1334/F1334)</f>
        <v/>
      </c>
      <c r="I1334" s="18">
        <f>IF('01_RAW_FwdRV'!B1334="","",'01_RAW_FwdRV'!B1334)</f>
        <v/>
      </c>
      <c r="J1334" s="18">
        <f>IF(ROW()&lt;=3286,STDEV(D1335:D1355)*SQRT(252),"")</f>
        <v/>
      </c>
      <c r="K1334" s="18">
        <f>IF(ROW()&lt;=3244,LN(B1397/B1334),"")</f>
        <v/>
      </c>
      <c r="L1334" s="19" t="n">
        <v>0.3428357089272318</v>
      </c>
      <c r="M1334" s="19" t="n">
        <v>0.6369092273068268</v>
      </c>
      <c r="N1334" s="17" t="n">
        <v>-0.4441678477275676</v>
      </c>
      <c r="O1334" s="20">
        <f>IF(F1334="","",IF(F1334&lt;'04_VOLATILITY_REGIMES'!$C$5,"Low",IF(F1334&lt;'04_VOLATILITY_REGIMES'!$C$6,"Normal",IF(F1334&lt;'04_VOLATILITY_REGIMES'!$C$7,"High","Extreme"))))</f>
        <v/>
      </c>
      <c r="P1334" s="20">
        <f>O1335</f>
        <v/>
      </c>
      <c r="Q1334" s="21">
        <f>YEAR(A1334)</f>
        <v/>
      </c>
    </row>
    <row r="1335">
      <c r="A1335" s="14" t="n">
        <v>43293</v>
      </c>
      <c r="B1335" s="15">
        <f>'01_RAW_Spot'!B1335</f>
        <v/>
      </c>
      <c r="C1335" s="16">
        <f>'01_RAW_IV'!B1335</f>
        <v/>
      </c>
      <c r="D1335" s="15">
        <f>LN(B1335/B1334)</f>
        <v/>
      </c>
      <c r="E1335" s="16">
        <f>STDEV(D1315:D1335)*SQRT(252)</f>
        <v/>
      </c>
      <c r="F1335" s="16">
        <f>STDEV(D1273:D1335)*SQRT(252)</f>
        <v/>
      </c>
      <c r="G1335" s="16">
        <f>IF(OR(C1335="",F1335=""),"",C1335-F1335)</f>
        <v/>
      </c>
      <c r="H1335" s="17">
        <f>IF(OR(C1335="",F1335="",F1335=0),"",C1335/F1335)</f>
        <v/>
      </c>
      <c r="I1335" s="18">
        <f>IF('01_RAW_FwdRV'!B1335="","",'01_RAW_FwdRV'!B1335)</f>
        <v/>
      </c>
      <c r="J1335" s="18">
        <f>IF(ROW()&lt;=3286,STDEV(D1336:D1356)*SQRT(252),"")</f>
        <v/>
      </c>
      <c r="K1335" s="18">
        <f>IF(ROW()&lt;=3244,LN(B1398/B1335),"")</f>
        <v/>
      </c>
      <c r="L1335" s="19" t="n">
        <v>0.3088455772113943</v>
      </c>
      <c r="M1335" s="19" t="n">
        <v>0.6559220389805097</v>
      </c>
      <c r="N1335" s="17" t="n">
        <v>-0.5262379858605127</v>
      </c>
      <c r="O1335" s="20">
        <f>IF(F1335="","",IF(F1335&lt;'04_VOLATILITY_REGIMES'!$C$5,"Low",IF(F1335&lt;'04_VOLATILITY_REGIMES'!$C$6,"Normal",IF(F1335&lt;'04_VOLATILITY_REGIMES'!$C$7,"High","Extreme"))))</f>
        <v/>
      </c>
      <c r="P1335" s="20">
        <f>O1336</f>
        <v/>
      </c>
      <c r="Q1335" s="21">
        <f>YEAR(A1335)</f>
        <v/>
      </c>
    </row>
    <row r="1336">
      <c r="A1336" s="14" t="n">
        <v>43294</v>
      </c>
      <c r="B1336" s="15">
        <f>'01_RAW_Spot'!B1336</f>
        <v/>
      </c>
      <c r="C1336" s="16">
        <f>'01_RAW_IV'!B1336</f>
        <v/>
      </c>
      <c r="D1336" s="15">
        <f>LN(B1336/B1335)</f>
        <v/>
      </c>
      <c r="E1336" s="16">
        <f>STDEV(D1316:D1336)*SQRT(252)</f>
        <v/>
      </c>
      <c r="F1336" s="16">
        <f>STDEV(D1274:D1336)*SQRT(252)</f>
        <v/>
      </c>
      <c r="G1336" s="16">
        <f>IF(OR(C1336="",F1336=""),"",C1336-F1336)</f>
        <v/>
      </c>
      <c r="H1336" s="17">
        <f>IF(OR(C1336="",F1336="",F1336=0),"",C1336/F1336)</f>
        <v/>
      </c>
      <c r="I1336" s="18">
        <f>IF('01_RAW_FwdRV'!B1336="","",'01_RAW_FwdRV'!B1336)</f>
        <v/>
      </c>
      <c r="J1336" s="18">
        <f>IF(ROW()&lt;=3286,STDEV(D1337:D1357)*SQRT(252),"")</f>
        <v/>
      </c>
      <c r="K1336" s="18">
        <f>IF(ROW()&lt;=3244,LN(B1399/B1336),"")</f>
        <v/>
      </c>
      <c r="L1336" s="19" t="n">
        <v>0.2883895131086142</v>
      </c>
      <c r="M1336" s="19" t="n">
        <v>0.6546816479400749</v>
      </c>
      <c r="N1336" s="17" t="n">
        <v>-0.5455078921366565</v>
      </c>
      <c r="O1336" s="20">
        <f>IF(F1336="","",IF(F1336&lt;'04_VOLATILITY_REGIMES'!$C$5,"Low",IF(F1336&lt;'04_VOLATILITY_REGIMES'!$C$6,"Normal",IF(F1336&lt;'04_VOLATILITY_REGIMES'!$C$7,"High","Extreme"))))</f>
        <v/>
      </c>
      <c r="P1336" s="20">
        <f>O1337</f>
        <v/>
      </c>
      <c r="Q1336" s="21">
        <f>YEAR(A1336)</f>
        <v/>
      </c>
    </row>
    <row r="1337">
      <c r="A1337" s="14" t="n">
        <v>43297</v>
      </c>
      <c r="B1337" s="15">
        <f>'01_RAW_Spot'!B1337</f>
        <v/>
      </c>
      <c r="C1337" s="16">
        <f>'01_RAW_IV'!B1337</f>
        <v/>
      </c>
      <c r="D1337" s="15">
        <f>LN(B1337/B1336)</f>
        <v/>
      </c>
      <c r="E1337" s="16">
        <f>STDEV(D1317:D1337)*SQRT(252)</f>
        <v/>
      </c>
      <c r="F1337" s="16">
        <f>STDEV(D1275:D1337)*SQRT(252)</f>
        <v/>
      </c>
      <c r="G1337" s="16">
        <f>IF(OR(C1337="",F1337=""),"",C1337-F1337)</f>
        <v/>
      </c>
      <c r="H1337" s="17">
        <f>IF(OR(C1337="",F1337="",F1337=0),"",C1337/F1337)</f>
        <v/>
      </c>
      <c r="I1337" s="18">
        <f>IF('01_RAW_FwdRV'!B1337="","",'01_RAW_FwdRV'!B1337)</f>
        <v/>
      </c>
      <c r="J1337" s="18">
        <f>IF(ROW()&lt;=3286,STDEV(D1338:D1358)*SQRT(252),"")</f>
        <v/>
      </c>
      <c r="K1337" s="18">
        <f>IF(ROW()&lt;=3244,LN(B1400/B1337),"")</f>
        <v/>
      </c>
      <c r="L1337" s="19" t="n">
        <v>0.2761976047904192</v>
      </c>
      <c r="M1337" s="19" t="n">
        <v>0.6332335329341318</v>
      </c>
      <c r="N1337" s="17" t="n">
        <v>-0.5337819175562698</v>
      </c>
      <c r="O1337" s="20">
        <f>IF(F1337="","",IF(F1337&lt;'04_VOLATILITY_REGIMES'!$C$5,"Low",IF(F1337&lt;'04_VOLATILITY_REGIMES'!$C$6,"Normal",IF(F1337&lt;'04_VOLATILITY_REGIMES'!$C$7,"High","Extreme"))))</f>
        <v/>
      </c>
      <c r="P1337" s="20">
        <f>O1338</f>
        <v/>
      </c>
      <c r="Q1337" s="21">
        <f>YEAR(A1337)</f>
        <v/>
      </c>
    </row>
    <row r="1338">
      <c r="A1338" s="14" t="n">
        <v>43298</v>
      </c>
      <c r="B1338" s="15">
        <f>'01_RAW_Spot'!B1338</f>
        <v/>
      </c>
      <c r="C1338" s="16">
        <f>'01_RAW_IV'!B1338</f>
        <v/>
      </c>
      <c r="D1338" s="15">
        <f>LN(B1338/B1337)</f>
        <v/>
      </c>
      <c r="E1338" s="16">
        <f>STDEV(D1318:D1338)*SQRT(252)</f>
        <v/>
      </c>
      <c r="F1338" s="16">
        <f>STDEV(D1276:D1338)*SQRT(252)</f>
        <v/>
      </c>
      <c r="G1338" s="16">
        <f>IF(OR(C1338="",F1338=""),"",C1338-F1338)</f>
        <v/>
      </c>
      <c r="H1338" s="17">
        <f>IF(OR(C1338="",F1338="",F1338=0),"",C1338/F1338)</f>
        <v/>
      </c>
      <c r="I1338" s="18">
        <f>IF('01_RAW_FwdRV'!B1338="","",'01_RAW_FwdRV'!B1338)</f>
        <v/>
      </c>
      <c r="J1338" s="18">
        <f>IF(ROW()&lt;=3286,STDEV(D1339:D1359)*SQRT(252),"")</f>
        <v/>
      </c>
      <c r="K1338" s="18">
        <f>IF(ROW()&lt;=3244,LN(B1401/B1338),"")</f>
        <v/>
      </c>
      <c r="L1338" s="19" t="n">
        <v>0.2468212415856395</v>
      </c>
      <c r="M1338" s="19" t="n">
        <v>0.6379955123410621</v>
      </c>
      <c r="N1338" s="17" t="n">
        <v>-0.5729088399399306</v>
      </c>
      <c r="O1338" s="20">
        <f>IF(F1338="","",IF(F1338&lt;'04_VOLATILITY_REGIMES'!$C$5,"Low",IF(F1338&lt;'04_VOLATILITY_REGIMES'!$C$6,"Normal",IF(F1338&lt;'04_VOLATILITY_REGIMES'!$C$7,"High","Extreme"))))</f>
        <v/>
      </c>
      <c r="P1338" s="20">
        <f>O1339</f>
        <v/>
      </c>
      <c r="Q1338" s="21">
        <f>YEAR(A1338)</f>
        <v/>
      </c>
    </row>
    <row r="1339">
      <c r="A1339" s="14" t="n">
        <v>43299</v>
      </c>
      <c r="B1339" s="15">
        <f>'01_RAW_Spot'!B1339</f>
        <v/>
      </c>
      <c r="C1339" s="16">
        <f>'01_RAW_IV'!B1339</f>
        <v/>
      </c>
      <c r="D1339" s="15">
        <f>LN(B1339/B1338)</f>
        <v/>
      </c>
      <c r="E1339" s="16">
        <f>STDEV(D1319:D1339)*SQRT(252)</f>
        <v/>
      </c>
      <c r="F1339" s="16">
        <f>STDEV(D1277:D1339)*SQRT(252)</f>
        <v/>
      </c>
      <c r="G1339" s="16">
        <f>IF(OR(C1339="",F1339=""),"",C1339-F1339)</f>
        <v/>
      </c>
      <c r="H1339" s="17">
        <f>IF(OR(C1339="",F1339="",F1339=0),"",C1339/F1339)</f>
        <v/>
      </c>
      <c r="I1339" s="18">
        <f>IF('01_RAW_FwdRV'!B1339="","",'01_RAW_FwdRV'!B1339)</f>
        <v/>
      </c>
      <c r="J1339" s="18">
        <f>IF(ROW()&lt;=3286,STDEV(D1340:D1360)*SQRT(252),"")</f>
        <v/>
      </c>
      <c r="K1339" s="18">
        <f>IF(ROW()&lt;=3244,LN(B1402/B1339),"")</f>
        <v/>
      </c>
      <c r="L1339" s="19" t="n">
        <v>0.2705530642750374</v>
      </c>
      <c r="M1339" s="19" t="n">
        <v>0.6442451420029895</v>
      </c>
      <c r="N1339" s="17" t="n">
        <v>-0.5522880494365653</v>
      </c>
      <c r="O1339" s="20">
        <f>IF(F1339="","",IF(F1339&lt;'04_VOLATILITY_REGIMES'!$C$5,"Low",IF(F1339&lt;'04_VOLATILITY_REGIMES'!$C$6,"Normal",IF(F1339&lt;'04_VOLATILITY_REGIMES'!$C$7,"High","Extreme"))))</f>
        <v/>
      </c>
      <c r="P1339" s="20">
        <f>O1340</f>
        <v/>
      </c>
      <c r="Q1339" s="21">
        <f>YEAR(A1339)</f>
        <v/>
      </c>
    </row>
    <row r="1340">
      <c r="A1340" s="14" t="n">
        <v>43300</v>
      </c>
      <c r="B1340" s="15">
        <f>'01_RAW_Spot'!B1340</f>
        <v/>
      </c>
      <c r="C1340" s="16">
        <f>'01_RAW_IV'!B1340</f>
        <v/>
      </c>
      <c r="D1340" s="15">
        <f>LN(B1340/B1339)</f>
        <v/>
      </c>
      <c r="E1340" s="16">
        <f>STDEV(D1320:D1340)*SQRT(252)</f>
        <v/>
      </c>
      <c r="F1340" s="16">
        <f>STDEV(D1278:D1340)*SQRT(252)</f>
        <v/>
      </c>
      <c r="G1340" s="16">
        <f>IF(OR(C1340="",F1340=""),"",C1340-F1340)</f>
        <v/>
      </c>
      <c r="H1340" s="17">
        <f>IF(OR(C1340="",F1340="",F1340=0),"",C1340/F1340)</f>
        <v/>
      </c>
      <c r="I1340" s="18">
        <f>IF('01_RAW_FwdRV'!B1340="","",'01_RAW_FwdRV'!B1340)</f>
        <v/>
      </c>
      <c r="J1340" s="18">
        <f>IF(ROW()&lt;=3286,STDEV(D1341:D1361)*SQRT(252),"")</f>
        <v/>
      </c>
      <c r="K1340" s="18">
        <f>IF(ROW()&lt;=3244,LN(B1403/B1340),"")</f>
        <v/>
      </c>
      <c r="L1340" s="19" t="n">
        <v>0.2770724421209858</v>
      </c>
      <c r="M1340" s="19" t="n">
        <v>0.6743838685586259</v>
      </c>
      <c r="N1340" s="17" t="n">
        <v>-0.5900557334284571</v>
      </c>
      <c r="O1340" s="20">
        <f>IF(F1340="","",IF(F1340&lt;'04_VOLATILITY_REGIMES'!$C$5,"Low",IF(F1340&lt;'04_VOLATILITY_REGIMES'!$C$6,"Normal",IF(F1340&lt;'04_VOLATILITY_REGIMES'!$C$7,"High","Extreme"))))</f>
        <v/>
      </c>
      <c r="P1340" s="20">
        <f>O1341</f>
        <v/>
      </c>
      <c r="Q1340" s="21">
        <f>YEAR(A1340)</f>
        <v/>
      </c>
    </row>
    <row r="1341">
      <c r="A1341" s="14" t="n">
        <v>43301</v>
      </c>
      <c r="B1341" s="15">
        <f>'01_RAW_Spot'!B1341</f>
        <v/>
      </c>
      <c r="C1341" s="16">
        <f>'01_RAW_IV'!B1341</f>
        <v/>
      </c>
      <c r="D1341" s="15">
        <f>LN(B1341/B1340)</f>
        <v/>
      </c>
      <c r="E1341" s="16">
        <f>STDEV(D1321:D1341)*SQRT(252)</f>
        <v/>
      </c>
      <c r="F1341" s="16">
        <f>STDEV(D1279:D1341)*SQRT(252)</f>
        <v/>
      </c>
      <c r="G1341" s="16">
        <f>IF(OR(C1341="",F1341=""),"",C1341-F1341)</f>
        <v/>
      </c>
      <c r="H1341" s="17">
        <f>IF(OR(C1341="",F1341="",F1341=0),"",C1341/F1341)</f>
        <v/>
      </c>
      <c r="I1341" s="18">
        <f>IF('01_RAW_FwdRV'!B1341="","",'01_RAW_FwdRV'!B1341)</f>
        <v/>
      </c>
      <c r="J1341" s="18">
        <f>IF(ROW()&lt;=3286,STDEV(D1342:D1362)*SQRT(252),"")</f>
        <v/>
      </c>
      <c r="K1341" s="18">
        <f>IF(ROW()&lt;=3244,LN(B1404/B1341),"")</f>
        <v/>
      </c>
      <c r="L1341" s="19" t="n">
        <v>0.2708955223880597</v>
      </c>
      <c r="M1341" s="19" t="n">
        <v>0.6701492537313433</v>
      </c>
      <c r="N1341" s="17" t="n">
        <v>-0.5944617388818966</v>
      </c>
      <c r="O1341" s="20">
        <f>IF(F1341="","",IF(F1341&lt;'04_VOLATILITY_REGIMES'!$C$5,"Low",IF(F1341&lt;'04_VOLATILITY_REGIMES'!$C$6,"Normal",IF(F1341&lt;'04_VOLATILITY_REGIMES'!$C$7,"High","Extreme"))))</f>
        <v/>
      </c>
      <c r="P1341" s="20">
        <f>O1342</f>
        <v/>
      </c>
      <c r="Q1341" s="21">
        <f>YEAR(A1341)</f>
        <v/>
      </c>
    </row>
    <row r="1342">
      <c r="A1342" s="14" t="n">
        <v>43304</v>
      </c>
      <c r="B1342" s="15">
        <f>'01_RAW_Spot'!B1342</f>
        <v/>
      </c>
      <c r="C1342" s="16">
        <f>'01_RAW_IV'!B1342</f>
        <v/>
      </c>
      <c r="D1342" s="15">
        <f>LN(B1342/B1341)</f>
        <v/>
      </c>
      <c r="E1342" s="16">
        <f>STDEV(D1322:D1342)*SQRT(252)</f>
        <v/>
      </c>
      <c r="F1342" s="16">
        <f>STDEV(D1280:D1342)*SQRT(252)</f>
        <v/>
      </c>
      <c r="G1342" s="16">
        <f>IF(OR(C1342="",F1342=""),"",C1342-F1342)</f>
        <v/>
      </c>
      <c r="H1342" s="17">
        <f>IF(OR(C1342="",F1342="",F1342=0),"",C1342/F1342)</f>
        <v/>
      </c>
      <c r="I1342" s="18">
        <f>IF('01_RAW_FwdRV'!B1342="","",'01_RAW_FwdRV'!B1342)</f>
        <v/>
      </c>
      <c r="J1342" s="18">
        <f>IF(ROW()&lt;=3286,STDEV(D1343:D1363)*SQRT(252),"")</f>
        <v/>
      </c>
      <c r="K1342" s="18">
        <f>IF(ROW()&lt;=3244,LN(B1405/B1342),"")</f>
        <v/>
      </c>
      <c r="L1342" s="19" t="n">
        <v>0.2565249813571961</v>
      </c>
      <c r="M1342" s="19" t="n">
        <v>0.6457867263236391</v>
      </c>
      <c r="N1342" s="17" t="n">
        <v>-0.5692899697400503</v>
      </c>
      <c r="O1342" s="20">
        <f>IF(F1342="","",IF(F1342&lt;'04_VOLATILITY_REGIMES'!$C$5,"Low",IF(F1342&lt;'04_VOLATILITY_REGIMES'!$C$6,"Normal",IF(F1342&lt;'04_VOLATILITY_REGIMES'!$C$7,"High","Extreme"))))</f>
        <v/>
      </c>
      <c r="P1342" s="20">
        <f>O1343</f>
        <v/>
      </c>
      <c r="Q1342" s="21">
        <f>YEAR(A1342)</f>
        <v/>
      </c>
    </row>
    <row r="1343">
      <c r="A1343" s="14" t="n">
        <v>43305</v>
      </c>
      <c r="B1343" s="15">
        <f>'01_RAW_Spot'!B1343</f>
        <v/>
      </c>
      <c r="C1343" s="16">
        <f>'01_RAW_IV'!B1343</f>
        <v/>
      </c>
      <c r="D1343" s="15">
        <f>LN(B1343/B1342)</f>
        <v/>
      </c>
      <c r="E1343" s="16">
        <f>STDEV(D1323:D1343)*SQRT(252)</f>
        <v/>
      </c>
      <c r="F1343" s="16">
        <f>STDEV(D1281:D1343)*SQRT(252)</f>
        <v/>
      </c>
      <c r="G1343" s="16">
        <f>IF(OR(C1343="",F1343=""),"",C1343-F1343)</f>
        <v/>
      </c>
      <c r="H1343" s="17">
        <f>IF(OR(C1343="",F1343="",F1343=0),"",C1343/F1343)</f>
        <v/>
      </c>
      <c r="I1343" s="18">
        <f>IF('01_RAW_FwdRV'!B1343="","",'01_RAW_FwdRV'!B1343)</f>
        <v/>
      </c>
      <c r="J1343" s="18">
        <f>IF(ROW()&lt;=3286,STDEV(D1344:D1364)*SQRT(252),"")</f>
        <v/>
      </c>
      <c r="K1343" s="18">
        <f>IF(ROW()&lt;=3244,LN(B1406/B1343),"")</f>
        <v/>
      </c>
      <c r="L1343" s="19" t="n">
        <v>0.2667660208643815</v>
      </c>
      <c r="M1343" s="19" t="n">
        <v>0.6363636363636364</v>
      </c>
      <c r="N1343" s="17" t="n">
        <v>-0.55145944723262</v>
      </c>
      <c r="O1343" s="20">
        <f>IF(F1343="","",IF(F1343&lt;'04_VOLATILITY_REGIMES'!$C$5,"Low",IF(F1343&lt;'04_VOLATILITY_REGIMES'!$C$6,"Normal",IF(F1343&lt;'04_VOLATILITY_REGIMES'!$C$7,"High","Extreme"))))</f>
        <v/>
      </c>
      <c r="P1343" s="20">
        <f>O1344</f>
        <v/>
      </c>
      <c r="Q1343" s="21">
        <f>YEAR(A1343)</f>
        <v/>
      </c>
    </row>
    <row r="1344">
      <c r="A1344" s="14" t="n">
        <v>43306</v>
      </c>
      <c r="B1344" s="15">
        <f>'01_RAW_Spot'!B1344</f>
        <v/>
      </c>
      <c r="C1344" s="16">
        <f>'01_RAW_IV'!B1344</f>
        <v/>
      </c>
      <c r="D1344" s="15">
        <f>LN(B1344/B1343)</f>
        <v/>
      </c>
      <c r="E1344" s="16">
        <f>STDEV(D1324:D1344)*SQRT(252)</f>
        <v/>
      </c>
      <c r="F1344" s="16">
        <f>STDEV(D1282:D1344)*SQRT(252)</f>
        <v/>
      </c>
      <c r="G1344" s="16">
        <f>IF(OR(C1344="",F1344=""),"",C1344-F1344)</f>
        <v/>
      </c>
      <c r="H1344" s="17">
        <f>IF(OR(C1344="",F1344="",F1344=0),"",C1344/F1344)</f>
        <v/>
      </c>
      <c r="I1344" s="18">
        <f>IF('01_RAW_FwdRV'!B1344="","",'01_RAW_FwdRV'!B1344)</f>
        <v/>
      </c>
      <c r="J1344" s="18">
        <f>IF(ROW()&lt;=3286,STDEV(D1345:D1365)*SQRT(252),"")</f>
        <v/>
      </c>
      <c r="K1344" s="18">
        <f>IF(ROW()&lt;=3244,LN(B1407/B1344),"")</f>
        <v/>
      </c>
      <c r="L1344" s="19" t="n">
        <v>0.2501861504095309</v>
      </c>
      <c r="M1344" s="19" t="n">
        <v>0.5882352941176471</v>
      </c>
      <c r="N1344" s="17" t="n">
        <v>-0.4987260040436393</v>
      </c>
      <c r="O1344" s="20">
        <f>IF(F1344="","",IF(F1344&lt;'04_VOLATILITY_REGIMES'!$C$5,"Low",IF(F1344&lt;'04_VOLATILITY_REGIMES'!$C$6,"Normal",IF(F1344&lt;'04_VOLATILITY_REGIMES'!$C$7,"High","Extreme"))))</f>
        <v/>
      </c>
      <c r="P1344" s="20">
        <f>O1345</f>
        <v/>
      </c>
      <c r="Q1344" s="21">
        <f>YEAR(A1344)</f>
        <v/>
      </c>
    </row>
    <row r="1345">
      <c r="A1345" s="14" t="n">
        <v>43307</v>
      </c>
      <c r="B1345" s="15">
        <f>'01_RAW_Spot'!B1345</f>
        <v/>
      </c>
      <c r="C1345" s="16">
        <f>'01_RAW_IV'!B1345</f>
        <v/>
      </c>
      <c r="D1345" s="15">
        <f>LN(B1345/B1344)</f>
        <v/>
      </c>
      <c r="E1345" s="16">
        <f>STDEV(D1325:D1345)*SQRT(252)</f>
        <v/>
      </c>
      <c r="F1345" s="16">
        <f>STDEV(D1283:D1345)*SQRT(252)</f>
        <v/>
      </c>
      <c r="G1345" s="16">
        <f>IF(OR(C1345="",F1345=""),"",C1345-F1345)</f>
        <v/>
      </c>
      <c r="H1345" s="17">
        <f>IF(OR(C1345="",F1345="",F1345=0),"",C1345/F1345)</f>
        <v/>
      </c>
      <c r="I1345" s="18">
        <f>IF('01_RAW_FwdRV'!B1345="","",'01_RAW_FwdRV'!B1345)</f>
        <v/>
      </c>
      <c r="J1345" s="18">
        <f>IF(ROW()&lt;=3286,STDEV(D1346:D1366)*SQRT(252),"")</f>
        <v/>
      </c>
      <c r="K1345" s="18">
        <f>IF(ROW()&lt;=3244,LN(B1408/B1345),"")</f>
        <v/>
      </c>
      <c r="L1345" s="19" t="n">
        <v>0.2276785714285714</v>
      </c>
      <c r="M1345" s="19" t="n">
        <v>0.5855654761904762</v>
      </c>
      <c r="N1345" s="17" t="n">
        <v>-0.521690253992301</v>
      </c>
      <c r="O1345" s="20">
        <f>IF(F1345="","",IF(F1345&lt;'04_VOLATILITY_REGIMES'!$C$5,"Low",IF(F1345&lt;'04_VOLATILITY_REGIMES'!$C$6,"Normal",IF(F1345&lt;'04_VOLATILITY_REGIMES'!$C$7,"High","Extreme"))))</f>
        <v/>
      </c>
      <c r="P1345" s="20">
        <f>O1346</f>
        <v/>
      </c>
      <c r="Q1345" s="21">
        <f>YEAR(A1345)</f>
        <v/>
      </c>
    </row>
    <row r="1346">
      <c r="A1346" s="14" t="n">
        <v>43308</v>
      </c>
      <c r="B1346" s="15">
        <f>'01_RAW_Spot'!B1346</f>
        <v/>
      </c>
      <c r="C1346" s="16">
        <f>'01_RAW_IV'!B1346</f>
        <v/>
      </c>
      <c r="D1346" s="15">
        <f>LN(B1346/B1345)</f>
        <v/>
      </c>
      <c r="E1346" s="16">
        <f>STDEV(D1326:D1346)*SQRT(252)</f>
        <v/>
      </c>
      <c r="F1346" s="16">
        <f>STDEV(D1284:D1346)*SQRT(252)</f>
        <v/>
      </c>
      <c r="G1346" s="16">
        <f>IF(OR(C1346="",F1346=""),"",C1346-F1346)</f>
        <v/>
      </c>
      <c r="H1346" s="17">
        <f>IF(OR(C1346="",F1346="",F1346=0),"",C1346/F1346)</f>
        <v/>
      </c>
      <c r="I1346" s="18">
        <f>IF('01_RAW_FwdRV'!B1346="","",'01_RAW_FwdRV'!B1346)</f>
        <v/>
      </c>
      <c r="J1346" s="18">
        <f>IF(ROW()&lt;=3286,STDEV(D1347:D1367)*SQRT(252),"")</f>
        <v/>
      </c>
      <c r="K1346" s="18">
        <f>IF(ROW()&lt;=3244,LN(B1409/B1346),"")</f>
        <v/>
      </c>
      <c r="L1346" s="19" t="n">
        <v>0.2282527881040892</v>
      </c>
      <c r="M1346" s="19" t="n">
        <v>0.5784386617100372</v>
      </c>
      <c r="N1346" s="17" t="n">
        <v>-0.5158832664453801</v>
      </c>
      <c r="O1346" s="20">
        <f>IF(F1346="","",IF(F1346&lt;'04_VOLATILITY_REGIMES'!$C$5,"Low",IF(F1346&lt;'04_VOLATILITY_REGIMES'!$C$6,"Normal",IF(F1346&lt;'04_VOLATILITY_REGIMES'!$C$7,"High","Extreme"))))</f>
        <v/>
      </c>
      <c r="P1346" s="20">
        <f>O1347</f>
        <v/>
      </c>
      <c r="Q1346" s="21">
        <f>YEAR(A1346)</f>
        <v/>
      </c>
    </row>
    <row r="1347">
      <c r="A1347" s="14" t="n">
        <v>43311</v>
      </c>
      <c r="B1347" s="15">
        <f>'01_RAW_Spot'!B1347</f>
        <v/>
      </c>
      <c r="C1347" s="16">
        <f>'01_RAW_IV'!B1347</f>
        <v/>
      </c>
      <c r="D1347" s="15">
        <f>LN(B1347/B1346)</f>
        <v/>
      </c>
      <c r="E1347" s="16">
        <f>STDEV(D1327:D1347)*SQRT(252)</f>
        <v/>
      </c>
      <c r="F1347" s="16">
        <f>STDEV(D1285:D1347)*SQRT(252)</f>
        <v/>
      </c>
      <c r="G1347" s="16">
        <f>IF(OR(C1347="",F1347=""),"",C1347-F1347)</f>
        <v/>
      </c>
      <c r="H1347" s="17">
        <f>IF(OR(C1347="",F1347="",F1347=0),"",C1347/F1347)</f>
        <v/>
      </c>
      <c r="I1347" s="18">
        <f>IF('01_RAW_FwdRV'!B1347="","",'01_RAW_FwdRV'!B1347)</f>
        <v/>
      </c>
      <c r="J1347" s="18">
        <f>IF(ROW()&lt;=3286,STDEV(D1348:D1368)*SQRT(252),"")</f>
        <v/>
      </c>
      <c r="K1347" s="18">
        <f>IF(ROW()&lt;=3244,LN(B1410/B1347),"")</f>
        <v/>
      </c>
      <c r="L1347" s="19" t="n">
        <v>0.1983655274888559</v>
      </c>
      <c r="M1347" s="19" t="n">
        <v>0.5780089153046062</v>
      </c>
      <c r="N1347" s="17" t="n">
        <v>-0.5554015172642103</v>
      </c>
      <c r="O1347" s="20">
        <f>IF(F1347="","",IF(F1347&lt;'04_VOLATILITY_REGIMES'!$C$5,"Low",IF(F1347&lt;'04_VOLATILITY_REGIMES'!$C$6,"Normal",IF(F1347&lt;'04_VOLATILITY_REGIMES'!$C$7,"High","Extreme"))))</f>
        <v/>
      </c>
      <c r="P1347" s="20">
        <f>O1348</f>
        <v/>
      </c>
      <c r="Q1347" s="21">
        <f>YEAR(A1347)</f>
        <v/>
      </c>
    </row>
    <row r="1348">
      <c r="A1348" s="14" t="n">
        <v>43312</v>
      </c>
      <c r="B1348" s="15">
        <f>'01_RAW_Spot'!B1348</f>
        <v/>
      </c>
      <c r="C1348" s="16">
        <f>'01_RAW_IV'!B1348</f>
        <v/>
      </c>
      <c r="D1348" s="15">
        <f>LN(B1348/B1347)</f>
        <v/>
      </c>
      <c r="E1348" s="16">
        <f>STDEV(D1328:D1348)*SQRT(252)</f>
        <v/>
      </c>
      <c r="F1348" s="16">
        <f>STDEV(D1286:D1348)*SQRT(252)</f>
        <v/>
      </c>
      <c r="G1348" s="16">
        <f>IF(OR(C1348="",F1348=""),"",C1348-F1348)</f>
        <v/>
      </c>
      <c r="H1348" s="17">
        <f>IF(OR(C1348="",F1348="",F1348=0),"",C1348/F1348)</f>
        <v/>
      </c>
      <c r="I1348" s="18">
        <f>IF('01_RAW_FwdRV'!B1348="","",'01_RAW_FwdRV'!B1348)</f>
        <v/>
      </c>
      <c r="J1348" s="18">
        <f>IF(ROW()&lt;=3286,STDEV(D1349:D1369)*SQRT(252),"")</f>
        <v/>
      </c>
      <c r="K1348" s="18">
        <f>IF(ROW()&lt;=3244,LN(B1411/B1348),"")</f>
        <v/>
      </c>
      <c r="L1348" s="19" t="n">
        <v>0.184112843355605</v>
      </c>
      <c r="M1348" s="19" t="n">
        <v>0.5902004454342984</v>
      </c>
      <c r="N1348" s="17" t="n">
        <v>-0.5840345844398074</v>
      </c>
      <c r="O1348" s="20">
        <f>IF(F1348="","",IF(F1348&lt;'04_VOLATILITY_REGIMES'!$C$5,"Low",IF(F1348&lt;'04_VOLATILITY_REGIMES'!$C$6,"Normal",IF(F1348&lt;'04_VOLATILITY_REGIMES'!$C$7,"High","Extreme"))))</f>
        <v/>
      </c>
      <c r="P1348" s="20">
        <f>O1349</f>
        <v/>
      </c>
      <c r="Q1348" s="21">
        <f>YEAR(A1348)</f>
        <v/>
      </c>
    </row>
    <row r="1349">
      <c r="A1349" s="14" t="n">
        <v>43313</v>
      </c>
      <c r="B1349" s="15">
        <f>'01_RAW_Spot'!B1349</f>
        <v/>
      </c>
      <c r="C1349" s="16">
        <f>'01_RAW_IV'!B1349</f>
        <v/>
      </c>
      <c r="D1349" s="15">
        <f>LN(B1349/B1348)</f>
        <v/>
      </c>
      <c r="E1349" s="16">
        <f>STDEV(D1329:D1349)*SQRT(252)</f>
        <v/>
      </c>
      <c r="F1349" s="16">
        <f>STDEV(D1287:D1349)*SQRT(252)</f>
        <v/>
      </c>
      <c r="G1349" s="16">
        <f>IF(OR(C1349="",F1349=""),"",C1349-F1349)</f>
        <v/>
      </c>
      <c r="H1349" s="17">
        <f>IF(OR(C1349="",F1349="",F1349=0),"",C1349/F1349)</f>
        <v/>
      </c>
      <c r="I1349" s="18">
        <f>IF('01_RAW_FwdRV'!B1349="","",'01_RAW_FwdRV'!B1349)</f>
        <v/>
      </c>
      <c r="J1349" s="18">
        <f>IF(ROW()&lt;=3286,STDEV(D1350:D1370)*SQRT(252),"")</f>
        <v/>
      </c>
      <c r="K1349" s="18">
        <f>IF(ROW()&lt;=3244,LN(B1412/B1349),"")</f>
        <v/>
      </c>
      <c r="L1349" s="19" t="n">
        <v>0.1594955489614243</v>
      </c>
      <c r="M1349" s="19" t="n">
        <v>0.5801186943620178</v>
      </c>
      <c r="N1349" s="17" t="n">
        <v>-0.6102323936121848</v>
      </c>
      <c r="O1349" s="20">
        <f>IF(F1349="","",IF(F1349&lt;'04_VOLATILITY_REGIMES'!$C$5,"Low",IF(F1349&lt;'04_VOLATILITY_REGIMES'!$C$6,"Normal",IF(F1349&lt;'04_VOLATILITY_REGIMES'!$C$7,"High","Extreme"))))</f>
        <v/>
      </c>
      <c r="P1349" s="20">
        <f>O1350</f>
        <v/>
      </c>
      <c r="Q1349" s="21">
        <f>YEAR(A1349)</f>
        <v/>
      </c>
    </row>
    <row r="1350">
      <c r="A1350" s="14" t="n">
        <v>43314</v>
      </c>
      <c r="B1350" s="15">
        <f>'01_RAW_Spot'!B1350</f>
        <v/>
      </c>
      <c r="C1350" s="16">
        <f>'01_RAW_IV'!B1350</f>
        <v/>
      </c>
      <c r="D1350" s="15">
        <f>LN(B1350/B1349)</f>
        <v/>
      </c>
      <c r="E1350" s="16">
        <f>STDEV(D1330:D1350)*SQRT(252)</f>
        <v/>
      </c>
      <c r="F1350" s="16">
        <f>STDEV(D1288:D1350)*SQRT(252)</f>
        <v/>
      </c>
      <c r="G1350" s="16">
        <f>IF(OR(C1350="",F1350=""),"",C1350-F1350)</f>
        <v/>
      </c>
      <c r="H1350" s="17">
        <f>IF(OR(C1350="",F1350="",F1350=0),"",C1350/F1350)</f>
        <v/>
      </c>
      <c r="I1350" s="18">
        <f>IF('01_RAW_FwdRV'!B1350="","",'01_RAW_FwdRV'!B1350)</f>
        <v/>
      </c>
      <c r="J1350" s="18">
        <f>IF(ROW()&lt;=3286,STDEV(D1351:D1371)*SQRT(252),"")</f>
        <v/>
      </c>
      <c r="K1350" s="18">
        <f>IF(ROW()&lt;=3244,LN(B1413/B1350),"")</f>
        <v/>
      </c>
      <c r="L1350" s="19" t="n">
        <v>0.189770200148258</v>
      </c>
      <c r="M1350" s="19" t="n">
        <v>0.5804299481097109</v>
      </c>
      <c r="N1350" s="17" t="n">
        <v>-0.5700486853255793</v>
      </c>
      <c r="O1350" s="20">
        <f>IF(F1350="","",IF(F1350&lt;'04_VOLATILITY_REGIMES'!$C$5,"Low",IF(F1350&lt;'04_VOLATILITY_REGIMES'!$C$6,"Normal",IF(F1350&lt;'04_VOLATILITY_REGIMES'!$C$7,"High","Extreme"))))</f>
        <v/>
      </c>
      <c r="P1350" s="20">
        <f>O1351</f>
        <v/>
      </c>
      <c r="Q1350" s="21">
        <f>YEAR(A1350)</f>
        <v/>
      </c>
    </row>
    <row r="1351">
      <c r="A1351" s="14" t="n">
        <v>43315</v>
      </c>
      <c r="B1351" s="15">
        <f>'01_RAW_Spot'!B1351</f>
        <v/>
      </c>
      <c r="C1351" s="16">
        <f>'01_RAW_IV'!B1351</f>
        <v/>
      </c>
      <c r="D1351" s="15">
        <f>LN(B1351/B1350)</f>
        <v/>
      </c>
      <c r="E1351" s="16">
        <f>STDEV(D1331:D1351)*SQRT(252)</f>
        <v/>
      </c>
      <c r="F1351" s="16">
        <f>STDEV(D1289:D1351)*SQRT(252)</f>
        <v/>
      </c>
      <c r="G1351" s="16">
        <f>IF(OR(C1351="",F1351=""),"",C1351-F1351)</f>
        <v/>
      </c>
      <c r="H1351" s="17">
        <f>IF(OR(C1351="",F1351="",F1351=0),"",C1351/F1351)</f>
        <v/>
      </c>
      <c r="I1351" s="18">
        <f>IF('01_RAW_FwdRV'!B1351="","",'01_RAW_FwdRV'!B1351)</f>
        <v/>
      </c>
      <c r="J1351" s="18">
        <f>IF(ROW()&lt;=3286,STDEV(D1352:D1372)*SQRT(252),"")</f>
        <v/>
      </c>
      <c r="K1351" s="18">
        <f>IF(ROW()&lt;=3244,LN(B1414/B1351),"")</f>
        <v/>
      </c>
      <c r="L1351" s="19" t="n">
        <v>0.1851851851851852</v>
      </c>
      <c r="M1351" s="19" t="n">
        <v>0.582962962962963</v>
      </c>
      <c r="N1351" s="17" t="n">
        <v>-0.5774486502175018</v>
      </c>
      <c r="O1351" s="20">
        <f>IF(F1351="","",IF(F1351&lt;'04_VOLATILITY_REGIMES'!$C$5,"Low",IF(F1351&lt;'04_VOLATILITY_REGIMES'!$C$6,"Normal",IF(F1351&lt;'04_VOLATILITY_REGIMES'!$C$7,"High","Extreme"))))</f>
        <v/>
      </c>
      <c r="P1351" s="20">
        <f>O1352</f>
        <v/>
      </c>
      <c r="Q1351" s="21">
        <f>YEAR(A1351)</f>
        <v/>
      </c>
    </row>
    <row r="1352">
      <c r="A1352" s="14" t="n">
        <v>43318</v>
      </c>
      <c r="B1352" s="15">
        <f>'01_RAW_Spot'!B1352</f>
        <v/>
      </c>
      <c r="C1352" s="16">
        <f>'01_RAW_IV'!B1352</f>
        <v/>
      </c>
      <c r="D1352" s="15">
        <f>LN(B1352/B1351)</f>
        <v/>
      </c>
      <c r="E1352" s="16">
        <f>STDEV(D1332:D1352)*SQRT(252)</f>
        <v/>
      </c>
      <c r="F1352" s="16">
        <f>STDEV(D1290:D1352)*SQRT(252)</f>
        <v/>
      </c>
      <c r="G1352" s="16">
        <f>IF(OR(C1352="",F1352=""),"",C1352-F1352)</f>
        <v/>
      </c>
      <c r="H1352" s="17">
        <f>IF(OR(C1352="",F1352="",F1352=0),"",C1352/F1352)</f>
        <v/>
      </c>
      <c r="I1352" s="18">
        <f>IF('01_RAW_FwdRV'!B1352="","",'01_RAW_FwdRV'!B1352)</f>
        <v/>
      </c>
      <c r="J1352" s="18">
        <f>IF(ROW()&lt;=3286,STDEV(D1353:D1373)*SQRT(252),"")</f>
        <v/>
      </c>
      <c r="K1352" s="18">
        <f>IF(ROW()&lt;=3244,LN(B1415/B1352),"")</f>
        <v/>
      </c>
      <c r="L1352" s="19" t="n">
        <v>0.1813471502590674</v>
      </c>
      <c r="M1352" s="19" t="n">
        <v>0.5958549222797928</v>
      </c>
      <c r="N1352" s="17" t="n">
        <v>-0.5933936303917422</v>
      </c>
      <c r="O1352" s="20">
        <f>IF(F1352="","",IF(F1352&lt;'04_VOLATILITY_REGIMES'!$C$5,"Low",IF(F1352&lt;'04_VOLATILITY_REGIMES'!$C$6,"Normal",IF(F1352&lt;'04_VOLATILITY_REGIMES'!$C$7,"High","Extreme"))))</f>
        <v/>
      </c>
      <c r="P1352" s="20">
        <f>O1353</f>
        <v/>
      </c>
      <c r="Q1352" s="21">
        <f>YEAR(A1352)</f>
        <v/>
      </c>
    </row>
    <row r="1353">
      <c r="A1353" s="14" t="n">
        <v>43319</v>
      </c>
      <c r="B1353" s="15">
        <f>'01_RAW_Spot'!B1353</f>
        <v/>
      </c>
      <c r="C1353" s="16">
        <f>'01_RAW_IV'!B1353</f>
        <v/>
      </c>
      <c r="D1353" s="15">
        <f>LN(B1353/B1352)</f>
        <v/>
      </c>
      <c r="E1353" s="16">
        <f>STDEV(D1333:D1353)*SQRT(252)</f>
        <v/>
      </c>
      <c r="F1353" s="16">
        <f>STDEV(D1291:D1353)*SQRT(252)</f>
        <v/>
      </c>
      <c r="G1353" s="16">
        <f>IF(OR(C1353="",F1353=""),"",C1353-F1353)</f>
        <v/>
      </c>
      <c r="H1353" s="17">
        <f>IF(OR(C1353="",F1353="",F1353=0),"",C1353/F1353)</f>
        <v/>
      </c>
      <c r="I1353" s="18">
        <f>IF('01_RAW_FwdRV'!B1353="","",'01_RAW_FwdRV'!B1353)</f>
        <v/>
      </c>
      <c r="J1353" s="18">
        <f>IF(ROW()&lt;=3286,STDEV(D1354:D1374)*SQRT(252),"")</f>
        <v/>
      </c>
      <c r="K1353" s="18">
        <f>IF(ROW()&lt;=3244,LN(B1416/B1353),"")</f>
        <v/>
      </c>
      <c r="L1353" s="19" t="n">
        <v>0.1619822485207101</v>
      </c>
      <c r="M1353" s="19" t="n">
        <v>0.6087278106508875</v>
      </c>
      <c r="N1353" s="17" t="n">
        <v>-0.6330642635824852</v>
      </c>
      <c r="O1353" s="20">
        <f>IF(F1353="","",IF(F1353&lt;'04_VOLATILITY_REGIMES'!$C$5,"Low",IF(F1353&lt;'04_VOLATILITY_REGIMES'!$C$6,"Normal",IF(F1353&lt;'04_VOLATILITY_REGIMES'!$C$7,"High","Extreme"))))</f>
        <v/>
      </c>
      <c r="P1353" s="20">
        <f>O1354</f>
        <v/>
      </c>
      <c r="Q1353" s="21">
        <f>YEAR(A1353)</f>
        <v/>
      </c>
    </row>
    <row r="1354">
      <c r="A1354" s="14" t="n">
        <v>43320</v>
      </c>
      <c r="B1354" s="15">
        <f>'01_RAW_Spot'!B1354</f>
        <v/>
      </c>
      <c r="C1354" s="16">
        <f>'01_RAW_IV'!B1354</f>
        <v/>
      </c>
      <c r="D1354" s="15">
        <f>LN(B1354/B1353)</f>
        <v/>
      </c>
      <c r="E1354" s="16">
        <f>STDEV(D1334:D1354)*SQRT(252)</f>
        <v/>
      </c>
      <c r="F1354" s="16">
        <f>STDEV(D1292:D1354)*SQRT(252)</f>
        <v/>
      </c>
      <c r="G1354" s="16">
        <f>IF(OR(C1354="",F1354=""),"",C1354-F1354)</f>
        <v/>
      </c>
      <c r="H1354" s="17">
        <f>IF(OR(C1354="",F1354="",F1354=0),"",C1354/F1354)</f>
        <v/>
      </c>
      <c r="I1354" s="18">
        <f>IF('01_RAW_FwdRV'!B1354="","",'01_RAW_FwdRV'!B1354)</f>
        <v/>
      </c>
      <c r="J1354" s="18">
        <f>IF(ROW()&lt;=3286,STDEV(D1355:D1375)*SQRT(252),"")</f>
        <v/>
      </c>
      <c r="K1354" s="18">
        <f>IF(ROW()&lt;=3244,LN(B1417/B1354),"")</f>
        <v/>
      </c>
      <c r="L1354" s="19" t="n">
        <v>0.1507760532150776</v>
      </c>
      <c r="M1354" s="19" t="n">
        <v>0.6112342941611234</v>
      </c>
      <c r="N1354" s="17" t="n">
        <v>-0.6572854940314024</v>
      </c>
      <c r="O1354" s="20">
        <f>IF(F1354="","",IF(F1354&lt;'04_VOLATILITY_REGIMES'!$C$5,"Low",IF(F1354&lt;'04_VOLATILITY_REGIMES'!$C$6,"Normal",IF(F1354&lt;'04_VOLATILITY_REGIMES'!$C$7,"High","Extreme"))))</f>
        <v/>
      </c>
      <c r="P1354" s="20">
        <f>O1355</f>
        <v/>
      </c>
      <c r="Q1354" s="21">
        <f>YEAR(A1354)</f>
        <v/>
      </c>
    </row>
    <row r="1355">
      <c r="A1355" s="14" t="n">
        <v>43321</v>
      </c>
      <c r="B1355" s="15">
        <f>'01_RAW_Spot'!B1355</f>
        <v/>
      </c>
      <c r="C1355" s="16">
        <f>'01_RAW_IV'!B1355</f>
        <v/>
      </c>
      <c r="D1355" s="15">
        <f>LN(B1355/B1354)</f>
        <v/>
      </c>
      <c r="E1355" s="16">
        <f>STDEV(D1335:D1355)*SQRT(252)</f>
        <v/>
      </c>
      <c r="F1355" s="16">
        <f>STDEV(D1293:D1355)*SQRT(252)</f>
        <v/>
      </c>
      <c r="G1355" s="16">
        <f>IF(OR(C1355="",F1355=""),"",C1355-F1355)</f>
        <v/>
      </c>
      <c r="H1355" s="17">
        <f>IF(OR(C1355="",F1355="",F1355=0),"",C1355/F1355)</f>
        <v/>
      </c>
      <c r="I1355" s="18">
        <f>IF('01_RAW_FwdRV'!B1355="","",'01_RAW_FwdRV'!B1355)</f>
        <v/>
      </c>
      <c r="J1355" s="18">
        <f>IF(ROW()&lt;=3286,STDEV(D1356:D1376)*SQRT(252),"")</f>
        <v/>
      </c>
      <c r="K1355" s="18">
        <f>IF(ROW()&lt;=3244,LN(B1418/B1355),"")</f>
        <v/>
      </c>
      <c r="L1355" s="19" t="n">
        <v>0.1676514032496307</v>
      </c>
      <c r="M1355" s="19" t="n">
        <v>0.6019202363367799</v>
      </c>
      <c r="N1355" s="17" t="n">
        <v>-0.6214064186171558</v>
      </c>
      <c r="O1355" s="20">
        <f>IF(F1355="","",IF(F1355&lt;'04_VOLATILITY_REGIMES'!$C$5,"Low",IF(F1355&lt;'04_VOLATILITY_REGIMES'!$C$6,"Normal",IF(F1355&lt;'04_VOLATILITY_REGIMES'!$C$7,"High","Extreme"))))</f>
        <v/>
      </c>
      <c r="P1355" s="20">
        <f>O1356</f>
        <v/>
      </c>
      <c r="Q1355" s="21">
        <f>YEAR(A1355)</f>
        <v/>
      </c>
    </row>
    <row r="1356">
      <c r="A1356" s="14" t="n">
        <v>43322</v>
      </c>
      <c r="B1356" s="15">
        <f>'01_RAW_Spot'!B1356</f>
        <v/>
      </c>
      <c r="C1356" s="16">
        <f>'01_RAW_IV'!B1356</f>
        <v/>
      </c>
      <c r="D1356" s="15">
        <f>LN(B1356/B1355)</f>
        <v/>
      </c>
      <c r="E1356" s="16">
        <f>STDEV(D1336:D1356)*SQRT(252)</f>
        <v/>
      </c>
      <c r="F1356" s="16">
        <f>STDEV(D1294:D1356)*SQRT(252)</f>
        <v/>
      </c>
      <c r="G1356" s="16">
        <f>IF(OR(C1356="",F1356=""),"",C1356-F1356)</f>
        <v/>
      </c>
      <c r="H1356" s="17">
        <f>IF(OR(C1356="",F1356="",F1356=0),"",C1356/F1356)</f>
        <v/>
      </c>
      <c r="I1356" s="18">
        <f>IF('01_RAW_FwdRV'!B1356="","",'01_RAW_FwdRV'!B1356)</f>
        <v/>
      </c>
      <c r="J1356" s="18">
        <f>IF(ROW()&lt;=3286,STDEV(D1357:D1377)*SQRT(252),"")</f>
        <v/>
      </c>
      <c r="K1356" s="18">
        <f>IF(ROW()&lt;=3244,LN(B1419/B1356),"")</f>
        <v/>
      </c>
      <c r="L1356" s="19" t="n">
        <v>0.174169741697417</v>
      </c>
      <c r="M1356" s="19" t="n">
        <v>0.5180811808118081</v>
      </c>
      <c r="N1356" s="17" t="n">
        <v>-0.4942563935706717</v>
      </c>
      <c r="O1356" s="20">
        <f>IF(F1356="","",IF(F1356&lt;'04_VOLATILITY_REGIMES'!$C$5,"Low",IF(F1356&lt;'04_VOLATILITY_REGIMES'!$C$6,"Normal",IF(F1356&lt;'04_VOLATILITY_REGIMES'!$C$7,"High","Extreme"))))</f>
        <v/>
      </c>
      <c r="P1356" s="20">
        <f>O1357</f>
        <v/>
      </c>
      <c r="Q1356" s="21">
        <f>YEAR(A1356)</f>
        <v/>
      </c>
    </row>
    <row r="1357">
      <c r="A1357" s="14" t="n">
        <v>43325</v>
      </c>
      <c r="B1357" s="15">
        <f>'01_RAW_Spot'!B1357</f>
        <v/>
      </c>
      <c r="C1357" s="16">
        <f>'01_RAW_IV'!B1357</f>
        <v/>
      </c>
      <c r="D1357" s="15">
        <f>LN(B1357/B1356)</f>
        <v/>
      </c>
      <c r="E1357" s="16">
        <f>STDEV(D1337:D1357)*SQRT(252)</f>
        <v/>
      </c>
      <c r="F1357" s="16">
        <f>STDEV(D1295:D1357)*SQRT(252)</f>
        <v/>
      </c>
      <c r="G1357" s="16">
        <f>IF(OR(C1357="",F1357=""),"",C1357-F1357)</f>
        <v/>
      </c>
      <c r="H1357" s="17">
        <f>IF(OR(C1357="",F1357="",F1357=0),"",C1357/F1357)</f>
        <v/>
      </c>
      <c r="I1357" s="18">
        <f>IF('01_RAW_FwdRV'!B1357="","",'01_RAW_FwdRV'!B1357)</f>
        <v/>
      </c>
      <c r="J1357" s="18">
        <f>IF(ROW()&lt;=3286,STDEV(D1358:D1378)*SQRT(252),"")</f>
        <v/>
      </c>
      <c r="K1357" s="18">
        <f>IF(ROW()&lt;=3244,LN(B1420/B1357),"")</f>
        <v/>
      </c>
      <c r="L1357" s="19" t="n">
        <v>0.3488200589970502</v>
      </c>
      <c r="M1357" s="19" t="n">
        <v>0.7337758112094396</v>
      </c>
      <c r="N1357" s="17" t="n">
        <v>-0.6398946661354157</v>
      </c>
      <c r="O1357" s="20">
        <f>IF(F1357="","",IF(F1357&lt;'04_VOLATILITY_REGIMES'!$C$5,"Low",IF(F1357&lt;'04_VOLATILITY_REGIMES'!$C$6,"Normal",IF(F1357&lt;'04_VOLATILITY_REGIMES'!$C$7,"High","Extreme"))))</f>
        <v/>
      </c>
      <c r="P1357" s="20">
        <f>O1358</f>
        <v/>
      </c>
      <c r="Q1357" s="21">
        <f>YEAR(A1357)</f>
        <v/>
      </c>
    </row>
    <row r="1358">
      <c r="A1358" s="14" t="n">
        <v>43326</v>
      </c>
      <c r="B1358" s="15">
        <f>'01_RAW_Spot'!B1358</f>
        <v/>
      </c>
      <c r="C1358" s="16">
        <f>'01_RAW_IV'!B1358</f>
        <v/>
      </c>
      <c r="D1358" s="15">
        <f>LN(B1358/B1357)</f>
        <v/>
      </c>
      <c r="E1358" s="16">
        <f>STDEV(D1338:D1358)*SQRT(252)</f>
        <v/>
      </c>
      <c r="F1358" s="16">
        <f>STDEV(D1296:D1358)*SQRT(252)</f>
        <v/>
      </c>
      <c r="G1358" s="16">
        <f>IF(OR(C1358="",F1358=""),"",C1358-F1358)</f>
        <v/>
      </c>
      <c r="H1358" s="17">
        <f>IF(OR(C1358="",F1358="",F1358=0),"",C1358/F1358)</f>
        <v/>
      </c>
      <c r="I1358" s="18">
        <f>IF('01_RAW_FwdRV'!B1358="","",'01_RAW_FwdRV'!B1358)</f>
        <v/>
      </c>
      <c r="J1358" s="18">
        <f>IF(ROW()&lt;=3286,STDEV(D1359:D1379)*SQRT(252),"")</f>
        <v/>
      </c>
      <c r="K1358" s="18">
        <f>IF(ROW()&lt;=3244,LN(B1421/B1358),"")</f>
        <v/>
      </c>
      <c r="L1358" s="19" t="n">
        <v>0.3596168017686072</v>
      </c>
      <c r="M1358" s="19" t="n">
        <v>0.7332350773765659</v>
      </c>
      <c r="N1358" s="17" t="n">
        <v>-0.6058081366804587</v>
      </c>
      <c r="O1358" s="20">
        <f>IF(F1358="","",IF(F1358&lt;'04_VOLATILITY_REGIMES'!$C$5,"Low",IF(F1358&lt;'04_VOLATILITY_REGIMES'!$C$6,"Normal",IF(F1358&lt;'04_VOLATILITY_REGIMES'!$C$7,"High","Extreme"))))</f>
        <v/>
      </c>
      <c r="P1358" s="20">
        <f>O1359</f>
        <v/>
      </c>
      <c r="Q1358" s="21">
        <f>YEAR(A1358)</f>
        <v/>
      </c>
    </row>
    <row r="1359">
      <c r="A1359" s="14" t="n">
        <v>43328</v>
      </c>
      <c r="B1359" s="15">
        <f>'01_RAW_Spot'!B1359</f>
        <v/>
      </c>
      <c r="C1359" s="16">
        <f>'01_RAW_IV'!B1359</f>
        <v/>
      </c>
      <c r="D1359" s="15">
        <f>LN(B1359/B1358)</f>
        <v/>
      </c>
      <c r="E1359" s="16">
        <f>STDEV(D1339:D1359)*SQRT(252)</f>
        <v/>
      </c>
      <c r="F1359" s="16">
        <f>STDEV(D1297:D1359)*SQRT(252)</f>
        <v/>
      </c>
      <c r="G1359" s="16">
        <f>IF(OR(C1359="",F1359=""),"",C1359-F1359)</f>
        <v/>
      </c>
      <c r="H1359" s="17">
        <f>IF(OR(C1359="",F1359="",F1359=0),"",C1359/F1359)</f>
        <v/>
      </c>
      <c r="I1359" s="18">
        <f>IF('01_RAW_FwdRV'!B1359="","",'01_RAW_FwdRV'!B1359)</f>
        <v/>
      </c>
      <c r="J1359" s="18">
        <f>IF(ROW()&lt;=3286,STDEV(D1360:D1380)*SQRT(252),"")</f>
        <v/>
      </c>
      <c r="K1359" s="18">
        <f>IF(ROW()&lt;=3244,LN(B1422/B1359),"")</f>
        <v/>
      </c>
      <c r="L1359" s="19" t="n">
        <v>0.4653902798232695</v>
      </c>
      <c r="M1359" s="19" t="n">
        <v>0.7312223858615611</v>
      </c>
      <c r="N1359" s="17" t="n">
        <v>-0.387695511742386</v>
      </c>
      <c r="O1359" s="20">
        <f>IF(F1359="","",IF(F1359&lt;'04_VOLATILITY_REGIMES'!$C$5,"Low",IF(F1359&lt;'04_VOLATILITY_REGIMES'!$C$6,"Normal",IF(F1359&lt;'04_VOLATILITY_REGIMES'!$C$7,"High","Extreme"))))</f>
        <v/>
      </c>
      <c r="P1359" s="20">
        <f>O1360</f>
        <v/>
      </c>
      <c r="Q1359" s="21">
        <f>YEAR(A1359)</f>
        <v/>
      </c>
    </row>
    <row r="1360">
      <c r="A1360" s="14" t="n">
        <v>43332</v>
      </c>
      <c r="B1360" s="15">
        <f>'01_RAW_Spot'!B1360</f>
        <v/>
      </c>
      <c r="C1360" s="16">
        <f>'01_RAW_IV'!B1360</f>
        <v/>
      </c>
      <c r="D1360" s="15">
        <f>LN(B1360/B1359)</f>
        <v/>
      </c>
      <c r="E1360" s="16">
        <f>STDEV(D1340:D1360)*SQRT(252)</f>
        <v/>
      </c>
      <c r="F1360" s="16">
        <f>STDEV(D1298:D1360)*SQRT(252)</f>
        <v/>
      </c>
      <c r="G1360" s="16">
        <f>IF(OR(C1360="",F1360=""),"",C1360-F1360)</f>
        <v/>
      </c>
      <c r="H1360" s="17">
        <f>IF(OR(C1360="",F1360="",F1360=0),"",C1360/F1360)</f>
        <v/>
      </c>
      <c r="I1360" s="18">
        <f>IF('01_RAW_FwdRV'!B1360="","",'01_RAW_FwdRV'!B1360)</f>
        <v/>
      </c>
      <c r="J1360" s="18">
        <f>IF(ROW()&lt;=3286,STDEV(D1361:D1381)*SQRT(252),"")</f>
        <v/>
      </c>
      <c r="K1360" s="18">
        <f>IF(ROW()&lt;=3244,LN(B1423/B1360),"")</f>
        <v/>
      </c>
      <c r="L1360" s="19" t="n">
        <v>0.4510669610007358</v>
      </c>
      <c r="M1360" s="19" t="n">
        <v>0.7380426784400295</v>
      </c>
      <c r="N1360" s="17" t="n">
        <v>-0.4591888952067097</v>
      </c>
      <c r="O1360" s="20">
        <f>IF(F1360="","",IF(F1360&lt;'04_VOLATILITY_REGIMES'!$C$5,"Low",IF(F1360&lt;'04_VOLATILITY_REGIMES'!$C$6,"Normal",IF(F1360&lt;'04_VOLATILITY_REGIMES'!$C$7,"High","Extreme"))))</f>
        <v/>
      </c>
      <c r="P1360" s="20">
        <f>O1361</f>
        <v/>
      </c>
      <c r="Q1360" s="21">
        <f>YEAR(A1360)</f>
        <v/>
      </c>
    </row>
    <row r="1361">
      <c r="A1361" s="14" t="n">
        <v>43333</v>
      </c>
      <c r="B1361" s="15">
        <f>'01_RAW_Spot'!B1361</f>
        <v/>
      </c>
      <c r="C1361" s="16">
        <f>'01_RAW_IV'!B1361</f>
        <v/>
      </c>
      <c r="D1361" s="15">
        <f>LN(B1361/B1360)</f>
        <v/>
      </c>
      <c r="E1361" s="16">
        <f>STDEV(D1341:D1361)*SQRT(252)</f>
        <v/>
      </c>
      <c r="F1361" s="16">
        <f>STDEV(D1299:D1361)*SQRT(252)</f>
        <v/>
      </c>
      <c r="G1361" s="16">
        <f>IF(OR(C1361="",F1361=""),"",C1361-F1361)</f>
        <v/>
      </c>
      <c r="H1361" s="17">
        <f>IF(OR(C1361="",F1361="",F1361=0),"",C1361/F1361)</f>
        <v/>
      </c>
      <c r="I1361" s="18">
        <f>IF('01_RAW_FwdRV'!B1361="","",'01_RAW_FwdRV'!B1361)</f>
        <v/>
      </c>
      <c r="J1361" s="18">
        <f>IF(ROW()&lt;=3286,STDEV(D1362:D1382)*SQRT(252),"")</f>
        <v/>
      </c>
      <c r="K1361" s="18">
        <f>IF(ROW()&lt;=3244,LN(B1424/B1361),"")</f>
        <v/>
      </c>
      <c r="L1361" s="19" t="n">
        <v>0.4352941176470588</v>
      </c>
      <c r="M1361" s="19" t="n">
        <v>0.736764705882353</v>
      </c>
      <c r="N1361" s="17" t="n">
        <v>-0.483915543924834</v>
      </c>
      <c r="O1361" s="20">
        <f>IF(F1361="","",IF(F1361&lt;'04_VOLATILITY_REGIMES'!$C$5,"Low",IF(F1361&lt;'04_VOLATILITY_REGIMES'!$C$6,"Normal",IF(F1361&lt;'04_VOLATILITY_REGIMES'!$C$7,"High","Extreme"))))</f>
        <v/>
      </c>
      <c r="P1361" s="20">
        <f>O1362</f>
        <v/>
      </c>
      <c r="Q1361" s="21">
        <f>YEAR(A1361)</f>
        <v/>
      </c>
    </row>
    <row r="1362">
      <c r="A1362" s="14" t="n">
        <v>43335</v>
      </c>
      <c r="B1362" s="15">
        <f>'01_RAW_Spot'!B1362</f>
        <v/>
      </c>
      <c r="C1362" s="16">
        <f>'01_RAW_IV'!B1362</f>
        <v/>
      </c>
      <c r="D1362" s="15">
        <f>LN(B1362/B1361)</f>
        <v/>
      </c>
      <c r="E1362" s="16">
        <f>STDEV(D1342:D1362)*SQRT(252)</f>
        <v/>
      </c>
      <c r="F1362" s="16">
        <f>STDEV(D1300:D1362)*SQRT(252)</f>
        <v/>
      </c>
      <c r="G1362" s="16">
        <f>IF(OR(C1362="",F1362=""),"",C1362-F1362)</f>
        <v/>
      </c>
      <c r="H1362" s="17">
        <f>IF(OR(C1362="",F1362="",F1362=0),"",C1362/F1362)</f>
        <v/>
      </c>
      <c r="I1362" s="18">
        <f>IF('01_RAW_FwdRV'!B1362="","",'01_RAW_FwdRV'!B1362)</f>
        <v/>
      </c>
      <c r="J1362" s="18">
        <f>IF(ROW()&lt;=3286,STDEV(D1363:D1383)*SQRT(252),"")</f>
        <v/>
      </c>
      <c r="K1362" s="18">
        <f>IF(ROW()&lt;=3244,LN(B1425/B1362),"")</f>
        <v/>
      </c>
      <c r="L1362" s="19" t="n">
        <v>0.461425422483468</v>
      </c>
      <c r="M1362" s="19" t="n">
        <v>0.7332843497428362</v>
      </c>
      <c r="N1362" s="17" t="n">
        <v>-0.4123899635760146</v>
      </c>
      <c r="O1362" s="20">
        <f>IF(F1362="","",IF(F1362&lt;'04_VOLATILITY_REGIMES'!$C$5,"Low",IF(F1362&lt;'04_VOLATILITY_REGIMES'!$C$6,"Normal",IF(F1362&lt;'04_VOLATILITY_REGIMES'!$C$7,"High","Extreme"))))</f>
        <v/>
      </c>
      <c r="P1362" s="20">
        <f>O1363</f>
        <v/>
      </c>
      <c r="Q1362" s="21">
        <f>YEAR(A1362)</f>
        <v/>
      </c>
    </row>
    <row r="1363">
      <c r="A1363" s="14" t="n">
        <v>43336</v>
      </c>
      <c r="B1363" s="15">
        <f>'01_RAW_Spot'!B1363</f>
        <v/>
      </c>
      <c r="C1363" s="16">
        <f>'01_RAW_IV'!B1363</f>
        <v/>
      </c>
      <c r="D1363" s="15">
        <f>LN(B1363/B1362)</f>
        <v/>
      </c>
      <c r="E1363" s="16">
        <f>STDEV(D1343:D1363)*SQRT(252)</f>
        <v/>
      </c>
      <c r="F1363" s="16">
        <f>STDEV(D1301:D1363)*SQRT(252)</f>
        <v/>
      </c>
      <c r="G1363" s="16">
        <f>IF(OR(C1363="",F1363=""),"",C1363-F1363)</f>
        <v/>
      </c>
      <c r="H1363" s="17">
        <f>IF(OR(C1363="",F1363="",F1363=0),"",C1363/F1363)</f>
        <v/>
      </c>
      <c r="I1363" s="18">
        <f>IF('01_RAW_FwdRV'!B1363="","",'01_RAW_FwdRV'!B1363)</f>
        <v/>
      </c>
      <c r="J1363" s="18">
        <f>IF(ROW()&lt;=3286,STDEV(D1364:D1384)*SQRT(252),"")</f>
        <v/>
      </c>
      <c r="K1363" s="18">
        <f>IF(ROW()&lt;=3244,LN(B1426/B1363),"")</f>
        <v/>
      </c>
      <c r="L1363" s="19" t="n">
        <v>0.4390602055800294</v>
      </c>
      <c r="M1363" s="19" t="n">
        <v>0.73568281938326</v>
      </c>
      <c r="N1363" s="17" t="n">
        <v>-0.4695513314643161</v>
      </c>
      <c r="O1363" s="20">
        <f>IF(F1363="","",IF(F1363&lt;'04_VOLATILITY_REGIMES'!$C$5,"Low",IF(F1363&lt;'04_VOLATILITY_REGIMES'!$C$6,"Normal",IF(F1363&lt;'04_VOLATILITY_REGIMES'!$C$7,"High","Extreme"))))</f>
        <v/>
      </c>
      <c r="P1363" s="20">
        <f>O1364</f>
        <v/>
      </c>
      <c r="Q1363" s="21">
        <f>YEAR(A1363)</f>
        <v/>
      </c>
    </row>
    <row r="1364">
      <c r="A1364" s="14" t="n">
        <v>43339</v>
      </c>
      <c r="B1364" s="15">
        <f>'01_RAW_Spot'!B1364</f>
        <v/>
      </c>
      <c r="C1364" s="16">
        <f>'01_RAW_IV'!B1364</f>
        <v/>
      </c>
      <c r="D1364" s="15">
        <f>LN(B1364/B1363)</f>
        <v/>
      </c>
      <c r="E1364" s="16">
        <f>STDEV(D1344:D1364)*SQRT(252)</f>
        <v/>
      </c>
      <c r="F1364" s="16">
        <f>STDEV(D1302:D1364)*SQRT(252)</f>
        <v/>
      </c>
      <c r="G1364" s="16">
        <f>IF(OR(C1364="",F1364=""),"",C1364-F1364)</f>
        <v/>
      </c>
      <c r="H1364" s="17">
        <f>IF(OR(C1364="",F1364="",F1364=0),"",C1364/F1364)</f>
        <v/>
      </c>
      <c r="I1364" s="18">
        <f>IF('01_RAW_FwdRV'!B1364="","",'01_RAW_FwdRV'!B1364)</f>
        <v/>
      </c>
      <c r="J1364" s="18">
        <f>IF(ROW()&lt;=3286,STDEV(D1365:D1385)*SQRT(252),"")</f>
        <v/>
      </c>
      <c r="K1364" s="18">
        <f>IF(ROW()&lt;=3244,LN(B1427/B1364),"")</f>
        <v/>
      </c>
      <c r="L1364" s="19" t="n">
        <v>0.4086573734409391</v>
      </c>
      <c r="M1364" s="19" t="n">
        <v>0.6925898752751284</v>
      </c>
      <c r="N1364" s="17" t="n">
        <v>-0.4174208195092129</v>
      </c>
      <c r="O1364" s="20">
        <f>IF(F1364="","",IF(F1364&lt;'04_VOLATILITY_REGIMES'!$C$5,"Low",IF(F1364&lt;'04_VOLATILITY_REGIMES'!$C$6,"Normal",IF(F1364&lt;'04_VOLATILITY_REGIMES'!$C$7,"High","Extreme"))))</f>
        <v/>
      </c>
      <c r="P1364" s="20">
        <f>O1365</f>
        <v/>
      </c>
      <c r="Q1364" s="21">
        <f>YEAR(A1364)</f>
        <v/>
      </c>
    </row>
    <row r="1365">
      <c r="A1365" s="14" t="n">
        <v>43340</v>
      </c>
      <c r="B1365" s="15">
        <f>'01_RAW_Spot'!B1365</f>
        <v/>
      </c>
      <c r="C1365" s="16">
        <f>'01_RAW_IV'!B1365</f>
        <v/>
      </c>
      <c r="D1365" s="15">
        <f>LN(B1365/B1364)</f>
        <v/>
      </c>
      <c r="E1365" s="16">
        <f>STDEV(D1345:D1365)*SQRT(252)</f>
        <v/>
      </c>
      <c r="F1365" s="16">
        <f>STDEV(D1303:D1365)*SQRT(252)</f>
        <v/>
      </c>
      <c r="G1365" s="16">
        <f>IF(OR(C1365="",F1365=""),"",C1365-F1365)</f>
        <v/>
      </c>
      <c r="H1365" s="17">
        <f>IF(OR(C1365="",F1365="",F1365=0),"",C1365/F1365)</f>
        <v/>
      </c>
      <c r="I1365" s="18">
        <f>IF('01_RAW_FwdRV'!B1365="","",'01_RAW_FwdRV'!B1365)</f>
        <v/>
      </c>
      <c r="J1365" s="18">
        <f>IF(ROW()&lt;=3286,STDEV(D1366:D1386)*SQRT(252),"")</f>
        <v/>
      </c>
      <c r="K1365" s="18">
        <f>IF(ROW()&lt;=3244,LN(B1428/B1365),"")</f>
        <v/>
      </c>
      <c r="L1365" s="19" t="n">
        <v>0.4083577712609971</v>
      </c>
      <c r="M1365" s="19" t="n">
        <v>0.6700879765395894</v>
      </c>
      <c r="N1365" s="17" t="n">
        <v>-0.370428863179625</v>
      </c>
      <c r="O1365" s="20">
        <f>IF(F1365="","",IF(F1365&lt;'04_VOLATILITY_REGIMES'!$C$5,"Low",IF(F1365&lt;'04_VOLATILITY_REGIMES'!$C$6,"Normal",IF(F1365&lt;'04_VOLATILITY_REGIMES'!$C$7,"High","Extreme"))))</f>
        <v/>
      </c>
      <c r="P1365" s="20">
        <f>O1366</f>
        <v/>
      </c>
      <c r="Q1365" s="21">
        <f>YEAR(A1365)</f>
        <v/>
      </c>
    </row>
    <row r="1366">
      <c r="A1366" s="14" t="n">
        <v>43341</v>
      </c>
      <c r="B1366" s="15">
        <f>'01_RAW_Spot'!B1366</f>
        <v/>
      </c>
      <c r="C1366" s="16">
        <f>'01_RAW_IV'!B1366</f>
        <v/>
      </c>
      <c r="D1366" s="15">
        <f>LN(B1366/B1365)</f>
        <v/>
      </c>
      <c r="E1366" s="16">
        <f>STDEV(D1346:D1366)*SQRT(252)</f>
        <v/>
      </c>
      <c r="F1366" s="16">
        <f>STDEV(D1304:D1366)*SQRT(252)</f>
        <v/>
      </c>
      <c r="G1366" s="16">
        <f>IF(OR(C1366="",F1366=""),"",C1366-F1366)</f>
        <v/>
      </c>
      <c r="H1366" s="17">
        <f>IF(OR(C1366="",F1366="",F1366=0),"",C1366/F1366)</f>
        <v/>
      </c>
      <c r="I1366" s="18">
        <f>IF('01_RAW_FwdRV'!B1366="","",'01_RAW_FwdRV'!B1366)</f>
        <v/>
      </c>
      <c r="J1366" s="18">
        <f>IF(ROW()&lt;=3286,STDEV(D1367:D1387)*SQRT(252),"")</f>
        <v/>
      </c>
      <c r="K1366" s="18">
        <f>IF(ROW()&lt;=3244,LN(B1429/B1366),"")</f>
        <v/>
      </c>
      <c r="L1366" s="19" t="n">
        <v>0.4366300366300366</v>
      </c>
      <c r="M1366" s="19" t="n">
        <v>0.676923076923077</v>
      </c>
      <c r="N1366" s="17" t="n">
        <v>-0.3244718255850318</v>
      </c>
      <c r="O1366" s="20">
        <f>IF(F1366="","",IF(F1366&lt;'04_VOLATILITY_REGIMES'!$C$5,"Low",IF(F1366&lt;'04_VOLATILITY_REGIMES'!$C$6,"Normal",IF(F1366&lt;'04_VOLATILITY_REGIMES'!$C$7,"High","Extreme"))))</f>
        <v/>
      </c>
      <c r="P1366" s="20">
        <f>O1367</f>
        <v/>
      </c>
      <c r="Q1366" s="21">
        <f>YEAR(A1366)</f>
        <v/>
      </c>
    </row>
    <row r="1367">
      <c r="A1367" s="14" t="n">
        <v>43342</v>
      </c>
      <c r="B1367" s="15">
        <f>'01_RAW_Spot'!B1367</f>
        <v/>
      </c>
      <c r="C1367" s="16">
        <f>'01_RAW_IV'!B1367</f>
        <v/>
      </c>
      <c r="D1367" s="15">
        <f>LN(B1367/B1366)</f>
        <v/>
      </c>
      <c r="E1367" s="16">
        <f>STDEV(D1347:D1367)*SQRT(252)</f>
        <v/>
      </c>
      <c r="F1367" s="16">
        <f>STDEV(D1305:D1367)*SQRT(252)</f>
        <v/>
      </c>
      <c r="G1367" s="16">
        <f>IF(OR(C1367="",F1367=""),"",C1367-F1367)</f>
        <v/>
      </c>
      <c r="H1367" s="17">
        <f>IF(OR(C1367="",F1367="",F1367=0),"",C1367/F1367)</f>
        <v/>
      </c>
      <c r="I1367" s="18">
        <f>IF('01_RAW_FwdRV'!B1367="","",'01_RAW_FwdRV'!B1367)</f>
        <v/>
      </c>
      <c r="J1367" s="18">
        <f>IF(ROW()&lt;=3286,STDEV(D1368:D1388)*SQRT(252),"")</f>
        <v/>
      </c>
      <c r="K1367" s="18">
        <f>IF(ROW()&lt;=3244,LN(B1430/B1367),"")</f>
        <v/>
      </c>
      <c r="L1367" s="19" t="n">
        <v>0.4699853587115666</v>
      </c>
      <c r="M1367" s="19" t="n">
        <v>0.6142020497803806</v>
      </c>
      <c r="N1367" s="17" t="n">
        <v>-0.1768680692194488</v>
      </c>
      <c r="O1367" s="20">
        <f>IF(F1367="","",IF(F1367&lt;'04_VOLATILITY_REGIMES'!$C$5,"Low",IF(F1367&lt;'04_VOLATILITY_REGIMES'!$C$6,"Normal",IF(F1367&lt;'04_VOLATILITY_REGIMES'!$C$7,"High","Extreme"))))</f>
        <v/>
      </c>
      <c r="P1367" s="20">
        <f>O1368</f>
        <v/>
      </c>
      <c r="Q1367" s="21">
        <f>YEAR(A1367)</f>
        <v/>
      </c>
    </row>
    <row r="1368">
      <c r="A1368" s="14" t="n">
        <v>43343</v>
      </c>
      <c r="B1368" s="15">
        <f>'01_RAW_Spot'!B1368</f>
        <v/>
      </c>
      <c r="C1368" s="16">
        <f>'01_RAW_IV'!B1368</f>
        <v/>
      </c>
      <c r="D1368" s="15">
        <f>LN(B1368/B1367)</f>
        <v/>
      </c>
      <c r="E1368" s="16">
        <f>STDEV(D1348:D1368)*SQRT(252)</f>
        <v/>
      </c>
      <c r="F1368" s="16">
        <f>STDEV(D1306:D1368)*SQRT(252)</f>
        <v/>
      </c>
      <c r="G1368" s="16">
        <f>IF(OR(C1368="",F1368=""),"",C1368-F1368)</f>
        <v/>
      </c>
      <c r="H1368" s="17">
        <f>IF(OR(C1368="",F1368="",F1368=0),"",C1368/F1368)</f>
        <v/>
      </c>
      <c r="I1368" s="18">
        <f>IF('01_RAW_FwdRV'!B1368="","",'01_RAW_FwdRV'!B1368)</f>
        <v/>
      </c>
      <c r="J1368" s="18">
        <f>IF(ROW()&lt;=3286,STDEV(D1369:D1389)*SQRT(252),"")</f>
        <v/>
      </c>
      <c r="K1368" s="18">
        <f>IF(ROW()&lt;=3244,LN(B1431/B1368),"")</f>
        <v/>
      </c>
      <c r="L1368" s="19" t="n">
        <v>0.5003657644476956</v>
      </c>
      <c r="M1368" s="19" t="n">
        <v>0.6174103877103145</v>
      </c>
      <c r="N1368" s="17" t="n">
        <v>-0.1225621049472046</v>
      </c>
      <c r="O1368" s="20">
        <f>IF(F1368="","",IF(F1368&lt;'04_VOLATILITY_REGIMES'!$C$5,"Low",IF(F1368&lt;'04_VOLATILITY_REGIMES'!$C$6,"Normal",IF(F1368&lt;'04_VOLATILITY_REGIMES'!$C$7,"High","Extreme"))))</f>
        <v/>
      </c>
      <c r="P1368" s="20">
        <f>O1369</f>
        <v/>
      </c>
      <c r="Q1368" s="21">
        <f>YEAR(A1368)</f>
        <v/>
      </c>
    </row>
    <row r="1369">
      <c r="A1369" s="14" t="n">
        <v>43346</v>
      </c>
      <c r="B1369" s="15">
        <f>'01_RAW_Spot'!B1369</f>
        <v/>
      </c>
      <c r="C1369" s="16">
        <f>'01_RAW_IV'!B1369</f>
        <v/>
      </c>
      <c r="D1369" s="15">
        <f>LN(B1369/B1368)</f>
        <v/>
      </c>
      <c r="E1369" s="16">
        <f>STDEV(D1349:D1369)*SQRT(252)</f>
        <v/>
      </c>
      <c r="F1369" s="16">
        <f>STDEV(D1307:D1369)*SQRT(252)</f>
        <v/>
      </c>
      <c r="G1369" s="16">
        <f>IF(OR(C1369="",F1369=""),"",C1369-F1369)</f>
        <v/>
      </c>
      <c r="H1369" s="17">
        <f>IF(OR(C1369="",F1369="",F1369=0),"",C1369/F1369)</f>
        <v/>
      </c>
      <c r="I1369" s="18">
        <f>IF('01_RAW_FwdRV'!B1369="","",'01_RAW_FwdRV'!B1369)</f>
        <v/>
      </c>
      <c r="J1369" s="18">
        <f>IF(ROW()&lt;=3286,STDEV(D1370:D1390)*SQRT(252),"")</f>
        <v/>
      </c>
      <c r="K1369" s="18">
        <f>IF(ROW()&lt;=3244,LN(B1432/B1369),"")</f>
        <v/>
      </c>
      <c r="L1369" s="19" t="n">
        <v>0.4963450292397661</v>
      </c>
      <c r="M1369" s="19" t="n">
        <v>0.5877192982456141</v>
      </c>
      <c r="N1369" s="17" t="n">
        <v>-0.07976431750407664</v>
      </c>
      <c r="O1369" s="20">
        <f>IF(F1369="","",IF(F1369&lt;'04_VOLATILITY_REGIMES'!$C$5,"Low",IF(F1369&lt;'04_VOLATILITY_REGIMES'!$C$6,"Normal",IF(F1369&lt;'04_VOLATILITY_REGIMES'!$C$7,"High","Extreme"))))</f>
        <v/>
      </c>
      <c r="P1369" s="20">
        <f>O1370</f>
        <v/>
      </c>
      <c r="Q1369" s="21">
        <f>YEAR(A1369)</f>
        <v/>
      </c>
    </row>
    <row r="1370">
      <c r="A1370" s="14" t="n">
        <v>43347</v>
      </c>
      <c r="B1370" s="15">
        <f>'01_RAW_Spot'!B1370</f>
        <v/>
      </c>
      <c r="C1370" s="16">
        <f>'01_RAW_IV'!B1370</f>
        <v/>
      </c>
      <c r="D1370" s="15">
        <f>LN(B1370/B1369)</f>
        <v/>
      </c>
      <c r="E1370" s="16">
        <f>STDEV(D1350:D1370)*SQRT(252)</f>
        <v/>
      </c>
      <c r="F1370" s="16">
        <f>STDEV(D1308:D1370)*SQRT(252)</f>
        <v/>
      </c>
      <c r="G1370" s="16">
        <f>IF(OR(C1370="",F1370=""),"",C1370-F1370)</f>
        <v/>
      </c>
      <c r="H1370" s="17">
        <f>IF(OR(C1370="",F1370="",F1370=0),"",C1370/F1370)</f>
        <v/>
      </c>
      <c r="I1370" s="18">
        <f>IF('01_RAW_FwdRV'!B1370="","",'01_RAW_FwdRV'!B1370)</f>
        <v/>
      </c>
      <c r="J1370" s="18">
        <f>IF(ROW()&lt;=3286,STDEV(D1371:D1391)*SQRT(252),"")</f>
        <v/>
      </c>
      <c r="K1370" s="18">
        <f>IF(ROW()&lt;=3244,LN(B1433/B1370),"")</f>
        <v/>
      </c>
      <c r="L1370" s="19" t="n">
        <v>0.5573411249086925</v>
      </c>
      <c r="M1370" s="19" t="n">
        <v>0.6084733382030679</v>
      </c>
      <c r="N1370" s="17" t="n">
        <v>-0.03807415871971708</v>
      </c>
      <c r="O1370" s="20">
        <f>IF(F1370="","",IF(F1370&lt;'04_VOLATILITY_REGIMES'!$C$5,"Low",IF(F1370&lt;'04_VOLATILITY_REGIMES'!$C$6,"Normal",IF(F1370&lt;'04_VOLATILITY_REGIMES'!$C$7,"High","Extreme"))))</f>
        <v/>
      </c>
      <c r="P1370" s="20">
        <f>O1371</f>
        <v/>
      </c>
      <c r="Q1370" s="21">
        <f>YEAR(A1370)</f>
        <v/>
      </c>
    </row>
    <row r="1371">
      <c r="A1371" s="14" t="n">
        <v>43348</v>
      </c>
      <c r="B1371" s="15">
        <f>'01_RAW_Spot'!B1371</f>
        <v/>
      </c>
      <c r="C1371" s="16">
        <f>'01_RAW_IV'!B1371</f>
        <v/>
      </c>
      <c r="D1371" s="15">
        <f>LN(B1371/B1370)</f>
        <v/>
      </c>
      <c r="E1371" s="16">
        <f>STDEV(D1351:D1371)*SQRT(252)</f>
        <v/>
      </c>
      <c r="F1371" s="16">
        <f>STDEV(D1309:D1371)*SQRT(252)</f>
        <v/>
      </c>
      <c r="G1371" s="16">
        <f>IF(OR(C1371="",F1371=""),"",C1371-F1371)</f>
        <v/>
      </c>
      <c r="H1371" s="17">
        <f>IF(OR(C1371="",F1371="",F1371=0),"",C1371/F1371)</f>
        <v/>
      </c>
      <c r="I1371" s="18">
        <f>IF('01_RAW_FwdRV'!B1371="","",'01_RAW_FwdRV'!B1371)</f>
        <v/>
      </c>
      <c r="J1371" s="18">
        <f>IF(ROW()&lt;=3286,STDEV(D1372:D1392)*SQRT(252),"")</f>
        <v/>
      </c>
      <c r="K1371" s="18">
        <f>IF(ROW()&lt;=3244,LN(B1434/B1371),"")</f>
        <v/>
      </c>
      <c r="L1371" s="19" t="n">
        <v>0.6014598540145986</v>
      </c>
      <c r="M1371" s="19" t="n">
        <v>0.6102189781021898</v>
      </c>
      <c r="N1371" s="17" t="n">
        <v>0.04588878713245445</v>
      </c>
      <c r="O1371" s="20">
        <f>IF(F1371="","",IF(F1371&lt;'04_VOLATILITY_REGIMES'!$C$5,"Low",IF(F1371&lt;'04_VOLATILITY_REGIMES'!$C$6,"Normal",IF(F1371&lt;'04_VOLATILITY_REGIMES'!$C$7,"High","Extreme"))))</f>
        <v/>
      </c>
      <c r="P1371" s="20">
        <f>O1372</f>
        <v/>
      </c>
      <c r="Q1371" s="21">
        <f>YEAR(A1371)</f>
        <v/>
      </c>
    </row>
    <row r="1372">
      <c r="A1372" s="14" t="n">
        <v>43349</v>
      </c>
      <c r="B1372" s="15">
        <f>'01_RAW_Spot'!B1372</f>
        <v/>
      </c>
      <c r="C1372" s="16">
        <f>'01_RAW_IV'!B1372</f>
        <v/>
      </c>
      <c r="D1372" s="15">
        <f>LN(B1372/B1371)</f>
        <v/>
      </c>
      <c r="E1372" s="16">
        <f>STDEV(D1352:D1372)*SQRT(252)</f>
        <v/>
      </c>
      <c r="F1372" s="16">
        <f>STDEV(D1310:D1372)*SQRT(252)</f>
        <v/>
      </c>
      <c r="G1372" s="16">
        <f>IF(OR(C1372="",F1372=""),"",C1372-F1372)</f>
        <v/>
      </c>
      <c r="H1372" s="17">
        <f>IF(OR(C1372="",F1372="",F1372=0),"",C1372/F1372)</f>
        <v/>
      </c>
      <c r="I1372" s="18">
        <f>IF('01_RAW_FwdRV'!B1372="","",'01_RAW_FwdRV'!B1372)</f>
        <v/>
      </c>
      <c r="J1372" s="18">
        <f>IF(ROW()&lt;=3286,STDEV(D1373:D1393)*SQRT(252),"")</f>
        <v/>
      </c>
      <c r="K1372" s="18">
        <f>IF(ROW()&lt;=3244,LN(B1435/B1372),"")</f>
        <v/>
      </c>
      <c r="L1372" s="19" t="n">
        <v>0.6331145149525893</v>
      </c>
      <c r="M1372" s="19" t="n">
        <v>0.5908096280087527</v>
      </c>
      <c r="N1372" s="17" t="n">
        <v>0.1634820403937811</v>
      </c>
      <c r="O1372" s="20">
        <f>IF(F1372="","",IF(F1372&lt;'04_VOLATILITY_REGIMES'!$C$5,"Low",IF(F1372&lt;'04_VOLATILITY_REGIMES'!$C$6,"Normal",IF(F1372&lt;'04_VOLATILITY_REGIMES'!$C$7,"High","Extreme"))))</f>
        <v/>
      </c>
      <c r="P1372" s="20">
        <f>O1373</f>
        <v/>
      </c>
      <c r="Q1372" s="21">
        <f>YEAR(A1372)</f>
        <v/>
      </c>
    </row>
    <row r="1373">
      <c r="A1373" s="14" t="n">
        <v>43350</v>
      </c>
      <c r="B1373" s="15">
        <f>'01_RAW_Spot'!B1373</f>
        <v/>
      </c>
      <c r="C1373" s="16">
        <f>'01_RAW_IV'!B1373</f>
        <v/>
      </c>
      <c r="D1373" s="15">
        <f>LN(B1373/B1372)</f>
        <v/>
      </c>
      <c r="E1373" s="16">
        <f>STDEV(D1353:D1373)*SQRT(252)</f>
        <v/>
      </c>
      <c r="F1373" s="16">
        <f>STDEV(D1311:D1373)*SQRT(252)</f>
        <v/>
      </c>
      <c r="G1373" s="16">
        <f>IF(OR(C1373="",F1373=""),"",C1373-F1373)</f>
        <v/>
      </c>
      <c r="H1373" s="17">
        <f>IF(OR(C1373="",F1373="",F1373=0),"",C1373/F1373)</f>
        <v/>
      </c>
      <c r="I1373" s="18">
        <f>IF('01_RAW_FwdRV'!B1373="","",'01_RAW_FwdRV'!B1373)</f>
        <v/>
      </c>
      <c r="J1373" s="18">
        <f>IF(ROW()&lt;=3286,STDEV(D1374:D1394)*SQRT(252),"")</f>
        <v/>
      </c>
      <c r="K1373" s="18">
        <f>IF(ROW()&lt;=3244,LN(B1436/B1373),"")</f>
        <v/>
      </c>
      <c r="L1373" s="19" t="n">
        <v>0.6428571428571429</v>
      </c>
      <c r="M1373" s="19" t="n">
        <v>0.6122448979591837</v>
      </c>
      <c r="N1373" s="17" t="n">
        <v>0.1771730456127245</v>
      </c>
      <c r="O1373" s="20">
        <f>IF(F1373="","",IF(F1373&lt;'04_VOLATILITY_REGIMES'!$C$5,"Low",IF(F1373&lt;'04_VOLATILITY_REGIMES'!$C$6,"Normal",IF(F1373&lt;'04_VOLATILITY_REGIMES'!$C$7,"High","Extreme"))))</f>
        <v/>
      </c>
      <c r="P1373" s="20">
        <f>O1374</f>
        <v/>
      </c>
      <c r="Q1373" s="21">
        <f>YEAR(A1373)</f>
        <v/>
      </c>
    </row>
    <row r="1374">
      <c r="A1374" s="14" t="n">
        <v>43353</v>
      </c>
      <c r="B1374" s="15">
        <f>'01_RAW_Spot'!B1374</f>
        <v/>
      </c>
      <c r="C1374" s="16">
        <f>'01_RAW_IV'!B1374</f>
        <v/>
      </c>
      <c r="D1374" s="15">
        <f>LN(B1374/B1373)</f>
        <v/>
      </c>
      <c r="E1374" s="16">
        <f>STDEV(D1354:D1374)*SQRT(252)</f>
        <v/>
      </c>
      <c r="F1374" s="16">
        <f>STDEV(D1312:D1374)*SQRT(252)</f>
        <v/>
      </c>
      <c r="G1374" s="16">
        <f>IF(OR(C1374="",F1374=""),"",C1374-F1374)</f>
        <v/>
      </c>
      <c r="H1374" s="17">
        <f>IF(OR(C1374="",F1374="",F1374=0),"",C1374/F1374)</f>
        <v/>
      </c>
      <c r="I1374" s="18">
        <f>IF('01_RAW_FwdRV'!B1374="","",'01_RAW_FwdRV'!B1374)</f>
        <v/>
      </c>
      <c r="J1374" s="18">
        <f>IF(ROW()&lt;=3286,STDEV(D1375:D1395)*SQRT(252),"")</f>
        <v/>
      </c>
      <c r="K1374" s="18">
        <f>IF(ROW()&lt;=3244,LN(B1437/B1374),"")</f>
        <v/>
      </c>
      <c r="L1374" s="19" t="n">
        <v>0.6613255644573925</v>
      </c>
      <c r="M1374" s="19" t="n">
        <v>0.6846321922796795</v>
      </c>
      <c r="N1374" s="17" t="n">
        <v>0.1825045860208031</v>
      </c>
      <c r="O1374" s="20">
        <f>IF(F1374="","",IF(F1374&lt;'04_VOLATILITY_REGIMES'!$C$5,"Low",IF(F1374&lt;'04_VOLATILITY_REGIMES'!$C$6,"Normal",IF(F1374&lt;'04_VOLATILITY_REGIMES'!$C$7,"High","Extreme"))))</f>
        <v/>
      </c>
      <c r="P1374" s="20">
        <f>O1375</f>
        <v/>
      </c>
      <c r="Q1374" s="21">
        <f>YEAR(A1374)</f>
        <v/>
      </c>
    </row>
    <row r="1375">
      <c r="A1375" s="14" t="n">
        <v>43354</v>
      </c>
      <c r="B1375" s="15">
        <f>'01_RAW_Spot'!B1375</f>
        <v/>
      </c>
      <c r="C1375" s="16">
        <f>'01_RAW_IV'!B1375</f>
        <v/>
      </c>
      <c r="D1375" s="15">
        <f>LN(B1375/B1374)</f>
        <v/>
      </c>
      <c r="E1375" s="16">
        <f>STDEV(D1355:D1375)*SQRT(252)</f>
        <v/>
      </c>
      <c r="F1375" s="16">
        <f>STDEV(D1313:D1375)*SQRT(252)</f>
        <v/>
      </c>
      <c r="G1375" s="16">
        <f>IF(OR(C1375="",F1375=""),"",C1375-F1375)</f>
        <v/>
      </c>
      <c r="H1375" s="17">
        <f>IF(OR(C1375="",F1375="",F1375=0),"",C1375/F1375)</f>
        <v/>
      </c>
      <c r="I1375" s="18">
        <f>IF('01_RAW_FwdRV'!B1375="","",'01_RAW_FwdRV'!B1375)</f>
        <v/>
      </c>
      <c r="J1375" s="18">
        <f>IF(ROW()&lt;=3286,STDEV(D1376:D1396)*SQRT(252),"")</f>
        <v/>
      </c>
      <c r="K1375" s="18">
        <f>IF(ROW()&lt;=3244,LN(B1438/B1375),"")</f>
        <v/>
      </c>
      <c r="L1375" s="19" t="n">
        <v>0.6644832605531296</v>
      </c>
      <c r="M1375" s="19" t="n">
        <v>0.6826783114992722</v>
      </c>
      <c r="N1375" s="17" t="n">
        <v>0.1971955392944825</v>
      </c>
      <c r="O1375" s="20">
        <f>IF(F1375="","",IF(F1375&lt;'04_VOLATILITY_REGIMES'!$C$5,"Low",IF(F1375&lt;'04_VOLATILITY_REGIMES'!$C$6,"Normal",IF(F1375&lt;'04_VOLATILITY_REGIMES'!$C$7,"High","Extreme"))))</f>
        <v/>
      </c>
      <c r="P1375" s="20">
        <f>O1376</f>
        <v/>
      </c>
      <c r="Q1375" s="21">
        <f>YEAR(A1375)</f>
        <v/>
      </c>
    </row>
    <row r="1376">
      <c r="A1376" s="14" t="n">
        <v>43355</v>
      </c>
      <c r="B1376" s="15">
        <f>'01_RAW_Spot'!B1376</f>
        <v/>
      </c>
      <c r="C1376" s="16">
        <f>'01_RAW_IV'!B1376</f>
        <v/>
      </c>
      <c r="D1376" s="15">
        <f>LN(B1376/B1375)</f>
        <v/>
      </c>
      <c r="E1376" s="16">
        <f>STDEV(D1356:D1376)*SQRT(252)</f>
        <v/>
      </c>
      <c r="F1376" s="16">
        <f>STDEV(D1314:D1376)*SQRT(252)</f>
        <v/>
      </c>
      <c r="G1376" s="16">
        <f>IF(OR(C1376="",F1376=""),"",C1376-F1376)</f>
        <v/>
      </c>
      <c r="H1376" s="17">
        <f>IF(OR(C1376="",F1376="",F1376=0),"",C1376/F1376)</f>
        <v/>
      </c>
      <c r="I1376" s="18">
        <f>IF('01_RAW_FwdRV'!B1376="","",'01_RAW_FwdRV'!B1376)</f>
        <v/>
      </c>
      <c r="J1376" s="18">
        <f>IF(ROW()&lt;=3286,STDEV(D1377:D1397)*SQRT(252),"")</f>
        <v/>
      </c>
      <c r="K1376" s="18">
        <f>IF(ROW()&lt;=3244,LN(B1439/B1376),"")</f>
        <v/>
      </c>
      <c r="L1376" s="19" t="n">
        <v>0.6538181818181819</v>
      </c>
      <c r="M1376" s="19" t="n">
        <v>0.7294545454545455</v>
      </c>
      <c r="N1376" s="17" t="n">
        <v>0.03921683542502807</v>
      </c>
      <c r="O1376" s="20">
        <f>IF(F1376="","",IF(F1376&lt;'04_VOLATILITY_REGIMES'!$C$5,"Low",IF(F1376&lt;'04_VOLATILITY_REGIMES'!$C$6,"Normal",IF(F1376&lt;'04_VOLATILITY_REGIMES'!$C$7,"High","Extreme"))))</f>
        <v/>
      </c>
      <c r="P1376" s="20">
        <f>O1377</f>
        <v/>
      </c>
      <c r="Q1376" s="21">
        <f>YEAR(A1376)</f>
        <v/>
      </c>
    </row>
    <row r="1377">
      <c r="A1377" s="14" t="n">
        <v>43357</v>
      </c>
      <c r="B1377" s="15">
        <f>'01_RAW_Spot'!B1377</f>
        <v/>
      </c>
      <c r="C1377" s="16">
        <f>'01_RAW_IV'!B1377</f>
        <v/>
      </c>
      <c r="D1377" s="15">
        <f>LN(B1377/B1376)</f>
        <v/>
      </c>
      <c r="E1377" s="16">
        <f>STDEV(D1357:D1377)*SQRT(252)</f>
        <v/>
      </c>
      <c r="F1377" s="16">
        <f>STDEV(D1315:D1377)*SQRT(252)</f>
        <v/>
      </c>
      <c r="G1377" s="16">
        <f>IF(OR(C1377="",F1377=""),"",C1377-F1377)</f>
        <v/>
      </c>
      <c r="H1377" s="17">
        <f>IF(OR(C1377="",F1377="",F1377=0),"",C1377/F1377)</f>
        <v/>
      </c>
      <c r="I1377" s="18">
        <f>IF('01_RAW_FwdRV'!B1377="","",'01_RAW_FwdRV'!B1377)</f>
        <v/>
      </c>
      <c r="J1377" s="18">
        <f>IF(ROW()&lt;=3286,STDEV(D1378:D1398)*SQRT(252),"")</f>
        <v/>
      </c>
      <c r="K1377" s="18">
        <f>IF(ROW()&lt;=3244,LN(B1440/B1377),"")</f>
        <v/>
      </c>
      <c r="L1377" s="19" t="n">
        <v>0.6438953488372093</v>
      </c>
      <c r="M1377" s="19" t="n">
        <v>0.7427325581395349</v>
      </c>
      <c r="N1377" s="17" t="n">
        <v>-0.05903692625619998</v>
      </c>
      <c r="O1377" s="20">
        <f>IF(F1377="","",IF(F1377&lt;'04_VOLATILITY_REGIMES'!$C$5,"Low",IF(F1377&lt;'04_VOLATILITY_REGIMES'!$C$6,"Normal",IF(F1377&lt;'04_VOLATILITY_REGIMES'!$C$7,"High","Extreme"))))</f>
        <v/>
      </c>
      <c r="P1377" s="20">
        <f>O1378</f>
        <v/>
      </c>
      <c r="Q1377" s="21">
        <f>YEAR(A1377)</f>
        <v/>
      </c>
    </row>
    <row r="1378">
      <c r="A1378" s="14" t="n">
        <v>43360</v>
      </c>
      <c r="B1378" s="15">
        <f>'01_RAW_Spot'!B1378</f>
        <v/>
      </c>
      <c r="C1378" s="16">
        <f>'01_RAW_IV'!B1378</f>
        <v/>
      </c>
      <c r="D1378" s="15">
        <f>LN(B1378/B1377)</f>
        <v/>
      </c>
      <c r="E1378" s="16">
        <f>STDEV(D1358:D1378)*SQRT(252)</f>
        <v/>
      </c>
      <c r="F1378" s="16">
        <f>STDEV(D1316:D1378)*SQRT(252)</f>
        <v/>
      </c>
      <c r="G1378" s="16">
        <f>IF(OR(C1378="",F1378=""),"",C1378-F1378)</f>
        <v/>
      </c>
      <c r="H1378" s="17">
        <f>IF(OR(C1378="",F1378="",F1378=0),"",C1378/F1378)</f>
        <v/>
      </c>
      <c r="I1378" s="18">
        <f>IF('01_RAW_FwdRV'!B1378="","",'01_RAW_FwdRV'!B1378)</f>
        <v/>
      </c>
      <c r="J1378" s="18">
        <f>IF(ROW()&lt;=3286,STDEV(D1379:D1399)*SQRT(252),"")</f>
        <v/>
      </c>
      <c r="K1378" s="18">
        <f>IF(ROW()&lt;=3244,LN(B1441/B1378),"")</f>
        <v/>
      </c>
      <c r="L1378" s="19" t="n">
        <v>0.6623093681917211</v>
      </c>
      <c r="M1378" s="19" t="n">
        <v>0.7763253449527959</v>
      </c>
      <c r="N1378" s="17" t="n">
        <v>-0.06172759717206413</v>
      </c>
      <c r="O1378" s="20">
        <f>IF(F1378="","",IF(F1378&lt;'04_VOLATILITY_REGIMES'!$C$5,"Low",IF(F1378&lt;'04_VOLATILITY_REGIMES'!$C$6,"Normal",IF(F1378&lt;'04_VOLATILITY_REGIMES'!$C$7,"High","Extreme"))))</f>
        <v/>
      </c>
      <c r="P1378" s="20">
        <f>O1379</f>
        <v/>
      </c>
      <c r="Q1378" s="21">
        <f>YEAR(A1378)</f>
        <v/>
      </c>
    </row>
    <row r="1379">
      <c r="A1379" s="14" t="n">
        <v>43361</v>
      </c>
      <c r="B1379" s="15">
        <f>'01_RAW_Spot'!B1379</f>
        <v/>
      </c>
      <c r="C1379" s="16">
        <f>'01_RAW_IV'!B1379</f>
        <v/>
      </c>
      <c r="D1379" s="15">
        <f>LN(B1379/B1378)</f>
        <v/>
      </c>
      <c r="E1379" s="16">
        <f>STDEV(D1359:D1379)*SQRT(252)</f>
        <v/>
      </c>
      <c r="F1379" s="16">
        <f>STDEV(D1317:D1379)*SQRT(252)</f>
        <v/>
      </c>
      <c r="G1379" s="16">
        <f>IF(OR(C1379="",F1379=""),"",C1379-F1379)</f>
        <v/>
      </c>
      <c r="H1379" s="17">
        <f>IF(OR(C1379="",F1379="",F1379=0),"",C1379/F1379)</f>
        <v/>
      </c>
      <c r="I1379" s="18">
        <f>IF('01_RAW_FwdRV'!B1379="","",'01_RAW_FwdRV'!B1379)</f>
        <v/>
      </c>
      <c r="J1379" s="18">
        <f>IF(ROW()&lt;=3286,STDEV(D1380:D1400)*SQRT(252),"")</f>
        <v/>
      </c>
      <c r="K1379" s="18">
        <f>IF(ROW()&lt;=3244,LN(B1442/B1379),"")</f>
        <v/>
      </c>
      <c r="L1379" s="19" t="n">
        <v>0.6683599419448476</v>
      </c>
      <c r="M1379" s="19" t="n">
        <v>0.783744557329463</v>
      </c>
      <c r="N1379" s="17" t="n">
        <v>-0.04380717836878063</v>
      </c>
      <c r="O1379" s="20">
        <f>IF(F1379="","",IF(F1379&lt;'04_VOLATILITY_REGIMES'!$C$5,"Low",IF(F1379&lt;'04_VOLATILITY_REGIMES'!$C$6,"Normal",IF(F1379&lt;'04_VOLATILITY_REGIMES'!$C$7,"High","Extreme"))))</f>
        <v/>
      </c>
      <c r="P1379" s="20">
        <f>O1380</f>
        <v/>
      </c>
      <c r="Q1379" s="21">
        <f>YEAR(A1379)</f>
        <v/>
      </c>
    </row>
    <row r="1380">
      <c r="A1380" s="14" t="n">
        <v>43362</v>
      </c>
      <c r="B1380" s="15">
        <f>'01_RAW_Spot'!B1380</f>
        <v/>
      </c>
      <c r="C1380" s="16">
        <f>'01_RAW_IV'!B1380</f>
        <v/>
      </c>
      <c r="D1380" s="15">
        <f>LN(B1380/B1379)</f>
        <v/>
      </c>
      <c r="E1380" s="16">
        <f>STDEV(D1360:D1380)*SQRT(252)</f>
        <v/>
      </c>
      <c r="F1380" s="16">
        <f>STDEV(D1318:D1380)*SQRT(252)</f>
        <v/>
      </c>
      <c r="G1380" s="16">
        <f>IF(OR(C1380="",F1380=""),"",C1380-F1380)</f>
        <v/>
      </c>
      <c r="H1380" s="17">
        <f>IF(OR(C1380="",F1380="",F1380=0),"",C1380/F1380)</f>
        <v/>
      </c>
      <c r="I1380" s="18">
        <f>IF('01_RAW_FwdRV'!B1380="","",'01_RAW_FwdRV'!B1380)</f>
        <v/>
      </c>
      <c r="J1380" s="18">
        <f>IF(ROW()&lt;=3286,STDEV(D1381:D1401)*SQRT(252),"")</f>
        <v/>
      </c>
      <c r="K1380" s="18">
        <f>IF(ROW()&lt;=3244,LN(B1443/B1380),"")</f>
        <v/>
      </c>
      <c r="L1380" s="19" t="n">
        <v>0.6729514140681654</v>
      </c>
      <c r="M1380" s="19" t="n">
        <v>0.8187092095721538</v>
      </c>
      <c r="N1380" s="17" t="n">
        <v>-0.1541732875513381</v>
      </c>
      <c r="O1380" s="20">
        <f>IF(F1380="","",IF(F1380&lt;'04_VOLATILITY_REGIMES'!$C$5,"Low",IF(F1380&lt;'04_VOLATILITY_REGIMES'!$C$6,"Normal",IF(F1380&lt;'04_VOLATILITY_REGIMES'!$C$7,"High","Extreme"))))</f>
        <v/>
      </c>
      <c r="P1380" s="20">
        <f>O1381</f>
        <v/>
      </c>
      <c r="Q1380" s="21">
        <f>YEAR(A1380)</f>
        <v/>
      </c>
    </row>
    <row r="1381">
      <c r="A1381" s="14" t="n">
        <v>43364</v>
      </c>
      <c r="B1381" s="15">
        <f>'01_RAW_Spot'!B1381</f>
        <v/>
      </c>
      <c r="C1381" s="16">
        <f>'01_RAW_IV'!B1381</f>
        <v/>
      </c>
      <c r="D1381" s="15">
        <f>LN(B1381/B1380)</f>
        <v/>
      </c>
      <c r="E1381" s="16">
        <f>STDEV(D1361:D1381)*SQRT(252)</f>
        <v/>
      </c>
      <c r="F1381" s="16">
        <f>STDEV(D1319:D1381)*SQRT(252)</f>
        <v/>
      </c>
      <c r="G1381" s="16">
        <f>IF(OR(C1381="",F1381=""),"",C1381-F1381)</f>
        <v/>
      </c>
      <c r="H1381" s="17">
        <f>IF(OR(C1381="",F1381="",F1381=0),"",C1381/F1381)</f>
        <v/>
      </c>
      <c r="I1381" s="18">
        <f>IF('01_RAW_FwdRV'!B1381="","",'01_RAW_FwdRV'!B1381)</f>
        <v/>
      </c>
      <c r="J1381" s="18">
        <f>IF(ROW()&lt;=3286,STDEV(D1382:D1402)*SQRT(252),"")</f>
        <v/>
      </c>
      <c r="K1381" s="18">
        <f>IF(ROW()&lt;=3244,LN(B1444/B1381),"")</f>
        <v/>
      </c>
      <c r="L1381" s="19" t="n">
        <v>0.6673913043478261</v>
      </c>
      <c r="M1381" s="19" t="n">
        <v>0.8152173913043478</v>
      </c>
      <c r="N1381" s="17" t="n">
        <v>-0.1546488359740973</v>
      </c>
      <c r="O1381" s="20">
        <f>IF(F1381="","",IF(F1381&lt;'04_VOLATILITY_REGIMES'!$C$5,"Low",IF(F1381&lt;'04_VOLATILITY_REGIMES'!$C$6,"Normal",IF(F1381&lt;'04_VOLATILITY_REGIMES'!$C$7,"High","Extreme"))))</f>
        <v/>
      </c>
      <c r="P1381" s="20">
        <f>O1382</f>
        <v/>
      </c>
      <c r="Q1381" s="21">
        <f>YEAR(A1381)</f>
        <v/>
      </c>
    </row>
    <row r="1382">
      <c r="A1382" s="14" t="n">
        <v>43367</v>
      </c>
      <c r="B1382" s="15">
        <f>'01_RAW_Spot'!B1382</f>
        <v/>
      </c>
      <c r="C1382" s="16">
        <f>'01_RAW_IV'!B1382</f>
        <v/>
      </c>
      <c r="D1382" s="15">
        <f>LN(B1382/B1381)</f>
        <v/>
      </c>
      <c r="E1382" s="16">
        <f>STDEV(D1362:D1382)*SQRT(252)</f>
        <v/>
      </c>
      <c r="F1382" s="16">
        <f>STDEV(D1320:D1382)*SQRT(252)</f>
        <v/>
      </c>
      <c r="G1382" s="16">
        <f>IF(OR(C1382="",F1382=""),"",C1382-F1382)</f>
        <v/>
      </c>
      <c r="H1382" s="17">
        <f>IF(OR(C1382="",F1382="",F1382=0),"",C1382/F1382)</f>
        <v/>
      </c>
      <c r="I1382" s="18">
        <f>IF('01_RAW_FwdRV'!B1382="","",'01_RAW_FwdRV'!B1382)</f>
        <v/>
      </c>
      <c r="J1382" s="18">
        <f>IF(ROW()&lt;=3286,STDEV(D1383:D1403)*SQRT(252),"")</f>
        <v/>
      </c>
      <c r="K1382" s="18">
        <f>IF(ROW()&lt;=3244,LN(B1445/B1382),"")</f>
        <v/>
      </c>
      <c r="L1382" s="19" t="n">
        <v>0.6748732802317161</v>
      </c>
      <c r="M1382" s="19" t="n">
        <v>0.8139029688631426</v>
      </c>
      <c r="N1382" s="17" t="n">
        <v>-0.1117480255984881</v>
      </c>
      <c r="O1382" s="20">
        <f>IF(F1382="","",IF(F1382&lt;'04_VOLATILITY_REGIMES'!$C$5,"Low",IF(F1382&lt;'04_VOLATILITY_REGIMES'!$C$6,"Normal",IF(F1382&lt;'04_VOLATILITY_REGIMES'!$C$7,"High","Extreme"))))</f>
        <v/>
      </c>
      <c r="P1382" s="20">
        <f>O1383</f>
        <v/>
      </c>
      <c r="Q1382" s="21">
        <f>YEAR(A1382)</f>
        <v/>
      </c>
    </row>
    <row r="1383">
      <c r="A1383" s="14" t="n">
        <v>43368</v>
      </c>
      <c r="B1383" s="15">
        <f>'01_RAW_Spot'!B1383</f>
        <v/>
      </c>
      <c r="C1383" s="16">
        <f>'01_RAW_IV'!B1383</f>
        <v/>
      </c>
      <c r="D1383" s="15">
        <f>LN(B1383/B1382)</f>
        <v/>
      </c>
      <c r="E1383" s="16">
        <f>STDEV(D1363:D1383)*SQRT(252)</f>
        <v/>
      </c>
      <c r="F1383" s="16">
        <f>STDEV(D1321:D1383)*SQRT(252)</f>
        <v/>
      </c>
      <c r="G1383" s="16">
        <f>IF(OR(C1383="",F1383=""),"",C1383-F1383)</f>
        <v/>
      </c>
      <c r="H1383" s="17">
        <f>IF(OR(C1383="",F1383="",F1383=0),"",C1383/F1383)</f>
        <v/>
      </c>
      <c r="I1383" s="18">
        <f>IF('01_RAW_FwdRV'!B1383="","",'01_RAW_FwdRV'!B1383)</f>
        <v/>
      </c>
      <c r="J1383" s="18">
        <f>IF(ROW()&lt;=3286,STDEV(D1384:D1404)*SQRT(252),"")</f>
        <v/>
      </c>
      <c r="K1383" s="18">
        <f>IF(ROW()&lt;=3244,LN(B1446/B1383),"")</f>
        <v/>
      </c>
      <c r="L1383" s="19" t="n">
        <v>0.6780028943560058</v>
      </c>
      <c r="M1383" s="19" t="n">
        <v>0.8118668596237337</v>
      </c>
      <c r="N1383" s="17" t="n">
        <v>-0.08874139889286396</v>
      </c>
      <c r="O1383" s="20">
        <f>IF(F1383="","",IF(F1383&lt;'04_VOLATILITY_REGIMES'!$C$5,"Low",IF(F1383&lt;'04_VOLATILITY_REGIMES'!$C$6,"Normal",IF(F1383&lt;'04_VOLATILITY_REGIMES'!$C$7,"High","Extreme"))))</f>
        <v/>
      </c>
      <c r="P1383" s="20">
        <f>O1384</f>
        <v/>
      </c>
      <c r="Q1383" s="21">
        <f>YEAR(A1383)</f>
        <v/>
      </c>
    </row>
    <row r="1384">
      <c r="A1384" s="14" t="n">
        <v>43369</v>
      </c>
      <c r="B1384" s="15">
        <f>'01_RAW_Spot'!B1384</f>
        <v/>
      </c>
      <c r="C1384" s="16">
        <f>'01_RAW_IV'!B1384</f>
        <v/>
      </c>
      <c r="D1384" s="15">
        <f>LN(B1384/B1383)</f>
        <v/>
      </c>
      <c r="E1384" s="16">
        <f>STDEV(D1364:D1384)*SQRT(252)</f>
        <v/>
      </c>
      <c r="F1384" s="16">
        <f>STDEV(D1322:D1384)*SQRT(252)</f>
        <v/>
      </c>
      <c r="G1384" s="16">
        <f>IF(OR(C1384="",F1384=""),"",C1384-F1384)</f>
        <v/>
      </c>
      <c r="H1384" s="17">
        <f>IF(OR(C1384="",F1384="",F1384=0),"",C1384/F1384)</f>
        <v/>
      </c>
      <c r="I1384" s="18">
        <f>IF('01_RAW_FwdRV'!B1384="","",'01_RAW_FwdRV'!B1384)</f>
        <v/>
      </c>
      <c r="J1384" s="18">
        <f>IF(ROW()&lt;=3286,STDEV(D1385:D1405)*SQRT(252),"")</f>
        <v/>
      </c>
      <c r="K1384" s="18">
        <f>IF(ROW()&lt;=3244,LN(B1447/B1384),"")</f>
        <v/>
      </c>
      <c r="L1384" s="19" t="n">
        <v>0.6811279826464208</v>
      </c>
      <c r="M1384" s="19" t="n">
        <v>0.8105567606652205</v>
      </c>
      <c r="N1384" s="17" t="n">
        <v>-0.06884386788597587</v>
      </c>
      <c r="O1384" s="20">
        <f>IF(F1384="","",IF(F1384&lt;'04_VOLATILITY_REGIMES'!$C$5,"Low",IF(F1384&lt;'04_VOLATILITY_REGIMES'!$C$6,"Normal",IF(F1384&lt;'04_VOLATILITY_REGIMES'!$C$7,"High","Extreme"))))</f>
        <v/>
      </c>
      <c r="P1384" s="20">
        <f>O1385</f>
        <v/>
      </c>
      <c r="Q1384" s="21">
        <f>YEAR(A1384)</f>
        <v/>
      </c>
    </row>
    <row r="1385">
      <c r="A1385" s="14" t="n">
        <v>43370</v>
      </c>
      <c r="B1385" s="15">
        <f>'01_RAW_Spot'!B1385</f>
        <v/>
      </c>
      <c r="C1385" s="16">
        <f>'01_RAW_IV'!B1385</f>
        <v/>
      </c>
      <c r="D1385" s="15">
        <f>LN(B1385/B1384)</f>
        <v/>
      </c>
      <c r="E1385" s="16">
        <f>STDEV(D1365:D1385)*SQRT(252)</f>
        <v/>
      </c>
      <c r="F1385" s="16">
        <f>STDEV(D1323:D1385)*SQRT(252)</f>
        <v/>
      </c>
      <c r="G1385" s="16">
        <f>IF(OR(C1385="",F1385=""),"",C1385-F1385)</f>
        <v/>
      </c>
      <c r="H1385" s="17">
        <f>IF(OR(C1385="",F1385="",F1385=0),"",C1385/F1385)</f>
        <v/>
      </c>
      <c r="I1385" s="18">
        <f>IF('01_RAW_FwdRV'!B1385="","",'01_RAW_FwdRV'!B1385)</f>
        <v/>
      </c>
      <c r="J1385" s="18">
        <f>IF(ROW()&lt;=3286,STDEV(D1386:D1406)*SQRT(252),"")</f>
        <v/>
      </c>
      <c r="K1385" s="18">
        <f>IF(ROW()&lt;=3244,LN(B1448/B1385),"")</f>
        <v/>
      </c>
      <c r="L1385" s="19" t="n">
        <v>0.6690751445086706</v>
      </c>
      <c r="M1385" s="19" t="n">
        <v>0.8063583815028902</v>
      </c>
      <c r="N1385" s="17" t="n">
        <v>-0.1071715639698328</v>
      </c>
      <c r="O1385" s="20">
        <f>IF(F1385="","",IF(F1385&lt;'04_VOLATILITY_REGIMES'!$C$5,"Low",IF(F1385&lt;'04_VOLATILITY_REGIMES'!$C$6,"Normal",IF(F1385&lt;'04_VOLATILITY_REGIMES'!$C$7,"High","Extreme"))))</f>
        <v/>
      </c>
      <c r="P1385" s="20">
        <f>O1386</f>
        <v/>
      </c>
      <c r="Q1385" s="21">
        <f>YEAR(A1385)</f>
        <v/>
      </c>
    </row>
    <row r="1386">
      <c r="A1386" s="14" t="n">
        <v>43371</v>
      </c>
      <c r="B1386" s="15">
        <f>'01_RAW_Spot'!B1386</f>
        <v/>
      </c>
      <c r="C1386" s="16">
        <f>'01_RAW_IV'!B1386</f>
        <v/>
      </c>
      <c r="D1386" s="15">
        <f>LN(B1386/B1385)</f>
        <v/>
      </c>
      <c r="E1386" s="16">
        <f>STDEV(D1366:D1386)*SQRT(252)</f>
        <v/>
      </c>
      <c r="F1386" s="16">
        <f>STDEV(D1324:D1386)*SQRT(252)</f>
        <v/>
      </c>
      <c r="G1386" s="16">
        <f>IF(OR(C1386="",F1386=""),"",C1386-F1386)</f>
        <v/>
      </c>
      <c r="H1386" s="17">
        <f>IF(OR(C1386="",F1386="",F1386=0),"",C1386/F1386)</f>
        <v/>
      </c>
      <c r="I1386" s="18">
        <f>IF('01_RAW_FwdRV'!B1386="","",'01_RAW_FwdRV'!B1386)</f>
        <v/>
      </c>
      <c r="J1386" s="18">
        <f>IF(ROW()&lt;=3286,STDEV(D1387:D1407)*SQRT(252),"")</f>
        <v/>
      </c>
      <c r="K1386" s="18">
        <f>IF(ROW()&lt;=3244,LN(B1449/B1386),"")</f>
        <v/>
      </c>
      <c r="L1386" s="19" t="n">
        <v>0.6490974729241877</v>
      </c>
      <c r="M1386" s="19" t="n">
        <v>0.8086642599277978</v>
      </c>
      <c r="N1386" s="17" t="n">
        <v>-0.1985134911917247</v>
      </c>
      <c r="O1386" s="20">
        <f>IF(F1386="","",IF(F1386&lt;'04_VOLATILITY_REGIMES'!$C$5,"Low",IF(F1386&lt;'04_VOLATILITY_REGIMES'!$C$6,"Normal",IF(F1386&lt;'04_VOLATILITY_REGIMES'!$C$7,"High","Extreme"))))</f>
        <v/>
      </c>
      <c r="P1386" s="20">
        <f>O1387</f>
        <v/>
      </c>
      <c r="Q1386" s="21">
        <f>YEAR(A1386)</f>
        <v/>
      </c>
    </row>
    <row r="1387">
      <c r="A1387" s="14" t="n">
        <v>43374</v>
      </c>
      <c r="B1387" s="15">
        <f>'01_RAW_Spot'!B1387</f>
        <v/>
      </c>
      <c r="C1387" s="16">
        <f>'01_RAW_IV'!B1387</f>
        <v/>
      </c>
      <c r="D1387" s="15">
        <f>LN(B1387/B1386)</f>
        <v/>
      </c>
      <c r="E1387" s="16">
        <f>STDEV(D1367:D1387)*SQRT(252)</f>
        <v/>
      </c>
      <c r="F1387" s="16">
        <f>STDEV(D1325:D1387)*SQRT(252)</f>
        <v/>
      </c>
      <c r="G1387" s="16">
        <f>IF(OR(C1387="",F1387=""),"",C1387-F1387)</f>
        <v/>
      </c>
      <c r="H1387" s="17">
        <f>IF(OR(C1387="",F1387="",F1387=0),"",C1387/F1387)</f>
        <v/>
      </c>
      <c r="I1387" s="18">
        <f>IF('01_RAW_FwdRV'!B1387="","",'01_RAW_FwdRV'!B1387)</f>
        <v/>
      </c>
      <c r="J1387" s="18">
        <f>IF(ROW()&lt;=3286,STDEV(D1388:D1408)*SQRT(252),"")</f>
        <v/>
      </c>
      <c r="K1387" s="18">
        <f>IF(ROW()&lt;=3244,LN(B1450/B1387),"")</f>
        <v/>
      </c>
      <c r="L1387" s="19" t="n">
        <v>0.6219336219336219</v>
      </c>
      <c r="M1387" s="19" t="n">
        <v>0.8102453102453102</v>
      </c>
      <c r="N1387" s="17" t="n">
        <v>-0.3161394376801026</v>
      </c>
      <c r="O1387" s="20">
        <f>IF(F1387="","",IF(F1387&lt;'04_VOLATILITY_REGIMES'!$C$5,"Low",IF(F1387&lt;'04_VOLATILITY_REGIMES'!$C$6,"Normal",IF(F1387&lt;'04_VOLATILITY_REGIMES'!$C$7,"High","Extreme"))))</f>
        <v/>
      </c>
      <c r="P1387" s="20">
        <f>O1388</f>
        <v/>
      </c>
      <c r="Q1387" s="21">
        <f>YEAR(A1387)</f>
        <v/>
      </c>
    </row>
    <row r="1388">
      <c r="A1388" s="14" t="n">
        <v>43376</v>
      </c>
      <c r="B1388" s="15">
        <f>'01_RAW_Spot'!B1388</f>
        <v/>
      </c>
      <c r="C1388" s="16">
        <f>'01_RAW_IV'!B1388</f>
        <v/>
      </c>
      <c r="D1388" s="15">
        <f>LN(B1388/B1387)</f>
        <v/>
      </c>
      <c r="E1388" s="16">
        <f>STDEV(D1368:D1388)*SQRT(252)</f>
        <v/>
      </c>
      <c r="F1388" s="16">
        <f>STDEV(D1326:D1388)*SQRT(252)</f>
        <v/>
      </c>
      <c r="G1388" s="16">
        <f>IF(OR(C1388="",F1388=""),"",C1388-F1388)</f>
        <v/>
      </c>
      <c r="H1388" s="17">
        <f>IF(OR(C1388="",F1388="",F1388=0),"",C1388/F1388)</f>
        <v/>
      </c>
      <c r="I1388" s="18">
        <f>IF('01_RAW_FwdRV'!B1388="","",'01_RAW_FwdRV'!B1388)</f>
        <v/>
      </c>
      <c r="J1388" s="18">
        <f>IF(ROW()&lt;=3286,STDEV(D1389:D1409)*SQRT(252),"")</f>
        <v/>
      </c>
      <c r="K1388" s="18">
        <f>IF(ROW()&lt;=3244,LN(B1451/B1388),"")</f>
        <v/>
      </c>
      <c r="L1388" s="19" t="n">
        <v>0.6640230713770728</v>
      </c>
      <c r="M1388" s="19" t="n">
        <v>0.8175919250180245</v>
      </c>
      <c r="N1388" s="17" t="n">
        <v>-0.1670620611145479</v>
      </c>
      <c r="O1388" s="20">
        <f>IF(F1388="","",IF(F1388&lt;'04_VOLATILITY_REGIMES'!$C$5,"Low",IF(F1388&lt;'04_VOLATILITY_REGIMES'!$C$6,"Normal",IF(F1388&lt;'04_VOLATILITY_REGIMES'!$C$7,"High","Extreme"))))</f>
        <v/>
      </c>
      <c r="P1388" s="20">
        <f>O1389</f>
        <v/>
      </c>
      <c r="Q1388" s="21">
        <f>YEAR(A1388)</f>
        <v/>
      </c>
    </row>
    <row r="1389">
      <c r="A1389" s="14" t="n">
        <v>43377</v>
      </c>
      <c r="B1389" s="15">
        <f>'01_RAW_Spot'!B1389</f>
        <v/>
      </c>
      <c r="C1389" s="16">
        <f>'01_RAW_IV'!B1389</f>
        <v/>
      </c>
      <c r="D1389" s="15">
        <f>LN(B1389/B1388)</f>
        <v/>
      </c>
      <c r="E1389" s="16">
        <f>STDEV(D1369:D1389)*SQRT(252)</f>
        <v/>
      </c>
      <c r="F1389" s="16">
        <f>STDEV(D1327:D1389)*SQRT(252)</f>
        <v/>
      </c>
      <c r="G1389" s="16">
        <f>IF(OR(C1389="",F1389=""),"",C1389-F1389)</f>
        <v/>
      </c>
      <c r="H1389" s="17">
        <f>IF(OR(C1389="",F1389="",F1389=0),"",C1389/F1389)</f>
        <v/>
      </c>
      <c r="I1389" s="18">
        <f>IF('01_RAW_FwdRV'!B1389="","",'01_RAW_FwdRV'!B1389)</f>
        <v/>
      </c>
      <c r="J1389" s="18">
        <f>IF(ROW()&lt;=3286,STDEV(D1390:D1410)*SQRT(252),"")</f>
        <v/>
      </c>
      <c r="K1389" s="18">
        <f>IF(ROW()&lt;=3244,LN(B1452/B1389),"")</f>
        <v/>
      </c>
      <c r="L1389" s="19" t="n">
        <v>0.702449567723343</v>
      </c>
      <c r="M1389" s="19" t="n">
        <v>0.8054755043227666</v>
      </c>
      <c r="N1389" s="17" t="n">
        <v>0.01840401417572129</v>
      </c>
      <c r="O1389" s="20">
        <f>IF(F1389="","",IF(F1389&lt;'04_VOLATILITY_REGIMES'!$C$5,"Low",IF(F1389&lt;'04_VOLATILITY_REGIMES'!$C$6,"Normal",IF(F1389&lt;'04_VOLATILITY_REGIMES'!$C$7,"High","Extreme"))))</f>
        <v/>
      </c>
      <c r="P1389" s="20">
        <f>O1390</f>
        <v/>
      </c>
      <c r="Q1389" s="21">
        <f>YEAR(A1389)</f>
        <v/>
      </c>
    </row>
    <row r="1390">
      <c r="A1390" s="14" t="n">
        <v>43378</v>
      </c>
      <c r="B1390" s="15">
        <f>'01_RAW_Spot'!B1390</f>
        <v/>
      </c>
      <c r="C1390" s="16">
        <f>'01_RAW_IV'!B1390</f>
        <v/>
      </c>
      <c r="D1390" s="15">
        <f>LN(B1390/B1389)</f>
        <v/>
      </c>
      <c r="E1390" s="16">
        <f>STDEV(D1370:D1390)*SQRT(252)</f>
        <v/>
      </c>
      <c r="F1390" s="16">
        <f>STDEV(D1328:D1390)*SQRT(252)</f>
        <v/>
      </c>
      <c r="G1390" s="16">
        <f>IF(OR(C1390="",F1390=""),"",C1390-F1390)</f>
        <v/>
      </c>
      <c r="H1390" s="17">
        <f>IF(OR(C1390="",F1390="",F1390=0),"",C1390/F1390)</f>
        <v/>
      </c>
      <c r="I1390" s="18">
        <f>IF('01_RAW_FwdRV'!B1390="","",'01_RAW_FwdRV'!B1390)</f>
        <v/>
      </c>
      <c r="J1390" s="18">
        <f>IF(ROW()&lt;=3286,STDEV(D1391:D1411)*SQRT(252),"")</f>
        <v/>
      </c>
      <c r="K1390" s="18">
        <f>IF(ROW()&lt;=3244,LN(B1453/B1390),"")</f>
        <v/>
      </c>
      <c r="L1390" s="19" t="n">
        <v>0.7228221742260619</v>
      </c>
      <c r="M1390" s="19" t="n">
        <v>0.7919366450683946</v>
      </c>
      <c r="N1390" s="17" t="n">
        <v>0.188589079549775</v>
      </c>
      <c r="O1390" s="20">
        <f>IF(F1390="","",IF(F1390&lt;'04_VOLATILITY_REGIMES'!$C$5,"Low",IF(F1390&lt;'04_VOLATILITY_REGIMES'!$C$6,"Normal",IF(F1390&lt;'04_VOLATILITY_REGIMES'!$C$7,"High","Extreme"))))</f>
        <v/>
      </c>
      <c r="P1390" s="20">
        <f>O1391</f>
        <v/>
      </c>
      <c r="Q1390" s="21">
        <f>YEAR(A1390)</f>
        <v/>
      </c>
    </row>
    <row r="1391">
      <c r="A1391" s="14" t="n">
        <v>43381</v>
      </c>
      <c r="B1391" s="15">
        <f>'01_RAW_Spot'!B1391</f>
        <v/>
      </c>
      <c r="C1391" s="16">
        <f>'01_RAW_IV'!B1391</f>
        <v/>
      </c>
      <c r="D1391" s="15">
        <f>LN(B1391/B1390)</f>
        <v/>
      </c>
      <c r="E1391" s="16">
        <f>STDEV(D1371:D1391)*SQRT(252)</f>
        <v/>
      </c>
      <c r="F1391" s="16">
        <f>STDEV(D1329:D1391)*SQRT(252)</f>
        <v/>
      </c>
      <c r="G1391" s="16">
        <f>IF(OR(C1391="",F1391=""),"",C1391-F1391)</f>
        <v/>
      </c>
      <c r="H1391" s="17">
        <f>IF(OR(C1391="",F1391="",F1391=0),"",C1391/F1391)</f>
        <v/>
      </c>
      <c r="I1391" s="18">
        <f>IF('01_RAW_FwdRV'!B1391="","",'01_RAW_FwdRV'!B1391)</f>
        <v/>
      </c>
      <c r="J1391" s="18">
        <f>IF(ROW()&lt;=3286,STDEV(D1392:D1412)*SQRT(252),"")</f>
        <v/>
      </c>
      <c r="K1391" s="18">
        <f>IF(ROW()&lt;=3244,LN(B1454/B1391),"")</f>
        <v/>
      </c>
      <c r="L1391" s="19" t="n">
        <v>0.7237410071942446</v>
      </c>
      <c r="M1391" s="19" t="n">
        <v>0.7863309352517985</v>
      </c>
      <c r="N1391" s="17" t="n">
        <v>0.2262618831477304</v>
      </c>
      <c r="O1391" s="20">
        <f>IF(F1391="","",IF(F1391&lt;'04_VOLATILITY_REGIMES'!$C$5,"Low",IF(F1391&lt;'04_VOLATILITY_REGIMES'!$C$6,"Normal",IF(F1391&lt;'04_VOLATILITY_REGIMES'!$C$7,"High","Extreme"))))</f>
        <v/>
      </c>
      <c r="P1391" s="20">
        <f>O1392</f>
        <v/>
      </c>
      <c r="Q1391" s="21">
        <f>YEAR(A1391)</f>
        <v/>
      </c>
    </row>
    <row r="1392">
      <c r="A1392" s="14" t="n">
        <v>43382</v>
      </c>
      <c r="B1392" s="15">
        <f>'01_RAW_Spot'!B1392</f>
        <v/>
      </c>
      <c r="C1392" s="16">
        <f>'01_RAW_IV'!B1392</f>
        <v/>
      </c>
      <c r="D1392" s="15">
        <f>LN(B1392/B1391)</f>
        <v/>
      </c>
      <c r="E1392" s="16">
        <f>STDEV(D1372:D1392)*SQRT(252)</f>
        <v/>
      </c>
      <c r="F1392" s="16">
        <f>STDEV(D1330:D1392)*SQRT(252)</f>
        <v/>
      </c>
      <c r="G1392" s="16">
        <f>IF(OR(C1392="",F1392=""),"",C1392-F1392)</f>
        <v/>
      </c>
      <c r="H1392" s="17">
        <f>IF(OR(C1392="",F1392="",F1392=0),"",C1392/F1392)</f>
        <v/>
      </c>
      <c r="I1392" s="18">
        <f>IF('01_RAW_FwdRV'!B1392="","",'01_RAW_FwdRV'!B1392)</f>
        <v/>
      </c>
      <c r="J1392" s="18">
        <f>IF(ROW()&lt;=3286,STDEV(D1393:D1413)*SQRT(252),"")</f>
        <v/>
      </c>
      <c r="K1392" s="18">
        <f>IF(ROW()&lt;=3244,LN(B1455/B1392),"")</f>
        <v/>
      </c>
      <c r="L1392" s="19" t="n">
        <v>0.7232207045291158</v>
      </c>
      <c r="M1392" s="19" t="n">
        <v>0.790079079798706</v>
      </c>
      <c r="N1392" s="17" t="n">
        <v>0.2118036268905682</v>
      </c>
      <c r="O1392" s="20">
        <f>IF(F1392="","",IF(F1392&lt;'04_VOLATILITY_REGIMES'!$C$5,"Low",IF(F1392&lt;'04_VOLATILITY_REGIMES'!$C$6,"Normal",IF(F1392&lt;'04_VOLATILITY_REGIMES'!$C$7,"High","Extreme"))))</f>
        <v/>
      </c>
      <c r="P1392" s="20">
        <f>O1393</f>
        <v/>
      </c>
      <c r="Q1392" s="21">
        <f>YEAR(A1392)</f>
        <v/>
      </c>
    </row>
    <row r="1393">
      <c r="A1393" s="14" t="n">
        <v>43383</v>
      </c>
      <c r="B1393" s="15">
        <f>'01_RAW_Spot'!B1393</f>
        <v/>
      </c>
      <c r="C1393" s="16">
        <f>'01_RAW_IV'!B1393</f>
        <v/>
      </c>
      <c r="D1393" s="15">
        <f>LN(B1393/B1392)</f>
        <v/>
      </c>
      <c r="E1393" s="16">
        <f>STDEV(D1373:D1393)*SQRT(252)</f>
        <v/>
      </c>
      <c r="F1393" s="16">
        <f>STDEV(D1331:D1393)*SQRT(252)</f>
        <v/>
      </c>
      <c r="G1393" s="16">
        <f>IF(OR(C1393="",F1393=""),"",C1393-F1393)</f>
        <v/>
      </c>
      <c r="H1393" s="17">
        <f>IF(OR(C1393="",F1393="",F1393=0),"",C1393/F1393)</f>
        <v/>
      </c>
      <c r="I1393" s="18">
        <f>IF('01_RAW_FwdRV'!B1393="","",'01_RAW_FwdRV'!B1393)</f>
        <v/>
      </c>
      <c r="J1393" s="18">
        <f>IF(ROW()&lt;=3286,STDEV(D1394:D1414)*SQRT(252),"")</f>
        <v/>
      </c>
      <c r="K1393" s="18">
        <f>IF(ROW()&lt;=3244,LN(B1456/B1393),"")</f>
        <v/>
      </c>
      <c r="L1393" s="19" t="n">
        <v>0.7198275862068966</v>
      </c>
      <c r="M1393" s="19" t="n">
        <v>0.8017241379310345</v>
      </c>
      <c r="N1393" s="17" t="n">
        <v>0.1537280687203827</v>
      </c>
      <c r="O1393" s="20">
        <f>IF(F1393="","",IF(F1393&lt;'04_VOLATILITY_REGIMES'!$C$5,"Low",IF(F1393&lt;'04_VOLATILITY_REGIMES'!$C$6,"Normal",IF(F1393&lt;'04_VOLATILITY_REGIMES'!$C$7,"High","Extreme"))))</f>
        <v/>
      </c>
      <c r="P1393" s="20">
        <f>O1394</f>
        <v/>
      </c>
      <c r="Q1393" s="21">
        <f>YEAR(A1393)</f>
        <v/>
      </c>
    </row>
    <row r="1394">
      <c r="A1394" s="14" t="n">
        <v>43384</v>
      </c>
      <c r="B1394" s="15">
        <f>'01_RAW_Spot'!B1394</f>
        <v/>
      </c>
      <c r="C1394" s="16">
        <f>'01_RAW_IV'!B1394</f>
        <v/>
      </c>
      <c r="D1394" s="15">
        <f>LN(B1394/B1393)</f>
        <v/>
      </c>
      <c r="E1394" s="16">
        <f>STDEV(D1374:D1394)*SQRT(252)</f>
        <v/>
      </c>
      <c r="F1394" s="16">
        <f>STDEV(D1332:D1394)*SQRT(252)</f>
        <v/>
      </c>
      <c r="G1394" s="16">
        <f>IF(OR(C1394="",F1394=""),"",C1394-F1394)</f>
        <v/>
      </c>
      <c r="H1394" s="17">
        <f>IF(OR(C1394="",F1394="",F1394=0),"",C1394/F1394)</f>
        <v/>
      </c>
      <c r="I1394" s="18">
        <f>IF('01_RAW_FwdRV'!B1394="","",'01_RAW_FwdRV'!B1394)</f>
        <v/>
      </c>
      <c r="J1394" s="18">
        <f>IF(ROW()&lt;=3286,STDEV(D1395:D1415)*SQRT(252),"")</f>
        <v/>
      </c>
      <c r="K1394" s="18">
        <f>IF(ROW()&lt;=3244,LN(B1457/B1394),"")</f>
        <v/>
      </c>
      <c r="L1394" s="19" t="n">
        <v>0.7214644651830582</v>
      </c>
      <c r="M1394" s="19" t="n">
        <v>0.8033022254127782</v>
      </c>
      <c r="N1394" s="17" t="n">
        <v>0.1567632173640034</v>
      </c>
      <c r="O1394" s="20">
        <f>IF(F1394="","",IF(F1394&lt;'04_VOLATILITY_REGIMES'!$C$5,"Low",IF(F1394&lt;'04_VOLATILITY_REGIMES'!$C$6,"Normal",IF(F1394&lt;'04_VOLATILITY_REGIMES'!$C$7,"High","Extreme"))))</f>
        <v/>
      </c>
      <c r="P1394" s="20">
        <f>O1395</f>
        <v/>
      </c>
      <c r="Q1394" s="21">
        <f>YEAR(A1394)</f>
        <v/>
      </c>
    </row>
    <row r="1395">
      <c r="A1395" s="14" t="n">
        <v>43385</v>
      </c>
      <c r="B1395" s="15">
        <f>'01_RAW_Spot'!B1395</f>
        <v/>
      </c>
      <c r="C1395" s="16">
        <f>'01_RAW_IV'!B1395</f>
        <v/>
      </c>
      <c r="D1395" s="15">
        <f>LN(B1395/B1394)</f>
        <v/>
      </c>
      <c r="E1395" s="16">
        <f>STDEV(D1375:D1395)*SQRT(252)</f>
        <v/>
      </c>
      <c r="F1395" s="16">
        <f>STDEV(D1333:D1395)*SQRT(252)</f>
        <v/>
      </c>
      <c r="G1395" s="16">
        <f>IF(OR(C1395="",F1395=""),"",C1395-F1395)</f>
        <v/>
      </c>
      <c r="H1395" s="17">
        <f>IF(OR(C1395="",F1395="",F1395=0),"",C1395/F1395)</f>
        <v/>
      </c>
      <c r="I1395" s="18">
        <f>IF('01_RAW_FwdRV'!B1395="","",'01_RAW_FwdRV'!B1395)</f>
        <v/>
      </c>
      <c r="J1395" s="18">
        <f>IF(ROW()&lt;=3286,STDEV(D1396:D1416)*SQRT(252),"")</f>
        <v/>
      </c>
      <c r="K1395" s="18">
        <f>IF(ROW()&lt;=3244,LN(B1458/B1395),"")</f>
        <v/>
      </c>
      <c r="L1395" s="19" t="n">
        <v>0.7116212338593975</v>
      </c>
      <c r="M1395" s="19" t="n">
        <v>0.8256814921090387</v>
      </c>
      <c r="N1395" s="17" t="n">
        <v>0.008061979499833481</v>
      </c>
      <c r="O1395" s="20">
        <f>IF(F1395="","",IF(F1395&lt;'04_VOLATILITY_REGIMES'!$C$5,"Low",IF(F1395&lt;'04_VOLATILITY_REGIMES'!$C$6,"Normal",IF(F1395&lt;'04_VOLATILITY_REGIMES'!$C$7,"High","Extreme"))))</f>
        <v/>
      </c>
      <c r="P1395" s="20">
        <f>O1396</f>
        <v/>
      </c>
      <c r="Q1395" s="21">
        <f>YEAR(A1395)</f>
        <v/>
      </c>
    </row>
    <row r="1396">
      <c r="A1396" s="14" t="n">
        <v>43388</v>
      </c>
      <c r="B1396" s="15">
        <f>'01_RAW_Spot'!B1396</f>
        <v/>
      </c>
      <c r="C1396" s="16">
        <f>'01_RAW_IV'!B1396</f>
        <v/>
      </c>
      <c r="D1396" s="15">
        <f>LN(B1396/B1395)</f>
        <v/>
      </c>
      <c r="E1396" s="16">
        <f>STDEV(D1376:D1396)*SQRT(252)</f>
        <v/>
      </c>
      <c r="F1396" s="16">
        <f>STDEV(D1334:D1396)*SQRT(252)</f>
        <v/>
      </c>
      <c r="G1396" s="16">
        <f>IF(OR(C1396="",F1396=""),"",C1396-F1396)</f>
        <v/>
      </c>
      <c r="H1396" s="17">
        <f>IF(OR(C1396="",F1396="",F1396=0),"",C1396/F1396)</f>
        <v/>
      </c>
      <c r="I1396" s="18">
        <f>IF('01_RAW_FwdRV'!B1396="","",'01_RAW_FwdRV'!B1396)</f>
        <v/>
      </c>
      <c r="J1396" s="18">
        <f>IF(ROW()&lt;=3286,STDEV(D1397:D1417)*SQRT(252),"")</f>
        <v/>
      </c>
      <c r="K1396" s="18">
        <f>IF(ROW()&lt;=3244,LN(B1459/B1396),"")</f>
        <v/>
      </c>
      <c r="L1396" s="19" t="n">
        <v>0.7053763440860215</v>
      </c>
      <c r="M1396" s="19" t="n">
        <v>0.8265232974910395</v>
      </c>
      <c r="N1396" s="17" t="n">
        <v>-0.02796514875407026</v>
      </c>
      <c r="O1396" s="20">
        <f>IF(F1396="","",IF(F1396&lt;'04_VOLATILITY_REGIMES'!$C$5,"Low",IF(F1396&lt;'04_VOLATILITY_REGIMES'!$C$6,"Normal",IF(F1396&lt;'04_VOLATILITY_REGIMES'!$C$7,"High","Extreme"))))</f>
        <v/>
      </c>
      <c r="P1396" s="20">
        <f>O1397</f>
        <v/>
      </c>
      <c r="Q1396" s="21">
        <f>YEAR(A1396)</f>
        <v/>
      </c>
    </row>
    <row r="1397">
      <c r="A1397" s="14" t="n">
        <v>43389</v>
      </c>
      <c r="B1397" s="15">
        <f>'01_RAW_Spot'!B1397</f>
        <v/>
      </c>
      <c r="C1397" s="16">
        <f>'01_RAW_IV'!B1397</f>
        <v/>
      </c>
      <c r="D1397" s="15">
        <f>LN(B1397/B1396)</f>
        <v/>
      </c>
      <c r="E1397" s="16">
        <f>STDEV(D1377:D1397)*SQRT(252)</f>
        <v/>
      </c>
      <c r="F1397" s="16">
        <f>STDEV(D1335:D1397)*SQRT(252)</f>
        <v/>
      </c>
      <c r="G1397" s="16">
        <f>IF(OR(C1397="",F1397=""),"",C1397-F1397)</f>
        <v/>
      </c>
      <c r="H1397" s="17">
        <f>IF(OR(C1397="",F1397="",F1397=0),"",C1397/F1397)</f>
        <v/>
      </c>
      <c r="I1397" s="18">
        <f>IF('01_RAW_FwdRV'!B1397="","",'01_RAW_FwdRV'!B1397)</f>
        <v/>
      </c>
      <c r="J1397" s="18">
        <f>IF(ROW()&lt;=3286,STDEV(D1398:D1418)*SQRT(252),"")</f>
        <v/>
      </c>
      <c r="K1397" s="18">
        <f>IF(ROW()&lt;=3244,LN(B1460/B1397),"")</f>
        <v/>
      </c>
      <c r="L1397" s="19" t="n">
        <v>0.6955587392550143</v>
      </c>
      <c r="M1397" s="19" t="n">
        <v>0.829512893982808</v>
      </c>
      <c r="N1397" s="17" t="n">
        <v>-0.1356816581304394</v>
      </c>
      <c r="O1397" s="20">
        <f>IF(F1397="","",IF(F1397&lt;'04_VOLATILITY_REGIMES'!$C$5,"Low",IF(F1397&lt;'04_VOLATILITY_REGIMES'!$C$6,"Normal",IF(F1397&lt;'04_VOLATILITY_REGIMES'!$C$7,"High","Extreme"))))</f>
        <v/>
      </c>
      <c r="P1397" s="20">
        <f>O1398</f>
        <v/>
      </c>
      <c r="Q1397" s="21">
        <f>YEAR(A1397)</f>
        <v/>
      </c>
    </row>
    <row r="1398">
      <c r="A1398" s="14" t="n">
        <v>43390</v>
      </c>
      <c r="B1398" s="15">
        <f>'01_RAW_Spot'!B1398</f>
        <v/>
      </c>
      <c r="C1398" s="16">
        <f>'01_RAW_IV'!B1398</f>
        <v/>
      </c>
      <c r="D1398" s="15">
        <f>LN(B1398/B1397)</f>
        <v/>
      </c>
      <c r="E1398" s="16">
        <f>STDEV(D1378:D1398)*SQRT(252)</f>
        <v/>
      </c>
      <c r="F1398" s="16">
        <f>STDEV(D1336:D1398)*SQRT(252)</f>
        <v/>
      </c>
      <c r="G1398" s="16">
        <f>IF(OR(C1398="",F1398=""),"",C1398-F1398)</f>
        <v/>
      </c>
      <c r="H1398" s="17">
        <f>IF(OR(C1398="",F1398="",F1398=0),"",C1398/F1398)</f>
        <v/>
      </c>
      <c r="I1398" s="18">
        <f>IF('01_RAW_FwdRV'!B1398="","",'01_RAW_FwdRV'!B1398)</f>
        <v/>
      </c>
      <c r="J1398" s="18">
        <f>IF(ROW()&lt;=3286,STDEV(D1399:D1419)*SQRT(252),"")</f>
        <v/>
      </c>
      <c r="K1398" s="18">
        <f>IF(ROW()&lt;=3244,LN(B1461/B1398),"")</f>
        <v/>
      </c>
      <c r="L1398" s="19" t="n">
        <v>0.6857551896921976</v>
      </c>
      <c r="M1398" s="19" t="n">
        <v>0.8260558339298497</v>
      </c>
      <c r="N1398" s="17" t="n">
        <v>-0.1420954611894975</v>
      </c>
      <c r="O1398" s="20">
        <f>IF(F1398="","",IF(F1398&lt;'04_VOLATILITY_REGIMES'!$C$5,"Low",IF(F1398&lt;'04_VOLATILITY_REGIMES'!$C$6,"Normal",IF(F1398&lt;'04_VOLATILITY_REGIMES'!$C$7,"High","Extreme"))))</f>
        <v/>
      </c>
      <c r="P1398" s="20">
        <f>O1399</f>
        <v/>
      </c>
      <c r="Q1398" s="21">
        <f>YEAR(A1398)</f>
        <v/>
      </c>
    </row>
    <row r="1399">
      <c r="A1399" s="14" t="n">
        <v>43392</v>
      </c>
      <c r="B1399" s="15">
        <f>'01_RAW_Spot'!B1399</f>
        <v/>
      </c>
      <c r="C1399" s="16">
        <f>'01_RAW_IV'!B1399</f>
        <v/>
      </c>
      <c r="D1399" s="15">
        <f>LN(B1399/B1398)</f>
        <v/>
      </c>
      <c r="E1399" s="16">
        <f>STDEV(D1379:D1399)*SQRT(252)</f>
        <v/>
      </c>
      <c r="F1399" s="16">
        <f>STDEV(D1337:D1399)*SQRT(252)</f>
        <v/>
      </c>
      <c r="G1399" s="16">
        <f>IF(OR(C1399="",F1399=""),"",C1399-F1399)</f>
        <v/>
      </c>
      <c r="H1399" s="17">
        <f>IF(OR(C1399="",F1399="",F1399=0),"",C1399/F1399)</f>
        <v/>
      </c>
      <c r="I1399" s="18">
        <f>IF('01_RAW_FwdRV'!B1399="","",'01_RAW_FwdRV'!B1399)</f>
        <v/>
      </c>
      <c r="J1399" s="18">
        <f>IF(ROW()&lt;=3286,STDEV(D1400:D1420)*SQRT(252),"")</f>
        <v/>
      </c>
      <c r="K1399" s="18">
        <f>IF(ROW()&lt;=3244,LN(B1462/B1399),"")</f>
        <v/>
      </c>
      <c r="L1399" s="19" t="n">
        <v>0.6716738197424893</v>
      </c>
      <c r="M1399" s="19" t="n">
        <v>0.8319027181688126</v>
      </c>
      <c r="N1399" s="17" t="n">
        <v>-0.2164320278123466</v>
      </c>
      <c r="O1399" s="20">
        <f>IF(F1399="","",IF(F1399&lt;'04_VOLATILITY_REGIMES'!$C$5,"Low",IF(F1399&lt;'04_VOLATILITY_REGIMES'!$C$6,"Normal",IF(F1399&lt;'04_VOLATILITY_REGIMES'!$C$7,"High","Extreme"))))</f>
        <v/>
      </c>
      <c r="P1399" s="20">
        <f>O1400</f>
        <v/>
      </c>
      <c r="Q1399" s="21">
        <f>YEAR(A1399)</f>
        <v/>
      </c>
    </row>
    <row r="1400">
      <c r="A1400" s="14" t="n">
        <v>43395</v>
      </c>
      <c r="B1400" s="15">
        <f>'01_RAW_Spot'!B1400</f>
        <v/>
      </c>
      <c r="C1400" s="16">
        <f>'01_RAW_IV'!B1400</f>
        <v/>
      </c>
      <c r="D1400" s="15">
        <f>LN(B1400/B1399)</f>
        <v/>
      </c>
      <c r="E1400" s="16">
        <f>STDEV(D1380:D1400)*SQRT(252)</f>
        <v/>
      </c>
      <c r="F1400" s="16">
        <f>STDEV(D1338:D1400)*SQRT(252)</f>
        <v/>
      </c>
      <c r="G1400" s="16">
        <f>IF(OR(C1400="",F1400=""),"",C1400-F1400)</f>
        <v/>
      </c>
      <c r="H1400" s="17">
        <f>IF(OR(C1400="",F1400="",F1400=0),"",C1400/F1400)</f>
        <v/>
      </c>
      <c r="I1400" s="18">
        <f>IF('01_RAW_FwdRV'!B1400="","",'01_RAW_FwdRV'!B1400)</f>
        <v/>
      </c>
      <c r="J1400" s="18">
        <f>IF(ROW()&lt;=3286,STDEV(D1401:D1421)*SQRT(252),"")</f>
        <v/>
      </c>
      <c r="K1400" s="18">
        <f>IF(ROW()&lt;=3244,LN(B1463/B1400),"")</f>
        <v/>
      </c>
      <c r="L1400" s="19" t="n">
        <v>0.6576125804145818</v>
      </c>
      <c r="M1400" s="19" t="n">
        <v>0.8327376697641172</v>
      </c>
      <c r="N1400" s="17" t="n">
        <v>-0.2801131907768245</v>
      </c>
      <c r="O1400" s="20">
        <f>IF(F1400="","",IF(F1400&lt;'04_VOLATILITY_REGIMES'!$C$5,"Low",IF(F1400&lt;'04_VOLATILITY_REGIMES'!$C$6,"Normal",IF(F1400&lt;'04_VOLATILITY_REGIMES'!$C$7,"High","Extreme"))))</f>
        <v/>
      </c>
      <c r="P1400" s="20">
        <f>O1401</f>
        <v/>
      </c>
      <c r="Q1400" s="21">
        <f>YEAR(A1400)</f>
        <v/>
      </c>
    </row>
    <row r="1401">
      <c r="A1401" s="14" t="n">
        <v>43396</v>
      </c>
      <c r="B1401" s="15">
        <f>'01_RAW_Spot'!B1401</f>
        <v/>
      </c>
      <c r="C1401" s="16">
        <f>'01_RAW_IV'!B1401</f>
        <v/>
      </c>
      <c r="D1401" s="15">
        <f>LN(B1401/B1400)</f>
        <v/>
      </c>
      <c r="E1401" s="16">
        <f>STDEV(D1381:D1401)*SQRT(252)</f>
        <v/>
      </c>
      <c r="F1401" s="16">
        <f>STDEV(D1339:D1401)*SQRT(252)</f>
        <v/>
      </c>
      <c r="G1401" s="16">
        <f>IF(OR(C1401="",F1401=""),"",C1401-F1401)</f>
        <v/>
      </c>
      <c r="H1401" s="17">
        <f>IF(OR(C1401="",F1401="",F1401=0),"",C1401/F1401)</f>
        <v/>
      </c>
      <c r="I1401" s="18">
        <f>IF('01_RAW_FwdRV'!B1401="","",'01_RAW_FwdRV'!B1401)</f>
        <v/>
      </c>
      <c r="J1401" s="18">
        <f>IF(ROW()&lt;=3286,STDEV(D1402:D1422)*SQRT(252),"")</f>
        <v/>
      </c>
      <c r="K1401" s="18">
        <f>IF(ROW()&lt;=3244,LN(B1464/B1401),"")</f>
        <v/>
      </c>
      <c r="L1401" s="19" t="n">
        <v>0.6614285714285715</v>
      </c>
      <c r="M1401" s="19" t="n">
        <v>0.8292857142857143</v>
      </c>
      <c r="N1401" s="17" t="n">
        <v>-0.2568675867708872</v>
      </c>
      <c r="O1401" s="20">
        <f>IF(F1401="","",IF(F1401&lt;'04_VOLATILITY_REGIMES'!$C$5,"Low",IF(F1401&lt;'04_VOLATILITY_REGIMES'!$C$6,"Normal",IF(F1401&lt;'04_VOLATILITY_REGIMES'!$C$7,"High","Extreme"))))</f>
        <v/>
      </c>
      <c r="P1401" s="20">
        <f>O1402</f>
        <v/>
      </c>
      <c r="Q1401" s="21">
        <f>YEAR(A1401)</f>
        <v/>
      </c>
    </row>
    <row r="1402">
      <c r="A1402" s="14" t="n">
        <v>43397</v>
      </c>
      <c r="B1402" s="15">
        <f>'01_RAW_Spot'!B1402</f>
        <v/>
      </c>
      <c r="C1402" s="16">
        <f>'01_RAW_IV'!B1402</f>
        <v/>
      </c>
      <c r="D1402" s="15">
        <f>LN(B1402/B1401)</f>
        <v/>
      </c>
      <c r="E1402" s="16">
        <f>STDEV(D1382:D1402)*SQRT(252)</f>
        <v/>
      </c>
      <c r="F1402" s="16">
        <f>STDEV(D1340:D1402)*SQRT(252)</f>
        <v/>
      </c>
      <c r="G1402" s="16">
        <f>IF(OR(C1402="",F1402=""),"",C1402-F1402)</f>
        <v/>
      </c>
      <c r="H1402" s="17">
        <f>IF(OR(C1402="",F1402="",F1402=0),"",C1402/F1402)</f>
        <v/>
      </c>
      <c r="I1402" s="18">
        <f>IF('01_RAW_FwdRV'!B1402="","",'01_RAW_FwdRV'!B1402)</f>
        <v/>
      </c>
      <c r="J1402" s="18">
        <f>IF(ROW()&lt;=3286,STDEV(D1403:D1423)*SQRT(252),"")</f>
        <v/>
      </c>
      <c r="K1402" s="18">
        <f>IF(ROW()&lt;=3244,LN(B1465/B1402),"")</f>
        <v/>
      </c>
      <c r="L1402" s="19" t="n">
        <v>0.6459671663097787</v>
      </c>
      <c r="M1402" s="19" t="n">
        <v>0.8351177730192719</v>
      </c>
      <c r="N1402" s="17" t="n">
        <v>-0.3804874768470282</v>
      </c>
      <c r="O1402" s="20">
        <f>IF(F1402="","",IF(F1402&lt;'04_VOLATILITY_REGIMES'!$C$5,"Low",IF(F1402&lt;'04_VOLATILITY_REGIMES'!$C$6,"Normal",IF(F1402&lt;'04_VOLATILITY_REGIMES'!$C$7,"High","Extreme"))))</f>
        <v/>
      </c>
      <c r="P1402" s="20">
        <f>O1403</f>
        <v/>
      </c>
      <c r="Q1402" s="21">
        <f>YEAR(A1402)</f>
        <v/>
      </c>
    </row>
    <row r="1403">
      <c r="A1403" s="14" t="n">
        <v>43398</v>
      </c>
      <c r="B1403" s="15">
        <f>'01_RAW_Spot'!B1403</f>
        <v/>
      </c>
      <c r="C1403" s="16">
        <f>'01_RAW_IV'!B1403</f>
        <v/>
      </c>
      <c r="D1403" s="15">
        <f>LN(B1403/B1402)</f>
        <v/>
      </c>
      <c r="E1403" s="16">
        <f>STDEV(D1383:D1403)*SQRT(252)</f>
        <v/>
      </c>
      <c r="F1403" s="16">
        <f>STDEV(D1341:D1403)*SQRT(252)</f>
        <v/>
      </c>
      <c r="G1403" s="16">
        <f>IF(OR(C1403="",F1403=""),"",C1403-F1403)</f>
        <v/>
      </c>
      <c r="H1403" s="17">
        <f>IF(OR(C1403="",F1403="",F1403=0),"",C1403/F1403)</f>
        <v/>
      </c>
      <c r="I1403" s="18">
        <f>IF('01_RAW_FwdRV'!B1403="","",'01_RAW_FwdRV'!B1403)</f>
        <v/>
      </c>
      <c r="J1403" s="18">
        <f>IF(ROW()&lt;=3286,STDEV(D1404:D1424)*SQRT(252),"")</f>
        <v/>
      </c>
      <c r="K1403" s="18">
        <f>IF(ROW()&lt;=3244,LN(B1466/B1403),"")</f>
        <v/>
      </c>
      <c r="L1403" s="19" t="n">
        <v>0.6426533523537803</v>
      </c>
      <c r="M1403" s="19" t="n">
        <v>0.8345221112696148</v>
      </c>
      <c r="N1403" s="17" t="n">
        <v>-0.3515351564866911</v>
      </c>
      <c r="O1403" s="20">
        <f>IF(F1403="","",IF(F1403&lt;'04_VOLATILITY_REGIMES'!$C$5,"Low",IF(F1403&lt;'04_VOLATILITY_REGIMES'!$C$6,"Normal",IF(F1403&lt;'04_VOLATILITY_REGIMES'!$C$7,"High","Extreme"))))</f>
        <v/>
      </c>
      <c r="P1403" s="20">
        <f>O1404</f>
        <v/>
      </c>
      <c r="Q1403" s="21">
        <f>YEAR(A1403)</f>
        <v/>
      </c>
    </row>
    <row r="1404">
      <c r="A1404" s="14" t="n">
        <v>43399</v>
      </c>
      <c r="B1404" s="15">
        <f>'01_RAW_Spot'!B1404</f>
        <v/>
      </c>
      <c r="C1404" s="16">
        <f>'01_RAW_IV'!B1404</f>
        <v/>
      </c>
      <c r="D1404" s="15">
        <f>LN(B1404/B1403)</f>
        <v/>
      </c>
      <c r="E1404" s="16">
        <f>STDEV(D1384:D1404)*SQRT(252)</f>
        <v/>
      </c>
      <c r="F1404" s="16">
        <f>STDEV(D1342:D1404)*SQRT(252)</f>
        <v/>
      </c>
      <c r="G1404" s="16">
        <f>IF(OR(C1404="",F1404=""),"",C1404-F1404)</f>
        <v/>
      </c>
      <c r="H1404" s="17">
        <f>IF(OR(C1404="",F1404="",F1404=0),"",C1404/F1404)</f>
        <v/>
      </c>
      <c r="I1404" s="18">
        <f>IF('01_RAW_FwdRV'!B1404="","",'01_RAW_FwdRV'!B1404)</f>
        <v/>
      </c>
      <c r="J1404" s="18">
        <f>IF(ROW()&lt;=3286,STDEV(D1405:D1425)*SQRT(252),"")</f>
        <v/>
      </c>
      <c r="K1404" s="18">
        <f>IF(ROW()&lt;=3244,LN(B1467/B1404),"")</f>
        <v/>
      </c>
      <c r="L1404" s="19" t="n">
        <v>0.6343549536707056</v>
      </c>
      <c r="M1404" s="19" t="n">
        <v>0.8310762651461154</v>
      </c>
      <c r="N1404" s="17" t="n">
        <v>-0.3692870479809316</v>
      </c>
      <c r="O1404" s="20">
        <f>IF(F1404="","",IF(F1404&lt;'04_VOLATILITY_REGIMES'!$C$5,"Low",IF(F1404&lt;'04_VOLATILITY_REGIMES'!$C$6,"Normal",IF(F1404&lt;'04_VOLATILITY_REGIMES'!$C$7,"High","Extreme"))))</f>
        <v/>
      </c>
      <c r="P1404" s="20">
        <f>O1405</f>
        <v/>
      </c>
      <c r="Q1404" s="21">
        <f>YEAR(A1404)</f>
        <v/>
      </c>
    </row>
    <row r="1405">
      <c r="A1405" s="14" t="n">
        <v>43402</v>
      </c>
      <c r="B1405" s="15">
        <f>'01_RAW_Spot'!B1405</f>
        <v/>
      </c>
      <c r="C1405" s="16">
        <f>'01_RAW_IV'!B1405</f>
        <v/>
      </c>
      <c r="D1405" s="15">
        <f>LN(B1405/B1404)</f>
        <v/>
      </c>
      <c r="E1405" s="16">
        <f>STDEV(D1385:D1405)*SQRT(252)</f>
        <v/>
      </c>
      <c r="F1405" s="16">
        <f>STDEV(D1343:D1405)*SQRT(252)</f>
        <v/>
      </c>
      <c r="G1405" s="16">
        <f>IF(OR(C1405="",F1405=""),"",C1405-F1405)</f>
        <v/>
      </c>
      <c r="H1405" s="17">
        <f>IF(OR(C1405="",F1405="",F1405=0),"",C1405/F1405)</f>
        <v/>
      </c>
      <c r="I1405" s="18">
        <f>IF('01_RAW_FwdRV'!B1405="","",'01_RAW_FwdRV'!B1405)</f>
        <v/>
      </c>
      <c r="J1405" s="18">
        <f>IF(ROW()&lt;=3286,STDEV(D1406:D1426)*SQRT(252),"")</f>
        <v/>
      </c>
      <c r="K1405" s="18">
        <f>IF(ROW()&lt;=3244,LN(B1468/B1405),"")</f>
        <v/>
      </c>
      <c r="L1405" s="19" t="n">
        <v>0.6182336182336182</v>
      </c>
      <c r="M1405" s="19" t="n">
        <v>0.8311965811965812</v>
      </c>
      <c r="N1405" s="17" t="n">
        <v>-0.4499586937463234</v>
      </c>
      <c r="O1405" s="20">
        <f>IF(F1405="","",IF(F1405&lt;'04_VOLATILITY_REGIMES'!$C$5,"Low",IF(F1405&lt;'04_VOLATILITY_REGIMES'!$C$6,"Normal",IF(F1405&lt;'04_VOLATILITY_REGIMES'!$C$7,"High","Extreme"))))</f>
        <v/>
      </c>
      <c r="P1405" s="20">
        <f>O1406</f>
        <v/>
      </c>
      <c r="Q1405" s="21">
        <f>YEAR(A1405)</f>
        <v/>
      </c>
    </row>
    <row r="1406">
      <c r="A1406" s="14" t="n">
        <v>43403</v>
      </c>
      <c r="B1406" s="15">
        <f>'01_RAW_Spot'!B1406</f>
        <v/>
      </c>
      <c r="C1406" s="16">
        <f>'01_RAW_IV'!B1406</f>
        <v/>
      </c>
      <c r="D1406" s="15">
        <f>LN(B1406/B1405)</f>
        <v/>
      </c>
      <c r="E1406" s="16">
        <f>STDEV(D1386:D1406)*SQRT(252)</f>
        <v/>
      </c>
      <c r="F1406" s="16">
        <f>STDEV(D1344:D1406)*SQRT(252)</f>
        <v/>
      </c>
      <c r="G1406" s="16">
        <f>IF(OR(C1406="",F1406=""),"",C1406-F1406)</f>
        <v/>
      </c>
      <c r="H1406" s="17">
        <f>IF(OR(C1406="",F1406="",F1406=0),"",C1406/F1406)</f>
        <v/>
      </c>
      <c r="I1406" s="18">
        <f>IF('01_RAW_FwdRV'!B1406="","",'01_RAW_FwdRV'!B1406)</f>
        <v/>
      </c>
      <c r="J1406" s="18">
        <f>IF(ROW()&lt;=3286,STDEV(D1407:D1427)*SQRT(252),"")</f>
        <v/>
      </c>
      <c r="K1406" s="18">
        <f>IF(ROW()&lt;=3244,LN(B1469/B1406),"")</f>
        <v/>
      </c>
      <c r="L1406" s="19" t="n">
        <v>0.595729537366548</v>
      </c>
      <c r="M1406" s="19" t="n">
        <v>0.8327402135231317</v>
      </c>
      <c r="N1406" s="17" t="n">
        <v>-0.5089622069128319</v>
      </c>
      <c r="O1406" s="20">
        <f>IF(F1406="","",IF(F1406&lt;'04_VOLATILITY_REGIMES'!$C$5,"Low",IF(F1406&lt;'04_VOLATILITY_REGIMES'!$C$6,"Normal",IF(F1406&lt;'04_VOLATILITY_REGIMES'!$C$7,"High","Extreme"))))</f>
        <v/>
      </c>
      <c r="P1406" s="20">
        <f>O1407</f>
        <v/>
      </c>
      <c r="Q1406" s="21">
        <f>YEAR(A1406)</f>
        <v/>
      </c>
    </row>
    <row r="1407">
      <c r="A1407" s="14" t="n">
        <v>43404</v>
      </c>
      <c r="B1407" s="15">
        <f>'01_RAW_Spot'!B1407</f>
        <v/>
      </c>
      <c r="C1407" s="16">
        <f>'01_RAW_IV'!B1407</f>
        <v/>
      </c>
      <c r="D1407" s="15">
        <f>LN(B1407/B1406)</f>
        <v/>
      </c>
      <c r="E1407" s="16">
        <f>STDEV(D1387:D1407)*SQRT(252)</f>
        <v/>
      </c>
      <c r="F1407" s="16">
        <f>STDEV(D1345:D1407)*SQRT(252)</f>
        <v/>
      </c>
      <c r="G1407" s="16">
        <f>IF(OR(C1407="",F1407=""),"",C1407-F1407)</f>
        <v/>
      </c>
      <c r="H1407" s="17">
        <f>IF(OR(C1407="",F1407="",F1407=0),"",C1407/F1407)</f>
        <v/>
      </c>
      <c r="I1407" s="18">
        <f>IF('01_RAW_FwdRV'!B1407="","",'01_RAW_FwdRV'!B1407)</f>
        <v/>
      </c>
      <c r="J1407" s="18">
        <f>IF(ROW()&lt;=3286,STDEV(D1408:D1428)*SQRT(252),"")</f>
        <v/>
      </c>
      <c r="K1407" s="18">
        <f>IF(ROW()&lt;=3244,LN(B1470/B1407),"")</f>
        <v/>
      </c>
      <c r="L1407" s="19" t="n">
        <v>0.631578947368421</v>
      </c>
      <c r="M1407" s="19" t="n">
        <v>0.8300142247510669</v>
      </c>
      <c r="N1407" s="17" t="n">
        <v>-0.3889568779972694</v>
      </c>
      <c r="O1407" s="20">
        <f>IF(F1407="","",IF(F1407&lt;'04_VOLATILITY_REGIMES'!$C$5,"Low",IF(F1407&lt;'04_VOLATILITY_REGIMES'!$C$6,"Normal",IF(F1407&lt;'04_VOLATILITY_REGIMES'!$C$7,"High","Extreme"))))</f>
        <v/>
      </c>
      <c r="P1407" s="20">
        <f>O1408</f>
        <v/>
      </c>
      <c r="Q1407" s="21">
        <f>YEAR(A1407)</f>
        <v/>
      </c>
    </row>
    <row r="1408">
      <c r="A1408" s="14" t="n">
        <v>43405</v>
      </c>
      <c r="B1408" s="15">
        <f>'01_RAW_Spot'!B1408</f>
        <v/>
      </c>
      <c r="C1408" s="16">
        <f>'01_RAW_IV'!B1408</f>
        <v/>
      </c>
      <c r="D1408" s="15">
        <f>LN(B1408/B1407)</f>
        <v/>
      </c>
      <c r="E1408" s="16">
        <f>STDEV(D1388:D1408)*SQRT(252)</f>
        <v/>
      </c>
      <c r="F1408" s="16">
        <f>STDEV(D1346:D1408)*SQRT(252)</f>
        <v/>
      </c>
      <c r="G1408" s="16">
        <f>IF(OR(C1408="",F1408=""),"",C1408-F1408)</f>
        <v/>
      </c>
      <c r="H1408" s="17">
        <f>IF(OR(C1408="",F1408="",F1408=0),"",C1408/F1408)</f>
        <v/>
      </c>
      <c r="I1408" s="18">
        <f>IF('01_RAW_FwdRV'!B1408="","",'01_RAW_FwdRV'!B1408)</f>
        <v/>
      </c>
      <c r="J1408" s="18">
        <f>IF(ROW()&lt;=3286,STDEV(D1409:D1429)*SQRT(252),"")</f>
        <v/>
      </c>
      <c r="K1408" s="18">
        <f>IF(ROW()&lt;=3244,LN(B1471/B1408),"")</f>
        <v/>
      </c>
      <c r="L1408" s="19" t="n">
        <v>0.595593461265103</v>
      </c>
      <c r="M1408" s="19" t="n">
        <v>0.837953091684435</v>
      </c>
      <c r="N1408" s="17" t="n">
        <v>-0.5781248514417445</v>
      </c>
      <c r="O1408" s="20">
        <f>IF(F1408="","",IF(F1408&lt;'04_VOLATILITY_REGIMES'!$C$5,"Low",IF(F1408&lt;'04_VOLATILITY_REGIMES'!$C$6,"Normal",IF(F1408&lt;'04_VOLATILITY_REGIMES'!$C$7,"High","Extreme"))))</f>
        <v/>
      </c>
      <c r="P1408" s="20">
        <f>O1409</f>
        <v/>
      </c>
      <c r="Q1408" s="21">
        <f>YEAR(A1408)</f>
        <v/>
      </c>
    </row>
    <row r="1409">
      <c r="A1409" s="14" t="n">
        <v>43406</v>
      </c>
      <c r="B1409" s="15">
        <f>'01_RAW_Spot'!B1409</f>
        <v/>
      </c>
      <c r="C1409" s="16">
        <f>'01_RAW_IV'!B1409</f>
        <v/>
      </c>
      <c r="D1409" s="15">
        <f>LN(B1409/B1408)</f>
        <v/>
      </c>
      <c r="E1409" s="16">
        <f>STDEV(D1389:D1409)*SQRT(252)</f>
        <v/>
      </c>
      <c r="F1409" s="16">
        <f>STDEV(D1347:D1409)*SQRT(252)</f>
        <v/>
      </c>
      <c r="G1409" s="16">
        <f>IF(OR(C1409="",F1409=""),"",C1409-F1409)</f>
        <v/>
      </c>
      <c r="H1409" s="17">
        <f>IF(OR(C1409="",F1409="",F1409=0),"",C1409/F1409)</f>
        <v/>
      </c>
      <c r="I1409" s="18">
        <f>IF('01_RAW_FwdRV'!B1409="","",'01_RAW_FwdRV'!B1409)</f>
        <v/>
      </c>
      <c r="J1409" s="18">
        <f>IF(ROW()&lt;=3286,STDEV(D1410:D1430)*SQRT(252),"")</f>
        <v/>
      </c>
      <c r="K1409" s="18">
        <f>IF(ROW()&lt;=3244,LN(B1472/B1409),"")</f>
        <v/>
      </c>
      <c r="L1409" s="19" t="n">
        <v>0.5866477272727273</v>
      </c>
      <c r="M1409" s="19" t="n">
        <v>0.8501420454545454</v>
      </c>
      <c r="N1409" s="17" t="n">
        <v>-0.9043142479339653</v>
      </c>
      <c r="O1409" s="20">
        <f>IF(F1409="","",IF(F1409&lt;'04_VOLATILITY_REGIMES'!$C$5,"Low",IF(F1409&lt;'04_VOLATILITY_REGIMES'!$C$6,"Normal",IF(F1409&lt;'04_VOLATILITY_REGIMES'!$C$7,"High","Extreme"))))</f>
        <v/>
      </c>
      <c r="P1409" s="20">
        <f>O1410</f>
        <v/>
      </c>
      <c r="Q1409" s="21">
        <f>YEAR(A1409)</f>
        <v/>
      </c>
    </row>
    <row r="1410">
      <c r="A1410" s="14" t="n">
        <v>43409</v>
      </c>
      <c r="B1410" s="15">
        <f>'01_RAW_Spot'!B1410</f>
        <v/>
      </c>
      <c r="C1410" s="16">
        <f>'01_RAW_IV'!B1410</f>
        <v/>
      </c>
      <c r="D1410" s="15">
        <f>LN(B1410/B1409)</f>
        <v/>
      </c>
      <c r="E1410" s="16">
        <f>STDEV(D1390:D1410)*SQRT(252)</f>
        <v/>
      </c>
      <c r="F1410" s="16">
        <f>STDEV(D1348:D1410)*SQRT(252)</f>
        <v/>
      </c>
      <c r="G1410" s="16">
        <f>IF(OR(C1410="",F1410=""),"",C1410-F1410)</f>
        <v/>
      </c>
      <c r="H1410" s="17">
        <f>IF(OR(C1410="",F1410="",F1410=0),"",C1410/F1410)</f>
        <v/>
      </c>
      <c r="I1410" s="18">
        <f>IF('01_RAW_FwdRV'!B1410="","",'01_RAW_FwdRV'!B1410)</f>
        <v/>
      </c>
      <c r="J1410" s="18">
        <f>IF(ROW()&lt;=3286,STDEV(D1411:D1431)*SQRT(252),"")</f>
        <v/>
      </c>
      <c r="K1410" s="18">
        <f>IF(ROW()&lt;=3244,LN(B1473/B1410),"")</f>
        <v/>
      </c>
      <c r="L1410" s="19" t="n">
        <v>0.5904897090134847</v>
      </c>
      <c r="M1410" s="19" t="n">
        <v>0.8594748048261178</v>
      </c>
      <c r="N1410" s="17" t="n">
        <v>-0.97720701071859</v>
      </c>
      <c r="O1410" s="20">
        <f>IF(F1410="","",IF(F1410&lt;'04_VOLATILITY_REGIMES'!$C$5,"Low",IF(F1410&lt;'04_VOLATILITY_REGIMES'!$C$6,"Normal",IF(F1410&lt;'04_VOLATILITY_REGIMES'!$C$7,"High","Extreme"))))</f>
        <v/>
      </c>
      <c r="P1410" s="20">
        <f>O1411</f>
        <v/>
      </c>
      <c r="Q1410" s="21">
        <f>YEAR(A1410)</f>
        <v/>
      </c>
    </row>
    <row r="1411">
      <c r="A1411" s="14" t="n">
        <v>43410</v>
      </c>
      <c r="B1411" s="15">
        <f>'01_RAW_Spot'!B1411</f>
        <v/>
      </c>
      <c r="C1411" s="16">
        <f>'01_RAW_IV'!B1411</f>
        <v/>
      </c>
      <c r="D1411" s="15">
        <f>LN(B1411/B1410)</f>
        <v/>
      </c>
      <c r="E1411" s="16">
        <f>STDEV(D1391:D1411)*SQRT(252)</f>
        <v/>
      </c>
      <c r="F1411" s="16">
        <f>STDEV(D1349:D1411)*SQRT(252)</f>
        <v/>
      </c>
      <c r="G1411" s="16">
        <f>IF(OR(C1411="",F1411=""),"",C1411-F1411)</f>
        <v/>
      </c>
      <c r="H1411" s="17">
        <f>IF(OR(C1411="",F1411="",F1411=0),"",C1411/F1411)</f>
        <v/>
      </c>
      <c r="I1411" s="18">
        <f>IF('01_RAW_FwdRV'!B1411="","",'01_RAW_FwdRV'!B1411)</f>
        <v/>
      </c>
      <c r="J1411" s="18">
        <f>IF(ROW()&lt;=3286,STDEV(D1412:D1432)*SQRT(252),"")</f>
        <v/>
      </c>
      <c r="K1411" s="18">
        <f>IF(ROW()&lt;=3244,LN(B1474/B1411),"")</f>
        <v/>
      </c>
      <c r="L1411" s="19" t="n">
        <v>0.5758865248226951</v>
      </c>
      <c r="M1411" s="19" t="n">
        <v>0.8588652482269503</v>
      </c>
      <c r="N1411" s="17" t="n">
        <v>-1.013519659282059</v>
      </c>
      <c r="O1411" s="20">
        <f>IF(F1411="","",IF(F1411&lt;'04_VOLATILITY_REGIMES'!$C$5,"Low",IF(F1411&lt;'04_VOLATILITY_REGIMES'!$C$6,"Normal",IF(F1411&lt;'04_VOLATILITY_REGIMES'!$C$7,"High","Extreme"))))</f>
        <v/>
      </c>
      <c r="P1411" s="20">
        <f>O1412</f>
        <v/>
      </c>
      <c r="Q1411" s="21">
        <f>YEAR(A1411)</f>
        <v/>
      </c>
    </row>
    <row r="1412">
      <c r="A1412" s="14" t="n">
        <v>43413</v>
      </c>
      <c r="B1412" s="15">
        <f>'01_RAW_Spot'!B1412</f>
        <v/>
      </c>
      <c r="C1412" s="16">
        <f>'01_RAW_IV'!B1412</f>
        <v/>
      </c>
      <c r="D1412" s="15">
        <f>LN(B1412/B1411)</f>
        <v/>
      </c>
      <c r="E1412" s="16">
        <f>STDEV(D1392:D1412)*SQRT(252)</f>
        <v/>
      </c>
      <c r="F1412" s="16">
        <f>STDEV(D1350:D1412)*SQRT(252)</f>
        <v/>
      </c>
      <c r="G1412" s="16">
        <f>IF(OR(C1412="",F1412=""),"",C1412-F1412)</f>
        <v/>
      </c>
      <c r="H1412" s="17">
        <f>IF(OR(C1412="",F1412="",F1412=0),"",C1412/F1412)</f>
        <v/>
      </c>
      <c r="I1412" s="18">
        <f>IF('01_RAW_FwdRV'!B1412="","",'01_RAW_FwdRV'!B1412)</f>
        <v/>
      </c>
      <c r="J1412" s="18">
        <f>IF(ROW()&lt;=3286,STDEV(D1413:D1433)*SQRT(252),"")</f>
        <v/>
      </c>
      <c r="K1412" s="18">
        <f>IF(ROW()&lt;=3244,LN(B1475/B1412),"")</f>
        <v/>
      </c>
      <c r="L1412" s="19" t="n">
        <v>0.5854004252303331</v>
      </c>
      <c r="M1412" s="19" t="n">
        <v>0.8603827072997874</v>
      </c>
      <c r="N1412" s="17" t="n">
        <v>-1.063141056422779</v>
      </c>
      <c r="O1412" s="20">
        <f>IF(F1412="","",IF(F1412&lt;'04_VOLATILITY_REGIMES'!$C$5,"Low",IF(F1412&lt;'04_VOLATILITY_REGIMES'!$C$6,"Normal",IF(F1412&lt;'04_VOLATILITY_REGIMES'!$C$7,"High","Extreme"))))</f>
        <v/>
      </c>
      <c r="P1412" s="20">
        <f>O1413</f>
        <v/>
      </c>
      <c r="Q1412" s="21">
        <f>YEAR(A1412)</f>
        <v/>
      </c>
    </row>
    <row r="1413">
      <c r="A1413" s="14" t="n">
        <v>43416</v>
      </c>
      <c r="B1413" s="15">
        <f>'01_RAW_Spot'!B1413</f>
        <v/>
      </c>
      <c r="C1413" s="16">
        <f>'01_RAW_IV'!B1413</f>
        <v/>
      </c>
      <c r="D1413" s="15">
        <f>LN(B1413/B1412)</f>
        <v/>
      </c>
      <c r="E1413" s="16">
        <f>STDEV(D1393:D1413)*SQRT(252)</f>
        <v/>
      </c>
      <c r="F1413" s="16">
        <f>STDEV(D1351:D1413)*SQRT(252)</f>
        <v/>
      </c>
      <c r="G1413" s="16">
        <f>IF(OR(C1413="",F1413=""),"",C1413-F1413)</f>
        <v/>
      </c>
      <c r="H1413" s="17">
        <f>IF(OR(C1413="",F1413="",F1413=0),"",C1413/F1413)</f>
        <v/>
      </c>
      <c r="I1413" s="18">
        <f>IF('01_RAW_FwdRV'!B1413="","",'01_RAW_FwdRV'!B1413)</f>
        <v/>
      </c>
      <c r="J1413" s="18">
        <f>IF(ROW()&lt;=3286,STDEV(D1414:D1434)*SQRT(252),"")</f>
        <v/>
      </c>
      <c r="K1413" s="18">
        <f>IF(ROW()&lt;=3244,LN(B1476/B1413),"")</f>
        <v/>
      </c>
      <c r="L1413" s="19" t="n">
        <v>0.5956090651558074</v>
      </c>
      <c r="M1413" s="19" t="n">
        <v>0.8604815864022662</v>
      </c>
      <c r="N1413" s="17" t="n">
        <v>-1.047462645472685</v>
      </c>
      <c r="O1413" s="20">
        <f>IF(F1413="","",IF(F1413&lt;'04_VOLATILITY_REGIMES'!$C$5,"Low",IF(F1413&lt;'04_VOLATILITY_REGIMES'!$C$6,"Normal",IF(F1413&lt;'04_VOLATILITY_REGIMES'!$C$7,"High","Extreme"))))</f>
        <v/>
      </c>
      <c r="P1413" s="20">
        <f>O1414</f>
        <v/>
      </c>
      <c r="Q1413" s="21">
        <f>YEAR(A1413)</f>
        <v/>
      </c>
    </row>
    <row r="1414">
      <c r="A1414" s="14" t="n">
        <v>43417</v>
      </c>
      <c r="B1414" s="15">
        <f>'01_RAW_Spot'!B1414</f>
        <v/>
      </c>
      <c r="C1414" s="16">
        <f>'01_RAW_IV'!B1414</f>
        <v/>
      </c>
      <c r="D1414" s="15">
        <f>LN(B1414/B1413)</f>
        <v/>
      </c>
      <c r="E1414" s="16">
        <f>STDEV(D1394:D1414)*SQRT(252)</f>
        <v/>
      </c>
      <c r="F1414" s="16">
        <f>STDEV(D1352:D1414)*SQRT(252)</f>
        <v/>
      </c>
      <c r="G1414" s="16">
        <f>IF(OR(C1414="",F1414=""),"",C1414-F1414)</f>
        <v/>
      </c>
      <c r="H1414" s="17">
        <f>IF(OR(C1414="",F1414="",F1414=0),"",C1414/F1414)</f>
        <v/>
      </c>
      <c r="I1414" s="18">
        <f>IF('01_RAW_FwdRV'!B1414="","",'01_RAW_FwdRV'!B1414)</f>
        <v/>
      </c>
      <c r="J1414" s="18">
        <f>IF(ROW()&lt;=3286,STDEV(D1415:D1435)*SQRT(252),"")</f>
        <v/>
      </c>
      <c r="K1414" s="18">
        <f>IF(ROW()&lt;=3244,LN(B1477/B1414),"")</f>
        <v/>
      </c>
      <c r="L1414" s="19" t="n">
        <v>0.6277423920736023</v>
      </c>
      <c r="M1414" s="19" t="n">
        <v>0.8605803255484784</v>
      </c>
      <c r="N1414" s="17" t="n">
        <v>-0.9765418278537229</v>
      </c>
      <c r="O1414" s="20">
        <f>IF(F1414="","",IF(F1414&lt;'04_VOLATILITY_REGIMES'!$C$5,"Low",IF(F1414&lt;'04_VOLATILITY_REGIMES'!$C$6,"Normal",IF(F1414&lt;'04_VOLATILITY_REGIMES'!$C$7,"High","Extreme"))))</f>
        <v/>
      </c>
      <c r="P1414" s="20">
        <f>O1415</f>
        <v/>
      </c>
      <c r="Q1414" s="21">
        <f>YEAR(A1414)</f>
        <v/>
      </c>
    </row>
    <row r="1415">
      <c r="A1415" s="14" t="n">
        <v>43418</v>
      </c>
      <c r="B1415" s="15">
        <f>'01_RAW_Spot'!B1415</f>
        <v/>
      </c>
      <c r="C1415" s="16">
        <f>'01_RAW_IV'!B1415</f>
        <v/>
      </c>
      <c r="D1415" s="15">
        <f>LN(B1415/B1414)</f>
        <v/>
      </c>
      <c r="E1415" s="16">
        <f>STDEV(D1395:D1415)*SQRT(252)</f>
        <v/>
      </c>
      <c r="F1415" s="16">
        <f>STDEV(D1353:D1415)*SQRT(252)</f>
        <v/>
      </c>
      <c r="G1415" s="16">
        <f>IF(OR(C1415="",F1415=""),"",C1415-F1415)</f>
        <v/>
      </c>
      <c r="H1415" s="17">
        <f>IF(OR(C1415="",F1415="",F1415=0),"",C1415/F1415)</f>
        <v/>
      </c>
      <c r="I1415" s="18">
        <f>IF('01_RAW_FwdRV'!B1415="","",'01_RAW_FwdRV'!B1415)</f>
        <v/>
      </c>
      <c r="J1415" s="18">
        <f>IF(ROW()&lt;=3286,STDEV(D1416:D1436)*SQRT(252),"")</f>
        <v/>
      </c>
      <c r="K1415" s="18">
        <f>IF(ROW()&lt;=3244,LN(B1478/B1415),"")</f>
        <v/>
      </c>
      <c r="L1415" s="19" t="n">
        <v>0.6379066478076379</v>
      </c>
      <c r="M1415" s="19" t="n">
        <v>0.8613861386138614</v>
      </c>
      <c r="N1415" s="17" t="n">
        <v>-0.9447361622752342</v>
      </c>
      <c r="O1415" s="20">
        <f>IF(F1415="","",IF(F1415&lt;'04_VOLATILITY_REGIMES'!$C$5,"Low",IF(F1415&lt;'04_VOLATILITY_REGIMES'!$C$6,"Normal",IF(F1415&lt;'04_VOLATILITY_REGIMES'!$C$7,"High","Extreme"))))</f>
        <v/>
      </c>
      <c r="P1415" s="20">
        <f>O1416</f>
        <v/>
      </c>
      <c r="Q1415" s="21">
        <f>YEAR(A1415)</f>
        <v/>
      </c>
    </row>
    <row r="1416">
      <c r="A1416" s="14" t="n">
        <v>43419</v>
      </c>
      <c r="B1416" s="15">
        <f>'01_RAW_Spot'!B1416</f>
        <v/>
      </c>
      <c r="C1416" s="16">
        <f>'01_RAW_IV'!B1416</f>
        <v/>
      </c>
      <c r="D1416" s="15">
        <f>LN(B1416/B1415)</f>
        <v/>
      </c>
      <c r="E1416" s="16">
        <f>STDEV(D1396:D1416)*SQRT(252)</f>
        <v/>
      </c>
      <c r="F1416" s="16">
        <f>STDEV(D1354:D1416)*SQRT(252)</f>
        <v/>
      </c>
      <c r="G1416" s="16">
        <f>IF(OR(C1416="",F1416=""),"",C1416-F1416)</f>
        <v/>
      </c>
      <c r="H1416" s="17">
        <f>IF(OR(C1416="",F1416="",F1416=0),"",C1416/F1416)</f>
        <v/>
      </c>
      <c r="I1416" s="18">
        <f>IF('01_RAW_FwdRV'!B1416="","",'01_RAW_FwdRV'!B1416)</f>
        <v/>
      </c>
      <c r="J1416" s="18">
        <f>IF(ROW()&lt;=3286,STDEV(D1417:D1437)*SQRT(252),"")</f>
        <v/>
      </c>
      <c r="K1416" s="18">
        <f>IF(ROW()&lt;=3244,LN(B1479/B1416),"")</f>
        <v/>
      </c>
      <c r="L1416" s="19" t="n">
        <v>0.6431095406360424</v>
      </c>
      <c r="M1416" s="19" t="n">
        <v>0.8614840989399293</v>
      </c>
      <c r="N1416" s="17" t="n">
        <v>-0.9420602237122361</v>
      </c>
      <c r="O1416" s="20">
        <f>IF(F1416="","",IF(F1416&lt;'04_VOLATILITY_REGIMES'!$C$5,"Low",IF(F1416&lt;'04_VOLATILITY_REGIMES'!$C$6,"Normal",IF(F1416&lt;'04_VOLATILITY_REGIMES'!$C$7,"High","Extreme"))))</f>
        <v/>
      </c>
      <c r="P1416" s="20">
        <f>O1417</f>
        <v/>
      </c>
      <c r="Q1416" s="21">
        <f>YEAR(A1416)</f>
        <v/>
      </c>
    </row>
    <row r="1417">
      <c r="A1417" s="14" t="n">
        <v>43420</v>
      </c>
      <c r="B1417" s="15">
        <f>'01_RAW_Spot'!B1417</f>
        <v/>
      </c>
      <c r="C1417" s="16">
        <f>'01_RAW_IV'!B1417</f>
        <v/>
      </c>
      <c r="D1417" s="15">
        <f>LN(B1417/B1416)</f>
        <v/>
      </c>
      <c r="E1417" s="16">
        <f>STDEV(D1397:D1417)*SQRT(252)</f>
        <v/>
      </c>
      <c r="F1417" s="16">
        <f>STDEV(D1355:D1417)*SQRT(252)</f>
        <v/>
      </c>
      <c r="G1417" s="16">
        <f>IF(OR(C1417="",F1417=""),"",C1417-F1417)</f>
        <v/>
      </c>
      <c r="H1417" s="17">
        <f>IF(OR(C1417="",F1417="",F1417=0),"",C1417/F1417)</f>
        <v/>
      </c>
      <c r="I1417" s="18">
        <f>IF('01_RAW_FwdRV'!B1417="","",'01_RAW_FwdRV'!B1417)</f>
        <v/>
      </c>
      <c r="J1417" s="18">
        <f>IF(ROW()&lt;=3286,STDEV(D1418:D1438)*SQRT(252),"")</f>
        <v/>
      </c>
      <c r="K1417" s="18">
        <f>IF(ROW()&lt;=3244,LN(B1480/B1417),"")</f>
        <v/>
      </c>
      <c r="L1417" s="19" t="n">
        <v>0.652542372881356</v>
      </c>
      <c r="M1417" s="19" t="n">
        <v>0.8608757062146892</v>
      </c>
      <c r="N1417" s="17" t="n">
        <v>-0.9002788188063595</v>
      </c>
      <c r="O1417" s="20">
        <f>IF(F1417="","",IF(F1417&lt;'04_VOLATILITY_REGIMES'!$C$5,"Low",IF(F1417&lt;'04_VOLATILITY_REGIMES'!$C$6,"Normal",IF(F1417&lt;'04_VOLATILITY_REGIMES'!$C$7,"High","Extreme"))))</f>
        <v/>
      </c>
      <c r="P1417" s="20">
        <f>O1418</f>
        <v/>
      </c>
      <c r="Q1417" s="21">
        <f>YEAR(A1417)</f>
        <v/>
      </c>
    </row>
    <row r="1418">
      <c r="A1418" s="14" t="n">
        <v>43423</v>
      </c>
      <c r="B1418" s="15">
        <f>'01_RAW_Spot'!B1418</f>
        <v/>
      </c>
      <c r="C1418" s="16">
        <f>'01_RAW_IV'!B1418</f>
        <v/>
      </c>
      <c r="D1418" s="15">
        <f>LN(B1418/B1417)</f>
        <v/>
      </c>
      <c r="E1418" s="16">
        <f>STDEV(D1398:D1418)*SQRT(252)</f>
        <v/>
      </c>
      <c r="F1418" s="16">
        <f>STDEV(D1356:D1418)*SQRT(252)</f>
        <v/>
      </c>
      <c r="G1418" s="16">
        <f>IF(OR(C1418="",F1418=""),"",C1418-F1418)</f>
        <v/>
      </c>
      <c r="H1418" s="17">
        <f>IF(OR(C1418="",F1418="",F1418=0),"",C1418/F1418)</f>
        <v/>
      </c>
      <c r="I1418" s="18">
        <f>IF('01_RAW_FwdRV'!B1418="","",'01_RAW_FwdRV'!B1418)</f>
        <v/>
      </c>
      <c r="J1418" s="18">
        <f>IF(ROW()&lt;=3286,STDEV(D1419:D1439)*SQRT(252),"")</f>
        <v/>
      </c>
      <c r="K1418" s="18">
        <f>IF(ROW()&lt;=3244,LN(B1481/B1418),"")</f>
        <v/>
      </c>
      <c r="L1418" s="19" t="n">
        <v>0.6647847565278758</v>
      </c>
      <c r="M1418" s="19" t="n">
        <v>0.863091037402964</v>
      </c>
      <c r="N1418" s="17" t="n">
        <v>-0.8803722987404997</v>
      </c>
      <c r="O1418" s="20">
        <f>IF(F1418="","",IF(F1418&lt;'04_VOLATILITY_REGIMES'!$C$5,"Low",IF(F1418&lt;'04_VOLATILITY_REGIMES'!$C$6,"Normal",IF(F1418&lt;'04_VOLATILITY_REGIMES'!$C$7,"High","Extreme"))))</f>
        <v/>
      </c>
      <c r="P1418" s="20">
        <f>O1419</f>
        <v/>
      </c>
      <c r="Q1418" s="21">
        <f>YEAR(A1418)</f>
        <v/>
      </c>
    </row>
    <row r="1419">
      <c r="A1419" s="14" t="n">
        <v>43424</v>
      </c>
      <c r="B1419" s="15">
        <f>'01_RAW_Spot'!B1419</f>
        <v/>
      </c>
      <c r="C1419" s="16">
        <f>'01_RAW_IV'!B1419</f>
        <v/>
      </c>
      <c r="D1419" s="15">
        <f>LN(B1419/B1418)</f>
        <v/>
      </c>
      <c r="E1419" s="16">
        <f>STDEV(D1399:D1419)*SQRT(252)</f>
        <v/>
      </c>
      <c r="F1419" s="16">
        <f>STDEV(D1357:D1419)*SQRT(252)</f>
        <v/>
      </c>
      <c r="G1419" s="16">
        <f>IF(OR(C1419="",F1419=""),"",C1419-F1419)</f>
        <v/>
      </c>
      <c r="H1419" s="17">
        <f>IF(OR(C1419="",F1419="",F1419=0),"",C1419/F1419)</f>
        <v/>
      </c>
      <c r="I1419" s="18">
        <f>IF('01_RAW_FwdRV'!B1419="","",'01_RAW_FwdRV'!B1419)</f>
        <v/>
      </c>
      <c r="J1419" s="18">
        <f>IF(ROW()&lt;=3286,STDEV(D1420:D1440)*SQRT(252),"")</f>
        <v/>
      </c>
      <c r="K1419" s="18">
        <f>IF(ROW()&lt;=3244,LN(B1482/B1419),"")</f>
        <v/>
      </c>
      <c r="L1419" s="19" t="n">
        <v>0.659379407616361</v>
      </c>
      <c r="M1419" s="19" t="n">
        <v>0.8638928067700987</v>
      </c>
      <c r="N1419" s="17" t="n">
        <v>-0.9084376273287409</v>
      </c>
      <c r="O1419" s="20">
        <f>IF(F1419="","",IF(F1419&lt;'04_VOLATILITY_REGIMES'!$C$5,"Low",IF(F1419&lt;'04_VOLATILITY_REGIMES'!$C$6,"Normal",IF(F1419&lt;'04_VOLATILITY_REGIMES'!$C$7,"High","Extreme"))))</f>
        <v/>
      </c>
      <c r="P1419" s="20">
        <f>O1420</f>
        <v/>
      </c>
      <c r="Q1419" s="21">
        <f>YEAR(A1419)</f>
        <v/>
      </c>
    </row>
    <row r="1420">
      <c r="A1420" s="14" t="n">
        <v>43426</v>
      </c>
      <c r="B1420" s="15">
        <f>'01_RAW_Spot'!B1420</f>
        <v/>
      </c>
      <c r="C1420" s="16">
        <f>'01_RAW_IV'!B1420</f>
        <v/>
      </c>
      <c r="D1420" s="15">
        <f>LN(B1420/B1419)</f>
        <v/>
      </c>
      <c r="E1420" s="16">
        <f>STDEV(D1400:D1420)*SQRT(252)</f>
        <v/>
      </c>
      <c r="F1420" s="16">
        <f>STDEV(D1358:D1420)*SQRT(252)</f>
        <v/>
      </c>
      <c r="G1420" s="16">
        <f>IF(OR(C1420="",F1420=""),"",C1420-F1420)</f>
        <v/>
      </c>
      <c r="H1420" s="17">
        <f>IF(OR(C1420="",F1420="",F1420=0),"",C1420/F1420)</f>
        <v/>
      </c>
      <c r="I1420" s="18">
        <f>IF('01_RAW_FwdRV'!B1420="","",'01_RAW_FwdRV'!B1420)</f>
        <v/>
      </c>
      <c r="J1420" s="18">
        <f>IF(ROW()&lt;=3286,STDEV(D1421:D1441)*SQRT(252),"")</f>
        <v/>
      </c>
      <c r="K1420" s="18">
        <f>IF(ROW()&lt;=3244,LN(B1483/B1420),"")</f>
        <v/>
      </c>
      <c r="L1420" s="19" t="n">
        <v>0.6476391825229034</v>
      </c>
      <c r="M1420" s="19" t="n">
        <v>0.8555320648343904</v>
      </c>
      <c r="N1420" s="17" t="n">
        <v>-0.812752588020023</v>
      </c>
      <c r="O1420" s="20">
        <f>IF(F1420="","",IF(F1420&lt;'04_VOLATILITY_REGIMES'!$C$5,"Low",IF(F1420&lt;'04_VOLATILITY_REGIMES'!$C$6,"Normal",IF(F1420&lt;'04_VOLATILITY_REGIMES'!$C$7,"High","Extreme"))))</f>
        <v/>
      </c>
      <c r="P1420" s="20">
        <f>O1421</f>
        <v/>
      </c>
      <c r="Q1420" s="21">
        <f>YEAR(A1420)</f>
        <v/>
      </c>
    </row>
    <row r="1421">
      <c r="A1421" s="14" t="n">
        <v>43430</v>
      </c>
      <c r="B1421" s="15">
        <f>'01_RAW_Spot'!B1421</f>
        <v/>
      </c>
      <c r="C1421" s="16">
        <f>'01_RAW_IV'!B1421</f>
        <v/>
      </c>
      <c r="D1421" s="15">
        <f>LN(B1421/B1420)</f>
        <v/>
      </c>
      <c r="E1421" s="16">
        <f>STDEV(D1401:D1421)*SQRT(252)</f>
        <v/>
      </c>
      <c r="F1421" s="16">
        <f>STDEV(D1359:D1421)*SQRT(252)</f>
        <v/>
      </c>
      <c r="G1421" s="16">
        <f>IF(OR(C1421="",F1421=""),"",C1421-F1421)</f>
        <v/>
      </c>
      <c r="H1421" s="17">
        <f>IF(OR(C1421="",F1421="",F1421=0),"",C1421/F1421)</f>
        <v/>
      </c>
      <c r="I1421" s="18">
        <f>IF('01_RAW_FwdRV'!B1421="","",'01_RAW_FwdRV'!B1421)</f>
        <v/>
      </c>
      <c r="J1421" s="18">
        <f>IF(ROW()&lt;=3286,STDEV(D1422:D1442)*SQRT(252),"")</f>
        <v/>
      </c>
      <c r="K1421" s="18">
        <f>IF(ROW()&lt;=3244,LN(B1484/B1421),"")</f>
        <v/>
      </c>
      <c r="L1421" s="19" t="n">
        <v>0.6633802816901408</v>
      </c>
      <c r="M1421" s="19" t="n">
        <v>0.8556338028169014</v>
      </c>
      <c r="N1421" s="17" t="n">
        <v>-0.7611956097401673</v>
      </c>
      <c r="O1421" s="20">
        <f>IF(F1421="","",IF(F1421&lt;'04_VOLATILITY_REGIMES'!$C$5,"Low",IF(F1421&lt;'04_VOLATILITY_REGIMES'!$C$6,"Normal",IF(F1421&lt;'04_VOLATILITY_REGIMES'!$C$7,"High","Extreme"))))</f>
        <v/>
      </c>
      <c r="P1421" s="20">
        <f>O1422</f>
        <v/>
      </c>
      <c r="Q1421" s="21">
        <f>YEAR(A1421)</f>
        <v/>
      </c>
    </row>
    <row r="1422">
      <c r="A1422" s="14" t="n">
        <v>43431</v>
      </c>
      <c r="B1422" s="15">
        <f>'01_RAW_Spot'!B1422</f>
        <v/>
      </c>
      <c r="C1422" s="16">
        <f>'01_RAW_IV'!B1422</f>
        <v/>
      </c>
      <c r="D1422" s="15">
        <f>LN(B1422/B1421)</f>
        <v/>
      </c>
      <c r="E1422" s="16">
        <f>STDEV(D1402:D1422)*SQRT(252)</f>
        <v/>
      </c>
      <c r="F1422" s="16">
        <f>STDEV(D1360:D1422)*SQRT(252)</f>
        <v/>
      </c>
      <c r="G1422" s="16">
        <f>IF(OR(C1422="",F1422=""),"",C1422-F1422)</f>
        <v/>
      </c>
      <c r="H1422" s="17">
        <f>IF(OR(C1422="",F1422="",F1422=0),"",C1422/F1422)</f>
        <v/>
      </c>
      <c r="I1422" s="18">
        <f>IF('01_RAW_FwdRV'!B1422="","",'01_RAW_FwdRV'!B1422)</f>
        <v/>
      </c>
      <c r="J1422" s="18">
        <f>IF(ROW()&lt;=3286,STDEV(D1423:D1443)*SQRT(252),"")</f>
        <v/>
      </c>
      <c r="K1422" s="18">
        <f>IF(ROW()&lt;=3244,LN(B1485/B1422),"")</f>
        <v/>
      </c>
      <c r="L1422" s="19" t="n">
        <v>0.6579873328641802</v>
      </c>
      <c r="M1422" s="19" t="n">
        <v>0.8543279380717804</v>
      </c>
      <c r="N1422" s="17" t="n">
        <v>-0.762867063286178</v>
      </c>
      <c r="O1422" s="20">
        <f>IF(F1422="","",IF(F1422&lt;'04_VOLATILITY_REGIMES'!$C$5,"Low",IF(F1422&lt;'04_VOLATILITY_REGIMES'!$C$6,"Normal",IF(F1422&lt;'04_VOLATILITY_REGIMES'!$C$7,"High","Extreme"))))</f>
        <v/>
      </c>
      <c r="P1422" s="20">
        <f>O1423</f>
        <v/>
      </c>
      <c r="Q1422" s="21">
        <f>YEAR(A1422)</f>
        <v/>
      </c>
    </row>
    <row r="1423">
      <c r="A1423" s="14" t="n">
        <v>43432</v>
      </c>
      <c r="B1423" s="15">
        <f>'01_RAW_Spot'!B1423</f>
        <v/>
      </c>
      <c r="C1423" s="16">
        <f>'01_RAW_IV'!B1423</f>
        <v/>
      </c>
      <c r="D1423" s="15">
        <f>LN(B1423/B1422)</f>
        <v/>
      </c>
      <c r="E1423" s="16">
        <f>STDEV(D1403:D1423)*SQRT(252)</f>
        <v/>
      </c>
      <c r="F1423" s="16">
        <f>STDEV(D1361:D1423)*SQRT(252)</f>
        <v/>
      </c>
      <c r="G1423" s="16">
        <f>IF(OR(C1423="",F1423=""),"",C1423-F1423)</f>
        <v/>
      </c>
      <c r="H1423" s="17">
        <f>IF(OR(C1423="",F1423="",F1423=0),"",C1423/F1423)</f>
        <v/>
      </c>
      <c r="I1423" s="18">
        <f>IF('01_RAW_FwdRV'!B1423="","",'01_RAW_FwdRV'!B1423)</f>
        <v/>
      </c>
      <c r="J1423" s="18">
        <f>IF(ROW()&lt;=3286,STDEV(D1424:D1444)*SQRT(252),"")</f>
        <v/>
      </c>
      <c r="K1423" s="18">
        <f>IF(ROW()&lt;=3244,LN(B1486/B1423),"")</f>
        <v/>
      </c>
      <c r="L1423" s="19" t="n">
        <v>0.6540084388185654</v>
      </c>
      <c r="M1423" s="19" t="n">
        <v>0.8537271448663853</v>
      </c>
      <c r="N1423" s="17" t="n">
        <v>-0.7504555774666768</v>
      </c>
      <c r="O1423" s="20">
        <f>IF(F1423="","",IF(F1423&lt;'04_VOLATILITY_REGIMES'!$C$5,"Low",IF(F1423&lt;'04_VOLATILITY_REGIMES'!$C$6,"Normal",IF(F1423&lt;'04_VOLATILITY_REGIMES'!$C$7,"High","Extreme"))))</f>
        <v/>
      </c>
      <c r="P1423" s="20">
        <f>O1424</f>
        <v/>
      </c>
      <c r="Q1423" s="21">
        <f>YEAR(A1423)</f>
        <v/>
      </c>
    </row>
    <row r="1424">
      <c r="A1424" s="14" t="n">
        <v>43433</v>
      </c>
      <c r="B1424" s="15">
        <f>'01_RAW_Spot'!B1424</f>
        <v/>
      </c>
      <c r="C1424" s="16">
        <f>'01_RAW_IV'!B1424</f>
        <v/>
      </c>
      <c r="D1424" s="15">
        <f>LN(B1424/B1423)</f>
        <v/>
      </c>
      <c r="E1424" s="16">
        <f>STDEV(D1404:D1424)*SQRT(252)</f>
        <v/>
      </c>
      <c r="F1424" s="16">
        <f>STDEV(D1362:D1424)*SQRT(252)</f>
        <v/>
      </c>
      <c r="G1424" s="16">
        <f>IF(OR(C1424="",F1424=""),"",C1424-F1424)</f>
        <v/>
      </c>
      <c r="H1424" s="17">
        <f>IF(OR(C1424="",F1424="",F1424=0),"",C1424/F1424)</f>
        <v/>
      </c>
      <c r="I1424" s="18">
        <f>IF('01_RAW_FwdRV'!B1424="","",'01_RAW_FwdRV'!B1424)</f>
        <v/>
      </c>
      <c r="J1424" s="18">
        <f>IF(ROW()&lt;=3286,STDEV(D1425:D1445)*SQRT(252),"")</f>
        <v/>
      </c>
      <c r="K1424" s="18">
        <f>IF(ROW()&lt;=3244,LN(B1487/B1424),"")</f>
        <v/>
      </c>
      <c r="L1424" s="19" t="n">
        <v>0.6753338018271258</v>
      </c>
      <c r="M1424" s="19" t="n">
        <v>0.8622628250175686</v>
      </c>
      <c r="N1424" s="17" t="n">
        <v>-0.833105334758535</v>
      </c>
      <c r="O1424" s="20">
        <f>IF(F1424="","",IF(F1424&lt;'04_VOLATILITY_REGIMES'!$C$5,"Low",IF(F1424&lt;'04_VOLATILITY_REGIMES'!$C$6,"Normal",IF(F1424&lt;'04_VOLATILITY_REGIMES'!$C$7,"High","Extreme"))))</f>
        <v/>
      </c>
      <c r="P1424" s="20">
        <f>O1425</f>
        <v/>
      </c>
      <c r="Q1424" s="21">
        <f>YEAR(A1424)</f>
        <v/>
      </c>
    </row>
    <row r="1425">
      <c r="A1425" s="14" t="n">
        <v>43434</v>
      </c>
      <c r="B1425" s="15">
        <f>'01_RAW_Spot'!B1425</f>
        <v/>
      </c>
      <c r="C1425" s="16">
        <f>'01_RAW_IV'!B1425</f>
        <v/>
      </c>
      <c r="D1425" s="15">
        <f>LN(B1425/B1424)</f>
        <v/>
      </c>
      <c r="E1425" s="16">
        <f>STDEV(D1405:D1425)*SQRT(252)</f>
        <v/>
      </c>
      <c r="F1425" s="16">
        <f>STDEV(D1363:D1425)*SQRT(252)</f>
        <v/>
      </c>
      <c r="G1425" s="16">
        <f>IF(OR(C1425="",F1425=""),"",C1425-F1425)</f>
        <v/>
      </c>
      <c r="H1425" s="17">
        <f>IF(OR(C1425="",F1425="",F1425=0),"",C1425/F1425)</f>
        <v/>
      </c>
      <c r="I1425" s="18">
        <f>IF('01_RAW_FwdRV'!B1425="","",'01_RAW_FwdRV'!B1425)</f>
        <v/>
      </c>
      <c r="J1425" s="18">
        <f>IF(ROW()&lt;=3286,STDEV(D1426:D1446)*SQRT(252),"")</f>
        <v/>
      </c>
      <c r="K1425" s="18">
        <f>IF(ROW()&lt;=3244,LN(B1488/B1425),"")</f>
        <v/>
      </c>
      <c r="L1425" s="19" t="n">
        <v>0.6846910112359551</v>
      </c>
      <c r="M1425" s="19" t="n">
        <v>0.8609550561797753</v>
      </c>
      <c r="N1425" s="17" t="n">
        <v>-0.7964488108622146</v>
      </c>
      <c r="O1425" s="20">
        <f>IF(F1425="","",IF(F1425&lt;'04_VOLATILITY_REGIMES'!$C$5,"Low",IF(F1425&lt;'04_VOLATILITY_REGIMES'!$C$6,"Normal",IF(F1425&lt;'04_VOLATILITY_REGIMES'!$C$7,"High","Extreme"))))</f>
        <v/>
      </c>
      <c r="P1425" s="20">
        <f>O1426</f>
        <v/>
      </c>
      <c r="Q1425" s="21">
        <f>YEAR(A1425)</f>
        <v/>
      </c>
    </row>
    <row r="1426">
      <c r="A1426" s="14" t="n">
        <v>43437</v>
      </c>
      <c r="B1426" s="15">
        <f>'01_RAW_Spot'!B1426</f>
        <v/>
      </c>
      <c r="C1426" s="16">
        <f>'01_RAW_IV'!B1426</f>
        <v/>
      </c>
      <c r="D1426" s="15">
        <f>LN(B1426/B1425)</f>
        <v/>
      </c>
      <c r="E1426" s="16">
        <f>STDEV(D1406:D1426)*SQRT(252)</f>
        <v/>
      </c>
      <c r="F1426" s="16">
        <f>STDEV(D1364:D1426)*SQRT(252)</f>
        <v/>
      </c>
      <c r="G1426" s="16">
        <f>IF(OR(C1426="",F1426=""),"",C1426-F1426)</f>
        <v/>
      </c>
      <c r="H1426" s="17">
        <f>IF(OR(C1426="",F1426="",F1426=0),"",C1426/F1426)</f>
        <v/>
      </c>
      <c r="I1426" s="18">
        <f>IF('01_RAW_FwdRV'!B1426="","",'01_RAW_FwdRV'!B1426)</f>
        <v/>
      </c>
      <c r="J1426" s="18">
        <f>IF(ROW()&lt;=3286,STDEV(D1427:D1447)*SQRT(252),"")</f>
        <v/>
      </c>
      <c r="K1426" s="18">
        <f>IF(ROW()&lt;=3244,LN(B1489/B1426),"")</f>
        <v/>
      </c>
      <c r="L1426" s="19" t="n">
        <v>0.6877192982456141</v>
      </c>
      <c r="M1426" s="19" t="n">
        <v>0.8708771929824561</v>
      </c>
      <c r="N1426" s="17" t="n">
        <v>-0.9596094571199838</v>
      </c>
      <c r="O1426" s="20">
        <f>IF(F1426="","",IF(F1426&lt;'04_VOLATILITY_REGIMES'!$C$5,"Low",IF(F1426&lt;'04_VOLATILITY_REGIMES'!$C$6,"Normal",IF(F1426&lt;'04_VOLATILITY_REGIMES'!$C$7,"High","Extreme"))))</f>
        <v/>
      </c>
      <c r="P1426" s="20">
        <f>O1427</f>
        <v/>
      </c>
      <c r="Q1426" s="21">
        <f>YEAR(A1426)</f>
        <v/>
      </c>
    </row>
    <row r="1427">
      <c r="A1427" s="14" t="n">
        <v>43438</v>
      </c>
      <c r="B1427" s="15">
        <f>'01_RAW_Spot'!B1427</f>
        <v/>
      </c>
      <c r="C1427" s="16">
        <f>'01_RAW_IV'!B1427</f>
        <v/>
      </c>
      <c r="D1427" s="15">
        <f>LN(B1427/B1426)</f>
        <v/>
      </c>
      <c r="E1427" s="16">
        <f>STDEV(D1407:D1427)*SQRT(252)</f>
        <v/>
      </c>
      <c r="F1427" s="16">
        <f>STDEV(D1365:D1427)*SQRT(252)</f>
        <v/>
      </c>
      <c r="G1427" s="16">
        <f>IF(OR(C1427="",F1427=""),"",C1427-F1427)</f>
        <v/>
      </c>
      <c r="H1427" s="17">
        <f>IF(OR(C1427="",F1427="",F1427=0),"",C1427/F1427)</f>
        <v/>
      </c>
      <c r="I1427" s="18">
        <f>IF('01_RAW_FwdRV'!B1427="","",'01_RAW_FwdRV'!B1427)</f>
        <v/>
      </c>
      <c r="J1427" s="18">
        <f>IF(ROW()&lt;=3286,STDEV(D1428:D1448)*SQRT(252),"")</f>
        <v/>
      </c>
      <c r="K1427" s="18">
        <f>IF(ROW()&lt;=3244,LN(B1490/B1427),"")</f>
        <v/>
      </c>
      <c r="L1427" s="19" t="n">
        <v>0.7033660589060309</v>
      </c>
      <c r="M1427" s="19" t="n">
        <v>0.8702664796633941</v>
      </c>
      <c r="N1427" s="17" t="n">
        <v>-0.8971687081659467</v>
      </c>
      <c r="O1427" s="20">
        <f>IF(F1427="","",IF(F1427&lt;'04_VOLATILITY_REGIMES'!$C$5,"Low",IF(F1427&lt;'04_VOLATILITY_REGIMES'!$C$6,"Normal",IF(F1427&lt;'04_VOLATILITY_REGIMES'!$C$7,"High","Extreme"))))</f>
        <v/>
      </c>
      <c r="P1427" s="20">
        <f>O1428</f>
        <v/>
      </c>
      <c r="Q1427" s="21">
        <f>YEAR(A1427)</f>
        <v/>
      </c>
    </row>
    <row r="1428">
      <c r="A1428" s="14" t="n">
        <v>43439</v>
      </c>
      <c r="B1428" s="15">
        <f>'01_RAW_Spot'!B1428</f>
        <v/>
      </c>
      <c r="C1428" s="16">
        <f>'01_RAW_IV'!B1428</f>
        <v/>
      </c>
      <c r="D1428" s="15">
        <f>LN(B1428/B1427)</f>
        <v/>
      </c>
      <c r="E1428" s="16">
        <f>STDEV(D1408:D1428)*SQRT(252)</f>
        <v/>
      </c>
      <c r="F1428" s="16">
        <f>STDEV(D1366:D1428)*SQRT(252)</f>
        <v/>
      </c>
      <c r="G1428" s="16">
        <f>IF(OR(C1428="",F1428=""),"",C1428-F1428)</f>
        <v/>
      </c>
      <c r="H1428" s="17">
        <f>IF(OR(C1428="",F1428="",F1428=0),"",C1428/F1428)</f>
        <v/>
      </c>
      <c r="I1428" s="18">
        <f>IF('01_RAW_FwdRV'!B1428="","",'01_RAW_FwdRV'!B1428)</f>
        <v/>
      </c>
      <c r="J1428" s="18">
        <f>IF(ROW()&lt;=3286,STDEV(D1429:D1449)*SQRT(252),"")</f>
        <v/>
      </c>
      <c r="K1428" s="18">
        <f>IF(ROW()&lt;=3244,LN(B1491/B1428),"")</f>
        <v/>
      </c>
      <c r="L1428" s="19" t="n">
        <v>0.7063770147161879</v>
      </c>
      <c r="M1428" s="19" t="n">
        <v>0.869656622284513</v>
      </c>
      <c r="N1428" s="17" t="n">
        <v>-0.884139978076466</v>
      </c>
      <c r="O1428" s="20">
        <f>IF(F1428="","",IF(F1428&lt;'04_VOLATILITY_REGIMES'!$C$5,"Low",IF(F1428&lt;'04_VOLATILITY_REGIMES'!$C$6,"Normal",IF(F1428&lt;'04_VOLATILITY_REGIMES'!$C$7,"High","Extreme"))))</f>
        <v/>
      </c>
      <c r="P1428" s="20">
        <f>O1429</f>
        <v/>
      </c>
      <c r="Q1428" s="21">
        <f>YEAR(A1428)</f>
        <v/>
      </c>
    </row>
    <row r="1429">
      <c r="A1429" s="14" t="n">
        <v>43440</v>
      </c>
      <c r="B1429" s="15">
        <f>'01_RAW_Spot'!B1429</f>
        <v/>
      </c>
      <c r="C1429" s="16">
        <f>'01_RAW_IV'!B1429</f>
        <v/>
      </c>
      <c r="D1429" s="15">
        <f>LN(B1429/B1428)</f>
        <v/>
      </c>
      <c r="E1429" s="16">
        <f>STDEV(D1409:D1429)*SQRT(252)</f>
        <v/>
      </c>
      <c r="F1429" s="16">
        <f>STDEV(D1367:D1429)*SQRT(252)</f>
        <v/>
      </c>
      <c r="G1429" s="16">
        <f>IF(OR(C1429="",F1429=""),"",C1429-F1429)</f>
        <v/>
      </c>
      <c r="H1429" s="17">
        <f>IF(OR(C1429="",F1429="",F1429=0),"",C1429/F1429)</f>
        <v/>
      </c>
      <c r="I1429" s="18">
        <f>IF('01_RAW_FwdRV'!B1429="","",'01_RAW_FwdRV'!B1429)</f>
        <v/>
      </c>
      <c r="J1429" s="18">
        <f>IF(ROW()&lt;=3286,STDEV(D1430:D1450)*SQRT(252),"")</f>
        <v/>
      </c>
      <c r="K1429" s="18">
        <f>IF(ROW()&lt;=3244,LN(B1492/B1429),"")</f>
        <v/>
      </c>
      <c r="L1429" s="19" t="n">
        <v>0.7093837535014006</v>
      </c>
      <c r="M1429" s="19" t="n">
        <v>0.8690476190476191</v>
      </c>
      <c r="N1429" s="17" t="n">
        <v>-0.8508031713955249</v>
      </c>
      <c r="O1429" s="20">
        <f>IF(F1429="","",IF(F1429&lt;'04_VOLATILITY_REGIMES'!$C$5,"Low",IF(F1429&lt;'04_VOLATILITY_REGIMES'!$C$6,"Normal",IF(F1429&lt;'04_VOLATILITY_REGIMES'!$C$7,"High","Extreme"))))</f>
        <v/>
      </c>
      <c r="P1429" s="20">
        <f>O1430</f>
        <v/>
      </c>
      <c r="Q1429" s="21">
        <f>YEAR(A1429)</f>
        <v/>
      </c>
    </row>
    <row r="1430">
      <c r="A1430" s="14" t="n">
        <v>43441</v>
      </c>
      <c r="B1430" s="15">
        <f>'01_RAW_Spot'!B1430</f>
        <v/>
      </c>
      <c r="C1430" s="16">
        <f>'01_RAW_IV'!B1430</f>
        <v/>
      </c>
      <c r="D1430" s="15">
        <f>LN(B1430/B1429)</f>
        <v/>
      </c>
      <c r="E1430" s="16">
        <f>STDEV(D1410:D1430)*SQRT(252)</f>
        <v/>
      </c>
      <c r="F1430" s="16">
        <f>STDEV(D1368:D1430)*SQRT(252)</f>
        <v/>
      </c>
      <c r="G1430" s="16">
        <f>IF(OR(C1430="",F1430=""),"",C1430-F1430)</f>
        <v/>
      </c>
      <c r="H1430" s="17">
        <f>IF(OR(C1430="",F1430="",F1430=0),"",C1430/F1430)</f>
        <v/>
      </c>
      <c r="I1430" s="18">
        <f>IF('01_RAW_FwdRV'!B1430="","",'01_RAW_FwdRV'!B1430)</f>
        <v/>
      </c>
      <c r="J1430" s="18">
        <f>IF(ROW()&lt;=3286,STDEV(D1431:D1451)*SQRT(252),"")</f>
        <v/>
      </c>
      <c r="K1430" s="18">
        <f>IF(ROW()&lt;=3244,LN(B1493/B1430),"")</f>
        <v/>
      </c>
      <c r="L1430" s="19" t="n">
        <v>0.7074877536738978</v>
      </c>
      <c r="M1430" s="19" t="n">
        <v>0.8684394681595521</v>
      </c>
      <c r="N1430" s="17" t="n">
        <v>-0.8598998793875517</v>
      </c>
      <c r="O1430" s="20">
        <f>IF(F1430="","",IF(F1430&lt;'04_VOLATILITY_REGIMES'!$C$5,"Low",IF(F1430&lt;'04_VOLATILITY_REGIMES'!$C$6,"Normal",IF(F1430&lt;'04_VOLATILITY_REGIMES'!$C$7,"High","Extreme"))))</f>
        <v/>
      </c>
      <c r="P1430" s="20">
        <f>O1431</f>
        <v/>
      </c>
      <c r="Q1430" s="21">
        <f>YEAR(A1430)</f>
        <v/>
      </c>
    </row>
    <row r="1431">
      <c r="A1431" s="14" t="n">
        <v>43444</v>
      </c>
      <c r="B1431" s="15">
        <f>'01_RAW_Spot'!B1431</f>
        <v/>
      </c>
      <c r="C1431" s="16">
        <f>'01_RAW_IV'!B1431</f>
        <v/>
      </c>
      <c r="D1431" s="15">
        <f>LN(B1431/B1430)</f>
        <v/>
      </c>
      <c r="E1431" s="16">
        <f>STDEV(D1411:D1431)*SQRT(252)</f>
        <v/>
      </c>
      <c r="F1431" s="16">
        <f>STDEV(D1369:D1431)*SQRT(252)</f>
        <v/>
      </c>
      <c r="G1431" s="16">
        <f>IF(OR(C1431="",F1431=""),"",C1431-F1431)</f>
        <v/>
      </c>
      <c r="H1431" s="17">
        <f>IF(OR(C1431="",F1431="",F1431=0),"",C1431/F1431)</f>
        <v/>
      </c>
      <c r="I1431" s="18">
        <f>IF('01_RAW_FwdRV'!B1431="","",'01_RAW_FwdRV'!B1431)</f>
        <v/>
      </c>
      <c r="J1431" s="18">
        <f>IF(ROW()&lt;=3286,STDEV(D1432:D1452)*SQRT(252),"")</f>
        <v/>
      </c>
      <c r="K1431" s="18">
        <f>IF(ROW()&lt;=3244,LN(B1494/B1431),"")</f>
        <v/>
      </c>
      <c r="L1431" s="19" t="n">
        <v>0.7153846153846154</v>
      </c>
      <c r="M1431" s="19" t="n">
        <v>0.8713286713286713</v>
      </c>
      <c r="N1431" s="17" t="n">
        <v>-0.8634215253228241</v>
      </c>
      <c r="O1431" s="20">
        <f>IF(F1431="","",IF(F1431&lt;'04_VOLATILITY_REGIMES'!$C$5,"Low",IF(F1431&lt;'04_VOLATILITY_REGIMES'!$C$6,"Normal",IF(F1431&lt;'04_VOLATILITY_REGIMES'!$C$7,"High","Extreme"))))</f>
        <v/>
      </c>
      <c r="P1431" s="20">
        <f>O1432</f>
        <v/>
      </c>
      <c r="Q1431" s="21">
        <f>YEAR(A1431)</f>
        <v/>
      </c>
    </row>
    <row r="1432">
      <c r="A1432" s="14" t="n">
        <v>43445</v>
      </c>
      <c r="B1432" s="15">
        <f>'01_RAW_Spot'!B1432</f>
        <v/>
      </c>
      <c r="C1432" s="16">
        <f>'01_RAW_IV'!B1432</f>
        <v/>
      </c>
      <c r="D1432" s="15">
        <f>LN(B1432/B1431)</f>
        <v/>
      </c>
      <c r="E1432" s="16">
        <f>STDEV(D1412:D1432)*SQRT(252)</f>
        <v/>
      </c>
      <c r="F1432" s="16">
        <f>STDEV(D1370:D1432)*SQRT(252)</f>
        <v/>
      </c>
      <c r="G1432" s="16">
        <f>IF(OR(C1432="",F1432=""),"",C1432-F1432)</f>
        <v/>
      </c>
      <c r="H1432" s="17">
        <f>IF(OR(C1432="",F1432="",F1432=0),"",C1432/F1432)</f>
        <v/>
      </c>
      <c r="I1432" s="18">
        <f>IF('01_RAW_FwdRV'!B1432="","",'01_RAW_FwdRV'!B1432)</f>
        <v/>
      </c>
      <c r="J1432" s="18">
        <f>IF(ROW()&lt;=3286,STDEV(D1433:D1453)*SQRT(252),"")</f>
        <v/>
      </c>
      <c r="K1432" s="18">
        <f>IF(ROW()&lt;=3244,LN(B1495/B1432),"")</f>
        <v/>
      </c>
      <c r="L1432" s="19" t="n">
        <v>0.7358490566037735</v>
      </c>
      <c r="M1432" s="19" t="n">
        <v>0.8714185883997205</v>
      </c>
      <c r="N1432" s="17" t="n">
        <v>-0.6912616798006502</v>
      </c>
      <c r="O1432" s="20">
        <f>IF(F1432="","",IF(F1432&lt;'04_VOLATILITY_REGIMES'!$C$5,"Low",IF(F1432&lt;'04_VOLATILITY_REGIMES'!$C$6,"Normal",IF(F1432&lt;'04_VOLATILITY_REGIMES'!$C$7,"High","Extreme"))))</f>
        <v/>
      </c>
      <c r="P1432" s="20">
        <f>O1433</f>
        <v/>
      </c>
      <c r="Q1432" s="21">
        <f>YEAR(A1432)</f>
        <v/>
      </c>
    </row>
    <row r="1433">
      <c r="A1433" s="14" t="n">
        <v>43446</v>
      </c>
      <c r="B1433" s="15">
        <f>'01_RAW_Spot'!B1433</f>
        <v/>
      </c>
      <c r="C1433" s="16">
        <f>'01_RAW_IV'!B1433</f>
        <v/>
      </c>
      <c r="D1433" s="15">
        <f>LN(B1433/B1432)</f>
        <v/>
      </c>
      <c r="E1433" s="16">
        <f>STDEV(D1413:D1433)*SQRT(252)</f>
        <v/>
      </c>
      <c r="F1433" s="16">
        <f>STDEV(D1371:D1433)*SQRT(252)</f>
        <v/>
      </c>
      <c r="G1433" s="16">
        <f>IF(OR(C1433="",F1433=""),"",C1433-F1433)</f>
        <v/>
      </c>
      <c r="H1433" s="17">
        <f>IF(OR(C1433="",F1433="",F1433=0),"",C1433/F1433)</f>
        <v/>
      </c>
      <c r="I1433" s="18">
        <f>IF('01_RAW_FwdRV'!B1433="","",'01_RAW_FwdRV'!B1433)</f>
        <v/>
      </c>
      <c r="J1433" s="18">
        <f>IF(ROW()&lt;=3286,STDEV(D1434:D1454)*SQRT(252),"")</f>
        <v/>
      </c>
      <c r="K1433" s="18">
        <f>IF(ROW()&lt;=3244,LN(B1496/B1433),"")</f>
        <v/>
      </c>
      <c r="L1433" s="19" t="n">
        <v>0.7325418994413407</v>
      </c>
      <c r="M1433" s="19" t="n">
        <v>0.8708100558659218</v>
      </c>
      <c r="N1433" s="17" t="n">
        <v>-0.7488255501996814</v>
      </c>
      <c r="O1433" s="20">
        <f>IF(F1433="","",IF(F1433&lt;'04_VOLATILITY_REGIMES'!$C$5,"Low",IF(F1433&lt;'04_VOLATILITY_REGIMES'!$C$6,"Normal",IF(F1433&lt;'04_VOLATILITY_REGIMES'!$C$7,"High","Extreme"))))</f>
        <v/>
      </c>
      <c r="P1433" s="20">
        <f>O1434</f>
        <v/>
      </c>
      <c r="Q1433" s="21">
        <f>YEAR(A1433)</f>
        <v/>
      </c>
    </row>
    <row r="1434">
      <c r="A1434" s="14" t="n">
        <v>43447</v>
      </c>
      <c r="B1434" s="15">
        <f>'01_RAW_Spot'!B1434</f>
        <v/>
      </c>
      <c r="C1434" s="16">
        <f>'01_RAW_IV'!B1434</f>
        <v/>
      </c>
      <c r="D1434" s="15">
        <f>LN(B1434/B1433)</f>
        <v/>
      </c>
      <c r="E1434" s="16">
        <f>STDEV(D1414:D1434)*SQRT(252)</f>
        <v/>
      </c>
      <c r="F1434" s="16">
        <f>STDEV(D1372:D1434)*SQRT(252)</f>
        <v/>
      </c>
      <c r="G1434" s="16">
        <f>IF(OR(C1434="",F1434=""),"",C1434-F1434)</f>
        <v/>
      </c>
      <c r="H1434" s="17">
        <f>IF(OR(C1434="",F1434="",F1434=0),"",C1434/F1434)</f>
        <v/>
      </c>
      <c r="I1434" s="18">
        <f>IF('01_RAW_FwdRV'!B1434="","",'01_RAW_FwdRV'!B1434)</f>
        <v/>
      </c>
      <c r="J1434" s="18">
        <f>IF(ROW()&lt;=3286,STDEV(D1435:D1455)*SQRT(252),"")</f>
        <v/>
      </c>
      <c r="K1434" s="18">
        <f>IF(ROW()&lt;=3244,LN(B1497/B1434),"")</f>
        <v/>
      </c>
      <c r="L1434" s="19" t="n">
        <v>0.7145847871598046</v>
      </c>
      <c r="M1434" s="19" t="n">
        <v>0.8709002093510119</v>
      </c>
      <c r="N1434" s="17" t="n">
        <v>-0.9025465095817352</v>
      </c>
      <c r="O1434" s="20">
        <f>IF(F1434="","",IF(F1434&lt;'04_VOLATILITY_REGIMES'!$C$5,"Low",IF(F1434&lt;'04_VOLATILITY_REGIMES'!$C$6,"Normal",IF(F1434&lt;'04_VOLATILITY_REGIMES'!$C$7,"High","Extreme"))))</f>
        <v/>
      </c>
      <c r="P1434" s="20">
        <f>O1435</f>
        <v/>
      </c>
      <c r="Q1434" s="21">
        <f>YEAR(A1434)</f>
        <v/>
      </c>
    </row>
    <row r="1435">
      <c r="A1435" s="14" t="n">
        <v>43448</v>
      </c>
      <c r="B1435" s="15">
        <f>'01_RAW_Spot'!B1435</f>
        <v/>
      </c>
      <c r="C1435" s="16">
        <f>'01_RAW_IV'!B1435</f>
        <v/>
      </c>
      <c r="D1435" s="15">
        <f>LN(B1435/B1434)</f>
        <v/>
      </c>
      <c r="E1435" s="16">
        <f>STDEV(D1415:D1435)*SQRT(252)</f>
        <v/>
      </c>
      <c r="F1435" s="16">
        <f>STDEV(D1373:D1435)*SQRT(252)</f>
        <v/>
      </c>
      <c r="G1435" s="16">
        <f>IF(OR(C1435="",F1435=""),"",C1435-F1435)</f>
        <v/>
      </c>
      <c r="H1435" s="17">
        <f>IF(OR(C1435="",F1435="",F1435=0),"",C1435/F1435)</f>
        <v/>
      </c>
      <c r="I1435" s="18">
        <f>IF('01_RAW_FwdRV'!B1435="","",'01_RAW_FwdRV'!B1435)</f>
        <v/>
      </c>
      <c r="J1435" s="18">
        <f>IF(ROW()&lt;=3286,STDEV(D1436:D1456)*SQRT(252),"")</f>
        <v/>
      </c>
      <c r="K1435" s="18">
        <f>IF(ROW()&lt;=3244,LN(B1498/B1435),"")</f>
        <v/>
      </c>
      <c r="L1435" s="19" t="n">
        <v>0.704323570432357</v>
      </c>
      <c r="M1435" s="19" t="n">
        <v>0.8702928870292888</v>
      </c>
      <c r="N1435" s="17" t="n">
        <v>-0.9495571199929319</v>
      </c>
      <c r="O1435" s="20">
        <f>IF(F1435="","",IF(F1435&lt;'04_VOLATILITY_REGIMES'!$C$5,"Low",IF(F1435&lt;'04_VOLATILITY_REGIMES'!$C$6,"Normal",IF(F1435&lt;'04_VOLATILITY_REGIMES'!$C$7,"High","Extreme"))))</f>
        <v/>
      </c>
      <c r="P1435" s="20">
        <f>O1436</f>
        <v/>
      </c>
      <c r="Q1435" s="21">
        <f>YEAR(A1435)</f>
        <v/>
      </c>
    </row>
    <row r="1436">
      <c r="A1436" s="14" t="n">
        <v>43451</v>
      </c>
      <c r="B1436" s="15">
        <f>'01_RAW_Spot'!B1436</f>
        <v/>
      </c>
      <c r="C1436" s="16">
        <f>'01_RAW_IV'!B1436</f>
        <v/>
      </c>
      <c r="D1436" s="15">
        <f>LN(B1436/B1435)</f>
        <v/>
      </c>
      <c r="E1436" s="16">
        <f>STDEV(D1416:D1436)*SQRT(252)</f>
        <v/>
      </c>
      <c r="F1436" s="16">
        <f>STDEV(D1374:D1436)*SQRT(252)</f>
        <v/>
      </c>
      <c r="G1436" s="16">
        <f>IF(OR(C1436="",F1436=""),"",C1436-F1436)</f>
        <v/>
      </c>
      <c r="H1436" s="17">
        <f>IF(OR(C1436="",F1436="",F1436=0),"",C1436/F1436)</f>
        <v/>
      </c>
      <c r="I1436" s="18">
        <f>IF('01_RAW_FwdRV'!B1436="","",'01_RAW_FwdRV'!B1436)</f>
        <v/>
      </c>
      <c r="J1436" s="18">
        <f>IF(ROW()&lt;=3286,STDEV(D1437:D1457)*SQRT(252),"")</f>
        <v/>
      </c>
      <c r="K1436" s="18">
        <f>IF(ROW()&lt;=3244,LN(B1499/B1436),"")</f>
        <v/>
      </c>
      <c r="L1436" s="19" t="n">
        <v>0.7045296167247387</v>
      </c>
      <c r="M1436" s="19" t="n">
        <v>0.8717770034843205</v>
      </c>
      <c r="N1436" s="17" t="n">
        <v>-0.9606203205629168</v>
      </c>
      <c r="O1436" s="20">
        <f>IF(F1436="","",IF(F1436&lt;'04_VOLATILITY_REGIMES'!$C$5,"Low",IF(F1436&lt;'04_VOLATILITY_REGIMES'!$C$6,"Normal",IF(F1436&lt;'04_VOLATILITY_REGIMES'!$C$7,"High","Extreme"))))</f>
        <v/>
      </c>
      <c r="P1436" s="20">
        <f>O1437</f>
        <v/>
      </c>
      <c r="Q1436" s="21">
        <f>YEAR(A1436)</f>
        <v/>
      </c>
    </row>
    <row r="1437">
      <c r="A1437" s="14" t="n">
        <v>43452</v>
      </c>
      <c r="B1437" s="15">
        <f>'01_RAW_Spot'!B1437</f>
        <v/>
      </c>
      <c r="C1437" s="16">
        <f>'01_RAW_IV'!B1437</f>
        <v/>
      </c>
      <c r="D1437" s="15">
        <f>LN(B1437/B1436)</f>
        <v/>
      </c>
      <c r="E1437" s="16">
        <f>STDEV(D1417:D1437)*SQRT(252)</f>
        <v/>
      </c>
      <c r="F1437" s="16">
        <f>STDEV(D1375:D1437)*SQRT(252)</f>
        <v/>
      </c>
      <c r="G1437" s="16">
        <f>IF(OR(C1437="",F1437=""),"",C1437-F1437)</f>
        <v/>
      </c>
      <c r="H1437" s="17">
        <f>IF(OR(C1437="",F1437="",F1437=0),"",C1437/F1437)</f>
        <v/>
      </c>
      <c r="I1437" s="18">
        <f>IF('01_RAW_FwdRV'!B1437="","",'01_RAW_FwdRV'!B1437)</f>
        <v/>
      </c>
      <c r="J1437" s="18">
        <f>IF(ROW()&lt;=3286,STDEV(D1438:D1458)*SQRT(252),"")</f>
        <v/>
      </c>
      <c r="K1437" s="18">
        <f>IF(ROW()&lt;=3244,LN(B1500/B1437),"")</f>
        <v/>
      </c>
      <c r="L1437" s="19" t="n">
        <v>0.708217270194986</v>
      </c>
      <c r="M1437" s="19" t="n">
        <v>0.8725626740947076</v>
      </c>
      <c r="N1437" s="17" t="n">
        <v>-1.093136616838253</v>
      </c>
      <c r="O1437" s="20">
        <f>IF(F1437="","",IF(F1437&lt;'04_VOLATILITY_REGIMES'!$C$5,"Low",IF(F1437&lt;'04_VOLATILITY_REGIMES'!$C$6,"Normal",IF(F1437&lt;'04_VOLATILITY_REGIMES'!$C$7,"High","Extreme"))))</f>
        <v/>
      </c>
      <c r="P1437" s="20">
        <f>O1438</f>
        <v/>
      </c>
      <c r="Q1437" s="21">
        <f>YEAR(A1437)</f>
        <v/>
      </c>
    </row>
    <row r="1438">
      <c r="A1438" s="14" t="n">
        <v>43453</v>
      </c>
      <c r="B1438" s="15">
        <f>'01_RAW_Spot'!B1438</f>
        <v/>
      </c>
      <c r="C1438" s="16">
        <f>'01_RAW_IV'!B1438</f>
        <v/>
      </c>
      <c r="D1438" s="15">
        <f>LN(B1438/B1437)</f>
        <v/>
      </c>
      <c r="E1438" s="16">
        <f>STDEV(D1418:D1438)*SQRT(252)</f>
        <v/>
      </c>
      <c r="F1438" s="16">
        <f>STDEV(D1376:D1438)*SQRT(252)</f>
        <v/>
      </c>
      <c r="G1438" s="16">
        <f>IF(OR(C1438="",F1438=""),"",C1438-F1438)</f>
        <v/>
      </c>
      <c r="H1438" s="17">
        <f>IF(OR(C1438="",F1438="",F1438=0),"",C1438/F1438)</f>
        <v/>
      </c>
      <c r="I1438" s="18">
        <f>IF('01_RAW_FwdRV'!B1438="","",'01_RAW_FwdRV'!B1438)</f>
        <v/>
      </c>
      <c r="J1438" s="18">
        <f>IF(ROW()&lt;=3286,STDEV(D1439:D1459)*SQRT(252),"")</f>
        <v/>
      </c>
      <c r="K1438" s="18">
        <f>IF(ROW()&lt;=3244,LN(B1501/B1438),"")</f>
        <v/>
      </c>
      <c r="L1438" s="19" t="n">
        <v>0.7181628392484343</v>
      </c>
      <c r="M1438" s="19" t="n">
        <v>0.871955462769659</v>
      </c>
      <c r="N1438" s="17" t="n">
        <v>-1.034778117249102</v>
      </c>
      <c r="O1438" s="20">
        <f>IF(F1438="","",IF(F1438&lt;'04_VOLATILITY_REGIMES'!$C$5,"Low",IF(F1438&lt;'04_VOLATILITY_REGIMES'!$C$6,"Normal",IF(F1438&lt;'04_VOLATILITY_REGIMES'!$C$7,"High","Extreme"))))</f>
        <v/>
      </c>
      <c r="P1438" s="20">
        <f>O1439</f>
        <v/>
      </c>
      <c r="Q1438" s="21">
        <f>YEAR(A1438)</f>
        <v/>
      </c>
    </row>
    <row r="1439">
      <c r="A1439" s="14" t="n">
        <v>43454</v>
      </c>
      <c r="B1439" s="15">
        <f>'01_RAW_Spot'!B1439</f>
        <v/>
      </c>
      <c r="C1439" s="16">
        <f>'01_RAW_IV'!B1439</f>
        <v/>
      </c>
      <c r="D1439" s="15">
        <f>LN(B1439/B1438)</f>
        <v/>
      </c>
      <c r="E1439" s="16">
        <f>STDEV(D1419:D1439)*SQRT(252)</f>
        <v/>
      </c>
      <c r="F1439" s="16">
        <f>STDEV(D1377:D1439)*SQRT(252)</f>
        <v/>
      </c>
      <c r="G1439" s="16">
        <f>IF(OR(C1439="",F1439=""),"",C1439-F1439)</f>
        <v/>
      </c>
      <c r="H1439" s="17">
        <f>IF(OR(C1439="",F1439="",F1439=0),"",C1439/F1439)</f>
        <v/>
      </c>
      <c r="I1439" s="18">
        <f>IF('01_RAW_FwdRV'!B1439="","",'01_RAW_FwdRV'!B1439)</f>
        <v/>
      </c>
      <c r="J1439" s="18">
        <f>IF(ROW()&lt;=3286,STDEV(D1440:D1460)*SQRT(252),"")</f>
        <v/>
      </c>
      <c r="K1439" s="18">
        <f>IF(ROW()&lt;=3244,LN(B1502/B1439),"")</f>
        <v/>
      </c>
      <c r="L1439" s="19" t="n">
        <v>0.7218358831710709</v>
      </c>
      <c r="M1439" s="19" t="n">
        <v>0.872739916550765</v>
      </c>
      <c r="N1439" s="17" t="n">
        <v>-1.057930985614785</v>
      </c>
      <c r="O1439" s="20">
        <f>IF(F1439="","",IF(F1439&lt;'04_VOLATILITY_REGIMES'!$C$5,"Low",IF(F1439&lt;'04_VOLATILITY_REGIMES'!$C$6,"Normal",IF(F1439&lt;'04_VOLATILITY_REGIMES'!$C$7,"High","Extreme"))))</f>
        <v/>
      </c>
      <c r="P1439" s="20">
        <f>O1440</f>
        <v/>
      </c>
      <c r="Q1439" s="21">
        <f>YEAR(A1439)</f>
        <v/>
      </c>
    </row>
    <row r="1440">
      <c r="A1440" s="14" t="n">
        <v>43455</v>
      </c>
      <c r="B1440" s="15">
        <f>'01_RAW_Spot'!B1440</f>
        <v/>
      </c>
      <c r="C1440" s="16">
        <f>'01_RAW_IV'!B1440</f>
        <v/>
      </c>
      <c r="D1440" s="15">
        <f>LN(B1440/B1439)</f>
        <v/>
      </c>
      <c r="E1440" s="16">
        <f>STDEV(D1420:D1440)*SQRT(252)</f>
        <v/>
      </c>
      <c r="F1440" s="16">
        <f>STDEV(D1378:D1440)*SQRT(252)</f>
        <v/>
      </c>
      <c r="G1440" s="16">
        <f>IF(OR(C1440="",F1440=""),"",C1440-F1440)</f>
        <v/>
      </c>
      <c r="H1440" s="17">
        <f>IF(OR(C1440="",F1440="",F1440=0),"",C1440/F1440)</f>
        <v/>
      </c>
      <c r="I1440" s="18">
        <f>IF('01_RAW_FwdRV'!B1440="","",'01_RAW_FwdRV'!B1440)</f>
        <v/>
      </c>
      <c r="J1440" s="18">
        <f>IF(ROW()&lt;=3286,STDEV(D1441:D1461)*SQRT(252),"")</f>
        <v/>
      </c>
      <c r="K1440" s="18">
        <f>IF(ROW()&lt;=3244,LN(B1503/B1440),"")</f>
        <v/>
      </c>
      <c r="L1440" s="19" t="n">
        <v>0.7380125086865879</v>
      </c>
      <c r="M1440" s="19" t="n">
        <v>0.8735232800555942</v>
      </c>
      <c r="N1440" s="17" t="n">
        <v>-0.9135151193727282</v>
      </c>
      <c r="O1440" s="20">
        <f>IF(F1440="","",IF(F1440&lt;'04_VOLATILITY_REGIMES'!$C$5,"Low",IF(F1440&lt;'04_VOLATILITY_REGIMES'!$C$6,"Normal",IF(F1440&lt;'04_VOLATILITY_REGIMES'!$C$7,"High","Extreme"))))</f>
        <v/>
      </c>
      <c r="P1440" s="20">
        <f>O1441</f>
        <v/>
      </c>
      <c r="Q1440" s="21">
        <f>YEAR(A1440)</f>
        <v/>
      </c>
    </row>
    <row r="1441">
      <c r="A1441" s="14" t="n">
        <v>43458</v>
      </c>
      <c r="B1441" s="15">
        <f>'01_RAW_Spot'!B1441</f>
        <v/>
      </c>
      <c r="C1441" s="16">
        <f>'01_RAW_IV'!B1441</f>
        <v/>
      </c>
      <c r="D1441" s="15">
        <f>LN(B1441/B1440)</f>
        <v/>
      </c>
      <c r="E1441" s="16">
        <f>STDEV(D1421:D1441)*SQRT(252)</f>
        <v/>
      </c>
      <c r="F1441" s="16">
        <f>STDEV(D1379:D1441)*SQRT(252)</f>
        <v/>
      </c>
      <c r="G1441" s="16">
        <f>IF(OR(C1441="",F1441=""),"",C1441-F1441)</f>
        <v/>
      </c>
      <c r="H1441" s="17">
        <f>IF(OR(C1441="",F1441="",F1441=0),"",C1441/F1441)</f>
        <v/>
      </c>
      <c r="I1441" s="18">
        <f>IF('01_RAW_FwdRV'!B1441="","",'01_RAW_FwdRV'!B1441)</f>
        <v/>
      </c>
      <c r="J1441" s="18">
        <f>IF(ROW()&lt;=3286,STDEV(D1442:D1462)*SQRT(252),"")</f>
        <v/>
      </c>
      <c r="K1441" s="18">
        <f>IF(ROW()&lt;=3244,LN(B1504/B1441),"")</f>
        <v/>
      </c>
      <c r="L1441" s="19" t="n">
        <v>0.7388888888888889</v>
      </c>
      <c r="M1441" s="19" t="n">
        <v>0.8701388888888889</v>
      </c>
      <c r="N1441" s="17" t="n">
        <v>-0.7618142823454637</v>
      </c>
      <c r="O1441" s="20">
        <f>IF(F1441="","",IF(F1441&lt;'04_VOLATILITY_REGIMES'!$C$5,"Low",IF(F1441&lt;'04_VOLATILITY_REGIMES'!$C$6,"Normal",IF(F1441&lt;'04_VOLATILITY_REGIMES'!$C$7,"High","Extreme"))))</f>
        <v/>
      </c>
      <c r="P1441" s="20">
        <f>O1442</f>
        <v/>
      </c>
      <c r="Q1441" s="21">
        <f>YEAR(A1441)</f>
        <v/>
      </c>
    </row>
    <row r="1442">
      <c r="A1442" s="14" t="n">
        <v>43460</v>
      </c>
      <c r="B1442" s="15">
        <f>'01_RAW_Spot'!B1442</f>
        <v/>
      </c>
      <c r="C1442" s="16">
        <f>'01_RAW_IV'!B1442</f>
        <v/>
      </c>
      <c r="D1442" s="15">
        <f>LN(B1442/B1441)</f>
        <v/>
      </c>
      <c r="E1442" s="16">
        <f>STDEV(D1422:D1442)*SQRT(252)</f>
        <v/>
      </c>
      <c r="F1442" s="16">
        <f>STDEV(D1380:D1442)*SQRT(252)</f>
        <v/>
      </c>
      <c r="G1442" s="16">
        <f>IF(OR(C1442="",F1442=""),"",C1442-F1442)</f>
        <v/>
      </c>
      <c r="H1442" s="17">
        <f>IF(OR(C1442="",F1442="",F1442=0),"",C1442/F1442)</f>
        <v/>
      </c>
      <c r="I1442" s="18">
        <f>IF('01_RAW_FwdRV'!B1442="","",'01_RAW_FwdRV'!B1442)</f>
        <v/>
      </c>
      <c r="J1442" s="18">
        <f>IF(ROW()&lt;=3286,STDEV(D1443:D1463)*SQRT(252),"")</f>
        <v/>
      </c>
      <c r="K1442" s="18">
        <f>IF(ROW()&lt;=3244,LN(B1505/B1442),"")</f>
        <v/>
      </c>
      <c r="L1442" s="19" t="n">
        <v>0.7411519777931992</v>
      </c>
      <c r="M1442" s="19" t="n">
        <v>0.8688410825815406</v>
      </c>
      <c r="N1442" s="17" t="n">
        <v>-0.6882534909079403</v>
      </c>
      <c r="O1442" s="20">
        <f>IF(F1442="","",IF(F1442&lt;'04_VOLATILITY_REGIMES'!$C$5,"Low",IF(F1442&lt;'04_VOLATILITY_REGIMES'!$C$6,"Normal",IF(F1442&lt;'04_VOLATILITY_REGIMES'!$C$7,"High","Extreme"))))</f>
        <v/>
      </c>
      <c r="P1442" s="20">
        <f>O1443</f>
        <v/>
      </c>
      <c r="Q1442" s="21">
        <f>YEAR(A1442)</f>
        <v/>
      </c>
    </row>
    <row r="1443">
      <c r="A1443" s="14" t="n">
        <v>43461</v>
      </c>
      <c r="B1443" s="15">
        <f>'01_RAW_Spot'!B1443</f>
        <v/>
      </c>
      <c r="C1443" s="16">
        <f>'01_RAW_IV'!B1443</f>
        <v/>
      </c>
      <c r="D1443" s="15">
        <f>LN(B1443/B1442)</f>
        <v/>
      </c>
      <c r="E1443" s="16">
        <f>STDEV(D1423:D1443)*SQRT(252)</f>
        <v/>
      </c>
      <c r="F1443" s="16">
        <f>STDEV(D1381:D1443)*SQRT(252)</f>
        <v/>
      </c>
      <c r="G1443" s="16">
        <f>IF(OR(C1443="",F1443=""),"",C1443-F1443)</f>
        <v/>
      </c>
      <c r="H1443" s="17">
        <f>IF(OR(C1443="",F1443="",F1443=0),"",C1443/F1443)</f>
        <v/>
      </c>
      <c r="I1443" s="18">
        <f>IF('01_RAW_FwdRV'!B1443="","",'01_RAW_FwdRV'!B1443)</f>
        <v/>
      </c>
      <c r="J1443" s="18">
        <f>IF(ROW()&lt;=3286,STDEV(D1444:D1464)*SQRT(252),"")</f>
        <v/>
      </c>
      <c r="K1443" s="18">
        <f>IF(ROW()&lt;=3244,LN(B1506/B1443),"")</f>
        <v/>
      </c>
      <c r="L1443" s="19" t="n">
        <v>0.7413314840499307</v>
      </c>
      <c r="M1443" s="19" t="n">
        <v>0.8682385575589459</v>
      </c>
      <c r="N1443" s="17" t="n">
        <v>-0.6257131448786664</v>
      </c>
      <c r="O1443" s="20">
        <f>IF(F1443="","",IF(F1443&lt;'04_VOLATILITY_REGIMES'!$C$5,"Low",IF(F1443&lt;'04_VOLATILITY_REGIMES'!$C$6,"Normal",IF(F1443&lt;'04_VOLATILITY_REGIMES'!$C$7,"High","Extreme"))))</f>
        <v/>
      </c>
      <c r="P1443" s="20">
        <f>O1444</f>
        <v/>
      </c>
      <c r="Q1443" s="21">
        <f>YEAR(A1443)</f>
        <v/>
      </c>
    </row>
    <row r="1444">
      <c r="A1444" s="14" t="n">
        <v>43462</v>
      </c>
      <c r="B1444" s="15">
        <f>'01_RAW_Spot'!B1444</f>
        <v/>
      </c>
      <c r="C1444" s="16">
        <f>'01_RAW_IV'!B1444</f>
        <v/>
      </c>
      <c r="D1444" s="15">
        <f>LN(B1444/B1443)</f>
        <v/>
      </c>
      <c r="E1444" s="16">
        <f>STDEV(D1424:D1444)*SQRT(252)</f>
        <v/>
      </c>
      <c r="F1444" s="16">
        <f>STDEV(D1382:D1444)*SQRT(252)</f>
        <v/>
      </c>
      <c r="G1444" s="16">
        <f>IF(OR(C1444="",F1444=""),"",C1444-F1444)</f>
        <v/>
      </c>
      <c r="H1444" s="17">
        <f>IF(OR(C1444="",F1444="",F1444=0),"",C1444/F1444)</f>
        <v/>
      </c>
      <c r="I1444" s="18">
        <f>IF('01_RAW_FwdRV'!B1444="","",'01_RAW_FwdRV'!B1444)</f>
        <v/>
      </c>
      <c r="J1444" s="18">
        <f>IF(ROW()&lt;=3286,STDEV(D1445:D1465)*SQRT(252),"")</f>
        <v/>
      </c>
      <c r="K1444" s="18">
        <f>IF(ROW()&lt;=3244,LN(B1507/B1444),"")</f>
        <v/>
      </c>
      <c r="L1444" s="19" t="n">
        <v>0.7401247401247402</v>
      </c>
      <c r="M1444" s="19" t="n">
        <v>0.8683298683298684</v>
      </c>
      <c r="N1444" s="17" t="n">
        <v>-0.680578426761173</v>
      </c>
      <c r="O1444" s="20">
        <f>IF(F1444="","",IF(F1444&lt;'04_VOLATILITY_REGIMES'!$C$5,"Low",IF(F1444&lt;'04_VOLATILITY_REGIMES'!$C$6,"Normal",IF(F1444&lt;'04_VOLATILITY_REGIMES'!$C$7,"High","Extreme"))))</f>
        <v/>
      </c>
      <c r="P1444" s="20">
        <f>O1445</f>
        <v/>
      </c>
      <c r="Q1444" s="21">
        <f>YEAR(A1444)</f>
        <v/>
      </c>
    </row>
    <row r="1445">
      <c r="A1445" s="14" t="n">
        <v>43465</v>
      </c>
      <c r="B1445" s="15">
        <f>'01_RAW_Spot'!B1445</f>
        <v/>
      </c>
      <c r="C1445" s="16">
        <f>'01_RAW_IV'!B1445</f>
        <v/>
      </c>
      <c r="D1445" s="15">
        <f>LN(B1445/B1444)</f>
        <v/>
      </c>
      <c r="E1445" s="16">
        <f>STDEV(D1425:D1445)*SQRT(252)</f>
        <v/>
      </c>
      <c r="F1445" s="16">
        <f>STDEV(D1383:D1445)*SQRT(252)</f>
        <v/>
      </c>
      <c r="G1445" s="16">
        <f>IF(OR(C1445="",F1445=""),"",C1445-F1445)</f>
        <v/>
      </c>
      <c r="H1445" s="17">
        <f>IF(OR(C1445="",F1445="",F1445=0),"",C1445/F1445)</f>
        <v/>
      </c>
      <c r="I1445" s="18">
        <f>IF('01_RAW_FwdRV'!B1445="","",'01_RAW_FwdRV'!B1445)</f>
        <v/>
      </c>
      <c r="J1445" s="18">
        <f>IF(ROW()&lt;=3286,STDEV(D1446:D1466)*SQRT(252),"")</f>
        <v/>
      </c>
      <c r="K1445" s="18">
        <f>IF(ROW()&lt;=3244,LN(B1508/B1445),"")</f>
        <v/>
      </c>
      <c r="L1445" s="19" t="n">
        <v>0.7368421052631579</v>
      </c>
      <c r="M1445" s="19" t="n">
        <v>0.8670360110803325</v>
      </c>
      <c r="N1445" s="17" t="n">
        <v>-0.6884608468815401</v>
      </c>
      <c r="O1445" s="20">
        <f>IF(F1445="","",IF(F1445&lt;'04_VOLATILITY_REGIMES'!$C$5,"Low",IF(F1445&lt;'04_VOLATILITY_REGIMES'!$C$6,"Normal",IF(F1445&lt;'04_VOLATILITY_REGIMES'!$C$7,"High","Extreme"))))</f>
        <v/>
      </c>
      <c r="P1445" s="20">
        <f>O1446</f>
        <v/>
      </c>
      <c r="Q1445" s="21">
        <f>YEAR(A1445)</f>
        <v/>
      </c>
    </row>
    <row r="1446">
      <c r="A1446" s="14" t="n">
        <v>43466</v>
      </c>
      <c r="B1446" s="15">
        <f>'01_RAW_Spot'!B1446</f>
        <v/>
      </c>
      <c r="C1446" s="16">
        <f>'01_RAW_IV'!B1446</f>
        <v/>
      </c>
      <c r="D1446" s="15">
        <f>LN(B1446/B1445)</f>
        <v/>
      </c>
      <c r="E1446" s="16">
        <f>STDEV(D1426:D1446)*SQRT(252)</f>
        <v/>
      </c>
      <c r="F1446" s="16">
        <f>STDEV(D1384:D1446)*SQRT(252)</f>
        <v/>
      </c>
      <c r="G1446" s="16">
        <f>IF(OR(C1446="",F1446=""),"",C1446-F1446)</f>
        <v/>
      </c>
      <c r="H1446" s="17">
        <f>IF(OR(C1446="",F1446="",F1446=0),"",C1446/F1446)</f>
        <v/>
      </c>
      <c r="I1446" s="18">
        <f>IF('01_RAW_FwdRV'!B1446="","",'01_RAW_FwdRV'!B1446)</f>
        <v/>
      </c>
      <c r="J1446" s="18">
        <f>IF(ROW()&lt;=3286,STDEV(D1447:D1467)*SQRT(252),"")</f>
        <v/>
      </c>
      <c r="K1446" s="18">
        <f>IF(ROW()&lt;=3244,LN(B1509/B1446),"")</f>
        <v/>
      </c>
      <c r="L1446" s="19" t="n">
        <v>0.7321799307958478</v>
      </c>
      <c r="M1446" s="19" t="n">
        <v>0.8678200692041522</v>
      </c>
      <c r="N1446" s="17" t="n">
        <v>-0.7607416002979787</v>
      </c>
      <c r="O1446" s="20">
        <f>IF(F1446="","",IF(F1446&lt;'04_VOLATILITY_REGIMES'!$C$5,"Low",IF(F1446&lt;'04_VOLATILITY_REGIMES'!$C$6,"Normal",IF(F1446&lt;'04_VOLATILITY_REGIMES'!$C$7,"High","Extreme"))))</f>
        <v/>
      </c>
      <c r="P1446" s="20">
        <f>O1447</f>
        <v/>
      </c>
      <c r="Q1446" s="21">
        <f>YEAR(A1446)</f>
        <v/>
      </c>
    </row>
    <row r="1447">
      <c r="A1447" s="14" t="n">
        <v>43467</v>
      </c>
      <c r="B1447" s="15">
        <f>'01_RAW_Spot'!B1447</f>
        <v/>
      </c>
      <c r="C1447" s="16">
        <f>'01_RAW_IV'!B1447</f>
        <v/>
      </c>
      <c r="D1447" s="15">
        <f>LN(B1447/B1446)</f>
        <v/>
      </c>
      <c r="E1447" s="16">
        <f>STDEV(D1427:D1447)*SQRT(252)</f>
        <v/>
      </c>
      <c r="F1447" s="16">
        <f>STDEV(D1385:D1447)*SQRT(252)</f>
        <v/>
      </c>
      <c r="G1447" s="16">
        <f>IF(OR(C1447="",F1447=""),"",C1447-F1447)</f>
        <v/>
      </c>
      <c r="H1447" s="17">
        <f>IF(OR(C1447="",F1447="",F1447=0),"",C1447/F1447)</f>
        <v/>
      </c>
      <c r="I1447" s="18">
        <f>IF('01_RAW_FwdRV'!B1447="","",'01_RAW_FwdRV'!B1447)</f>
        <v/>
      </c>
      <c r="J1447" s="18">
        <f>IF(ROW()&lt;=3286,STDEV(D1448:D1468)*SQRT(252),"")</f>
        <v/>
      </c>
      <c r="K1447" s="18">
        <f>IF(ROW()&lt;=3244,LN(B1510/B1447),"")</f>
        <v/>
      </c>
      <c r="L1447" s="19" t="n">
        <v>0.7372060857538036</v>
      </c>
      <c r="M1447" s="19" t="n">
        <v>0.872060857538036</v>
      </c>
      <c r="N1447" s="17" t="n">
        <v>-0.8374952007588008</v>
      </c>
      <c r="O1447" s="20">
        <f>IF(F1447="","",IF(F1447&lt;'04_VOLATILITY_REGIMES'!$C$5,"Low",IF(F1447&lt;'04_VOLATILITY_REGIMES'!$C$6,"Normal",IF(F1447&lt;'04_VOLATILITY_REGIMES'!$C$7,"High","Extreme"))))</f>
        <v/>
      </c>
      <c r="P1447" s="20">
        <f>O1448</f>
        <v/>
      </c>
      <c r="Q1447" s="21">
        <f>YEAR(A1447)</f>
        <v/>
      </c>
    </row>
    <row r="1448">
      <c r="A1448" s="14" t="n">
        <v>43468</v>
      </c>
      <c r="B1448" s="15">
        <f>'01_RAW_Spot'!B1448</f>
        <v/>
      </c>
      <c r="C1448" s="16">
        <f>'01_RAW_IV'!B1448</f>
        <v/>
      </c>
      <c r="D1448" s="15">
        <f>LN(B1448/B1447)</f>
        <v/>
      </c>
      <c r="E1448" s="16">
        <f>STDEV(D1428:D1448)*SQRT(252)</f>
        <v/>
      </c>
      <c r="F1448" s="16">
        <f>STDEV(D1386:D1448)*SQRT(252)</f>
        <v/>
      </c>
      <c r="G1448" s="16">
        <f>IF(OR(C1448="",F1448=""),"",C1448-F1448)</f>
        <v/>
      </c>
      <c r="H1448" s="17">
        <f>IF(OR(C1448="",F1448="",F1448=0),"",C1448/F1448)</f>
        <v/>
      </c>
      <c r="I1448" s="18">
        <f>IF('01_RAW_FwdRV'!B1448="","",'01_RAW_FwdRV'!B1448)</f>
        <v/>
      </c>
      <c r="J1448" s="18">
        <f>IF(ROW()&lt;=3286,STDEV(D1449:D1469)*SQRT(252),"")</f>
        <v/>
      </c>
      <c r="K1448" s="18">
        <f>IF(ROW()&lt;=3244,LN(B1511/B1448),"")</f>
        <v/>
      </c>
      <c r="L1448" s="19" t="n">
        <v>0.7415342087076711</v>
      </c>
      <c r="M1448" s="19" t="n">
        <v>0.8721492743607464</v>
      </c>
      <c r="N1448" s="17" t="n">
        <v>-0.7700431093778867</v>
      </c>
      <c r="O1448" s="20">
        <f>IF(F1448="","",IF(F1448&lt;'04_VOLATILITY_REGIMES'!$C$5,"Low",IF(F1448&lt;'04_VOLATILITY_REGIMES'!$C$6,"Normal",IF(F1448&lt;'04_VOLATILITY_REGIMES'!$C$7,"High","Extreme"))))</f>
        <v/>
      </c>
      <c r="P1448" s="20">
        <f>O1449</f>
        <v/>
      </c>
      <c r="Q1448" s="21">
        <f>YEAR(A1448)</f>
        <v/>
      </c>
    </row>
    <row r="1449">
      <c r="A1449" s="14" t="n">
        <v>43469</v>
      </c>
      <c r="B1449" s="15">
        <f>'01_RAW_Spot'!B1449</f>
        <v/>
      </c>
      <c r="C1449" s="16">
        <f>'01_RAW_IV'!B1449</f>
        <v/>
      </c>
      <c r="D1449" s="15">
        <f>LN(B1449/B1448)</f>
        <v/>
      </c>
      <c r="E1449" s="16">
        <f>STDEV(D1429:D1449)*SQRT(252)</f>
        <v/>
      </c>
      <c r="F1449" s="16">
        <f>STDEV(D1387:D1449)*SQRT(252)</f>
        <v/>
      </c>
      <c r="G1449" s="16">
        <f>IF(OR(C1449="",F1449=""),"",C1449-F1449)</f>
        <v/>
      </c>
      <c r="H1449" s="17">
        <f>IF(OR(C1449="",F1449="",F1449=0),"",C1449/F1449)</f>
        <v/>
      </c>
      <c r="I1449" s="18">
        <f>IF('01_RAW_FwdRV'!B1449="","",'01_RAW_FwdRV'!B1449)</f>
        <v/>
      </c>
      <c r="J1449" s="18">
        <f>IF(ROW()&lt;=3286,STDEV(D1450:D1470)*SQRT(252),"")</f>
        <v/>
      </c>
      <c r="K1449" s="18">
        <f>IF(ROW()&lt;=3244,LN(B1512/B1449),"")</f>
        <v/>
      </c>
      <c r="L1449" s="19" t="n">
        <v>0.7382596685082873</v>
      </c>
      <c r="M1449" s="19" t="n">
        <v>0.8729281767955801</v>
      </c>
      <c r="N1449" s="17" t="n">
        <v>-0.8340024633819774</v>
      </c>
      <c r="O1449" s="20">
        <f>IF(F1449="","",IF(F1449&lt;'04_VOLATILITY_REGIMES'!$C$5,"Low",IF(F1449&lt;'04_VOLATILITY_REGIMES'!$C$6,"Normal",IF(F1449&lt;'04_VOLATILITY_REGIMES'!$C$7,"High","Extreme"))))</f>
        <v/>
      </c>
      <c r="P1449" s="20">
        <f>O1450</f>
        <v/>
      </c>
      <c r="Q1449" s="21">
        <f>YEAR(A1449)</f>
        <v/>
      </c>
    </row>
    <row r="1450">
      <c r="A1450" s="14" t="n">
        <v>43472</v>
      </c>
      <c r="B1450" s="15">
        <f>'01_RAW_Spot'!B1450</f>
        <v/>
      </c>
      <c r="C1450" s="16">
        <f>'01_RAW_IV'!B1450</f>
        <v/>
      </c>
      <c r="D1450" s="15">
        <f>LN(B1450/B1449)</f>
        <v/>
      </c>
      <c r="E1450" s="16">
        <f>STDEV(D1430:D1450)*SQRT(252)</f>
        <v/>
      </c>
      <c r="F1450" s="16">
        <f>STDEV(D1388:D1450)*SQRT(252)</f>
        <v/>
      </c>
      <c r="G1450" s="16">
        <f>IF(OR(C1450="",F1450=""),"",C1450-F1450)</f>
        <v/>
      </c>
      <c r="H1450" s="17">
        <f>IF(OR(C1450="",F1450="",F1450=0),"",C1450/F1450)</f>
        <v/>
      </c>
      <c r="I1450" s="18">
        <f>IF('01_RAW_FwdRV'!B1450="","",'01_RAW_FwdRV'!B1450)</f>
        <v/>
      </c>
      <c r="J1450" s="18">
        <f>IF(ROW()&lt;=3286,STDEV(D1451:D1471)*SQRT(252),"")</f>
        <v/>
      </c>
      <c r="K1450" s="18">
        <f>IF(ROW()&lt;=3244,LN(B1513/B1450),"")</f>
        <v/>
      </c>
      <c r="L1450" s="19" t="n">
        <v>0.7363699102829537</v>
      </c>
      <c r="M1450" s="19" t="n">
        <v>0.8702553485162181</v>
      </c>
      <c r="N1450" s="17" t="n">
        <v>-0.8000520631337671</v>
      </c>
      <c r="O1450" s="20">
        <f>IF(F1450="","",IF(F1450&lt;'04_VOLATILITY_REGIMES'!$C$5,"Low",IF(F1450&lt;'04_VOLATILITY_REGIMES'!$C$6,"Normal",IF(F1450&lt;'04_VOLATILITY_REGIMES'!$C$7,"High","Extreme"))))</f>
        <v/>
      </c>
      <c r="P1450" s="20">
        <f>O1451</f>
        <v/>
      </c>
      <c r="Q1450" s="21">
        <f>YEAR(A1450)</f>
        <v/>
      </c>
    </row>
    <row r="1451">
      <c r="A1451" s="14" t="n">
        <v>43473</v>
      </c>
      <c r="B1451" s="15">
        <f>'01_RAW_Spot'!B1451</f>
        <v/>
      </c>
      <c r="C1451" s="16">
        <f>'01_RAW_IV'!B1451</f>
        <v/>
      </c>
      <c r="D1451" s="15">
        <f>LN(B1451/B1450)</f>
        <v/>
      </c>
      <c r="E1451" s="16">
        <f>STDEV(D1431:D1451)*SQRT(252)</f>
        <v/>
      </c>
      <c r="F1451" s="16">
        <f>STDEV(D1389:D1451)*SQRT(252)</f>
        <v/>
      </c>
      <c r="G1451" s="16">
        <f>IF(OR(C1451="",F1451=""),"",C1451-F1451)</f>
        <v/>
      </c>
      <c r="H1451" s="17">
        <f>IF(OR(C1451="",F1451="",F1451=0),"",C1451/F1451)</f>
        <v/>
      </c>
      <c r="I1451" s="18">
        <f>IF('01_RAW_FwdRV'!B1451="","",'01_RAW_FwdRV'!B1451)</f>
        <v/>
      </c>
      <c r="J1451" s="18">
        <f>IF(ROW()&lt;=3286,STDEV(D1452:D1472)*SQRT(252),"")</f>
        <v/>
      </c>
      <c r="K1451" s="18">
        <f>IF(ROW()&lt;=3244,LN(B1514/B1451),"")</f>
        <v/>
      </c>
      <c r="L1451" s="19" t="n">
        <v>0.7427586206896551</v>
      </c>
      <c r="M1451" s="19" t="n">
        <v>0.8724137931034482</v>
      </c>
      <c r="N1451" s="17" t="n">
        <v>-0.7695459968596168</v>
      </c>
      <c r="O1451" s="20">
        <f>IF(F1451="","",IF(F1451&lt;'04_VOLATILITY_REGIMES'!$C$5,"Low",IF(F1451&lt;'04_VOLATILITY_REGIMES'!$C$6,"Normal",IF(F1451&lt;'04_VOLATILITY_REGIMES'!$C$7,"High","Extreme"))))</f>
        <v/>
      </c>
      <c r="P1451" s="20">
        <f>O1452</f>
        <v/>
      </c>
      <c r="Q1451" s="21">
        <f>YEAR(A1451)</f>
        <v/>
      </c>
    </row>
    <row r="1452">
      <c r="A1452" s="14" t="n">
        <v>43474</v>
      </c>
      <c r="B1452" s="15">
        <f>'01_RAW_Spot'!B1452</f>
        <v/>
      </c>
      <c r="C1452" s="16">
        <f>'01_RAW_IV'!B1452</f>
        <v/>
      </c>
      <c r="D1452" s="15">
        <f>LN(B1452/B1451)</f>
        <v/>
      </c>
      <c r="E1452" s="16">
        <f>STDEV(D1432:D1452)*SQRT(252)</f>
        <v/>
      </c>
      <c r="F1452" s="16">
        <f>STDEV(D1390:D1452)*SQRT(252)</f>
        <v/>
      </c>
      <c r="G1452" s="16">
        <f>IF(OR(C1452="",F1452=""),"",C1452-F1452)</f>
        <v/>
      </c>
      <c r="H1452" s="17">
        <f>IF(OR(C1452="",F1452="",F1452=0),"",C1452/F1452)</f>
        <v/>
      </c>
      <c r="I1452" s="18">
        <f>IF('01_RAW_FwdRV'!B1452="","",'01_RAW_FwdRV'!B1452)</f>
        <v/>
      </c>
      <c r="J1452" s="18">
        <f>IF(ROW()&lt;=3286,STDEV(D1453:D1473)*SQRT(252),"")</f>
        <v/>
      </c>
      <c r="K1452" s="18">
        <f>IF(ROW()&lt;=3244,LN(B1515/B1452),"")</f>
        <v/>
      </c>
      <c r="L1452" s="19" t="n">
        <v>0.7470709855272226</v>
      </c>
      <c r="M1452" s="19" t="n">
        <v>0.8725017229496899</v>
      </c>
      <c r="N1452" s="17" t="n">
        <v>-0.7117936266897871</v>
      </c>
      <c r="O1452" s="20">
        <f>IF(F1452="","",IF(F1452&lt;'04_VOLATILITY_REGIMES'!$C$5,"Low",IF(F1452&lt;'04_VOLATILITY_REGIMES'!$C$6,"Normal",IF(F1452&lt;'04_VOLATILITY_REGIMES'!$C$7,"High","Extreme"))))</f>
        <v/>
      </c>
      <c r="P1452" s="20">
        <f>O1453</f>
        <v/>
      </c>
      <c r="Q1452" s="21">
        <f>YEAR(A1452)</f>
        <v/>
      </c>
    </row>
    <row r="1453">
      <c r="A1453" s="14" t="n">
        <v>43475</v>
      </c>
      <c r="B1453" s="15">
        <f>'01_RAW_Spot'!B1453</f>
        <v/>
      </c>
      <c r="C1453" s="16">
        <f>'01_RAW_IV'!B1453</f>
        <v/>
      </c>
      <c r="D1453" s="15">
        <f>LN(B1453/B1452)</f>
        <v/>
      </c>
      <c r="E1453" s="16">
        <f>STDEV(D1433:D1453)*SQRT(252)</f>
        <v/>
      </c>
      <c r="F1453" s="16">
        <f>STDEV(D1391:D1453)*SQRT(252)</f>
        <v/>
      </c>
      <c r="G1453" s="16">
        <f>IF(OR(C1453="",F1453=""),"",C1453-F1453)</f>
        <v/>
      </c>
      <c r="H1453" s="17">
        <f>IF(OR(C1453="",F1453="",F1453=0),"",C1453/F1453)</f>
        <v/>
      </c>
      <c r="I1453" s="18">
        <f>IF('01_RAW_FwdRV'!B1453="","",'01_RAW_FwdRV'!B1453)</f>
        <v/>
      </c>
      <c r="J1453" s="18">
        <f>IF(ROW()&lt;=3286,STDEV(D1454:D1474)*SQRT(252),"")</f>
        <v/>
      </c>
      <c r="K1453" s="18">
        <f>IF(ROW()&lt;=3244,LN(B1516/B1453),"")</f>
        <v/>
      </c>
      <c r="L1453" s="19" t="n">
        <v>0.7458677685950413</v>
      </c>
      <c r="M1453" s="19" t="n">
        <v>0.8705234159779615</v>
      </c>
      <c r="N1453" s="17" t="n">
        <v>-0.7052000009264454</v>
      </c>
      <c r="O1453" s="20">
        <f>IF(F1453="","",IF(F1453&lt;'04_VOLATILITY_REGIMES'!$C$5,"Low",IF(F1453&lt;'04_VOLATILITY_REGIMES'!$C$6,"Normal",IF(F1453&lt;'04_VOLATILITY_REGIMES'!$C$7,"High","Extreme"))))</f>
        <v/>
      </c>
      <c r="P1453" s="20">
        <f>O1454</f>
        <v/>
      </c>
      <c r="Q1453" s="21">
        <f>YEAR(A1453)</f>
        <v/>
      </c>
    </row>
    <row r="1454">
      <c r="A1454" s="14" t="n">
        <v>43476</v>
      </c>
      <c r="B1454" s="15">
        <f>'01_RAW_Spot'!B1454</f>
        <v/>
      </c>
      <c r="C1454" s="16">
        <f>'01_RAW_IV'!B1454</f>
        <v/>
      </c>
      <c r="D1454" s="15">
        <f>LN(B1454/B1453)</f>
        <v/>
      </c>
      <c r="E1454" s="16">
        <f>STDEV(D1434:D1454)*SQRT(252)</f>
        <v/>
      </c>
      <c r="F1454" s="16">
        <f>STDEV(D1392:D1454)*SQRT(252)</f>
        <v/>
      </c>
      <c r="G1454" s="16">
        <f>IF(OR(C1454="",F1454=""),"",C1454-F1454)</f>
        <v/>
      </c>
      <c r="H1454" s="17">
        <f>IF(OR(C1454="",F1454="",F1454=0),"",C1454/F1454)</f>
        <v/>
      </c>
      <c r="I1454" s="18">
        <f>IF('01_RAW_FwdRV'!B1454="","",'01_RAW_FwdRV'!B1454)</f>
        <v/>
      </c>
      <c r="J1454" s="18">
        <f>IF(ROW()&lt;=3286,STDEV(D1455:D1475)*SQRT(252),"")</f>
        <v/>
      </c>
      <c r="K1454" s="18">
        <f>IF(ROW()&lt;=3244,LN(B1517/B1454),"")</f>
        <v/>
      </c>
      <c r="L1454" s="19" t="n">
        <v>0.7426015141087405</v>
      </c>
      <c r="M1454" s="19" t="n">
        <v>0.8678596008258775</v>
      </c>
      <c r="N1454" s="17" t="n">
        <v>-0.7334641287723654</v>
      </c>
      <c r="O1454" s="20">
        <f>IF(F1454="","",IF(F1454&lt;'04_VOLATILITY_REGIMES'!$C$5,"Low",IF(F1454&lt;'04_VOLATILITY_REGIMES'!$C$6,"Normal",IF(F1454&lt;'04_VOLATILITY_REGIMES'!$C$7,"High","Extreme"))))</f>
        <v/>
      </c>
      <c r="P1454" s="20">
        <f>O1455</f>
        <v/>
      </c>
      <c r="Q1454" s="21">
        <f>YEAR(A1454)</f>
        <v/>
      </c>
    </row>
    <row r="1455">
      <c r="A1455" s="14" t="n">
        <v>43479</v>
      </c>
      <c r="B1455" s="15">
        <f>'01_RAW_Spot'!B1455</f>
        <v/>
      </c>
      <c r="C1455" s="16">
        <f>'01_RAW_IV'!B1455</f>
        <v/>
      </c>
      <c r="D1455" s="15">
        <f>LN(B1455/B1454)</f>
        <v/>
      </c>
      <c r="E1455" s="16">
        <f>STDEV(D1435:D1455)*SQRT(252)</f>
        <v/>
      </c>
      <c r="F1455" s="16">
        <f>STDEV(D1393:D1455)*SQRT(252)</f>
        <v/>
      </c>
      <c r="G1455" s="16">
        <f>IF(OR(C1455="",F1455=""),"",C1455-F1455)</f>
        <v/>
      </c>
      <c r="H1455" s="17">
        <f>IF(OR(C1455="",F1455="",F1455=0),"",C1455/F1455)</f>
        <v/>
      </c>
      <c r="I1455" s="18">
        <f>IF('01_RAW_FwdRV'!B1455="","",'01_RAW_FwdRV'!B1455)</f>
        <v/>
      </c>
      <c r="J1455" s="18">
        <f>IF(ROW()&lt;=3286,STDEV(D1456:D1476)*SQRT(252),"")</f>
        <v/>
      </c>
      <c r="K1455" s="18">
        <f>IF(ROW()&lt;=3244,LN(B1518/B1455),"")</f>
        <v/>
      </c>
      <c r="L1455" s="19" t="n">
        <v>0.7338376891334251</v>
      </c>
      <c r="M1455" s="19" t="n">
        <v>0.8707015130674003</v>
      </c>
      <c r="N1455" s="17" t="n">
        <v>-0.8353901669576369</v>
      </c>
      <c r="O1455" s="20">
        <f>IF(F1455="","",IF(F1455&lt;'04_VOLATILITY_REGIMES'!$C$5,"Low",IF(F1455&lt;'04_VOLATILITY_REGIMES'!$C$6,"Normal",IF(F1455&lt;'04_VOLATILITY_REGIMES'!$C$7,"High","Extreme"))))</f>
        <v/>
      </c>
      <c r="P1455" s="20">
        <f>O1456</f>
        <v/>
      </c>
      <c r="Q1455" s="21">
        <f>YEAR(A1455)</f>
        <v/>
      </c>
    </row>
    <row r="1456">
      <c r="A1456" s="14" t="n">
        <v>43480</v>
      </c>
      <c r="B1456" s="15">
        <f>'01_RAW_Spot'!B1456</f>
        <v/>
      </c>
      <c r="C1456" s="16">
        <f>'01_RAW_IV'!B1456</f>
        <v/>
      </c>
      <c r="D1456" s="15">
        <f>LN(B1456/B1455)</f>
        <v/>
      </c>
      <c r="E1456" s="16">
        <f>STDEV(D1436:D1456)*SQRT(252)</f>
        <v/>
      </c>
      <c r="F1456" s="16">
        <f>STDEV(D1394:D1456)*SQRT(252)</f>
        <v/>
      </c>
      <c r="G1456" s="16">
        <f>IF(OR(C1456="",F1456=""),"",C1456-F1456)</f>
        <v/>
      </c>
      <c r="H1456" s="17">
        <f>IF(OR(C1456="",F1456="",F1456=0),"",C1456/F1456)</f>
        <v/>
      </c>
      <c r="I1456" s="18">
        <f>IF('01_RAW_FwdRV'!B1456="","",'01_RAW_FwdRV'!B1456)</f>
        <v/>
      </c>
      <c r="J1456" s="18">
        <f>IF(ROW()&lt;=3286,STDEV(D1457:D1477)*SQRT(252),"")</f>
        <v/>
      </c>
      <c r="K1456" s="18">
        <f>IF(ROW()&lt;=3244,LN(B1519/B1456),"")</f>
        <v/>
      </c>
      <c r="L1456" s="19" t="n">
        <v>0.7333333333333333</v>
      </c>
      <c r="M1456" s="19" t="n">
        <v>0.8707903780068729</v>
      </c>
      <c r="N1456" s="17" t="n">
        <v>-0.8423231314464525</v>
      </c>
      <c r="O1456" s="20">
        <f>IF(F1456="","",IF(F1456&lt;'04_VOLATILITY_REGIMES'!$C$5,"Low",IF(F1456&lt;'04_VOLATILITY_REGIMES'!$C$6,"Normal",IF(F1456&lt;'04_VOLATILITY_REGIMES'!$C$7,"High","Extreme"))))</f>
        <v/>
      </c>
      <c r="P1456" s="20">
        <f>O1457</f>
        <v/>
      </c>
      <c r="Q1456" s="21">
        <f>YEAR(A1456)</f>
        <v/>
      </c>
    </row>
    <row r="1457">
      <c r="A1457" s="14" t="n">
        <v>43481</v>
      </c>
      <c r="B1457" s="15">
        <f>'01_RAW_Spot'!B1457</f>
        <v/>
      </c>
      <c r="C1457" s="16">
        <f>'01_RAW_IV'!B1457</f>
        <v/>
      </c>
      <c r="D1457" s="15">
        <f>LN(B1457/B1456)</f>
        <v/>
      </c>
      <c r="E1457" s="16">
        <f>STDEV(D1437:D1457)*SQRT(252)</f>
        <v/>
      </c>
      <c r="F1457" s="16">
        <f>STDEV(D1395:D1457)*SQRT(252)</f>
        <v/>
      </c>
      <c r="G1457" s="16">
        <f>IF(OR(C1457="",F1457=""),"",C1457-F1457)</f>
        <v/>
      </c>
      <c r="H1457" s="17">
        <f>IF(OR(C1457="",F1457="",F1457=0),"",C1457/F1457)</f>
        <v/>
      </c>
      <c r="I1457" s="18">
        <f>IF('01_RAW_FwdRV'!B1457="","",'01_RAW_FwdRV'!B1457)</f>
        <v/>
      </c>
      <c r="J1457" s="18">
        <f>IF(ROW()&lt;=3286,STDEV(D1458:D1478)*SQRT(252),"")</f>
        <v/>
      </c>
      <c r="K1457" s="18">
        <f>IF(ROW()&lt;=3244,LN(B1520/B1457),"")</f>
        <v/>
      </c>
      <c r="L1457" s="19" t="n">
        <v>0.7287087912087912</v>
      </c>
      <c r="M1457" s="19" t="n">
        <v>0.8729395604395604</v>
      </c>
      <c r="N1457" s="17" t="n">
        <v>-0.8856793154449605</v>
      </c>
      <c r="O1457" s="20">
        <f>IF(F1457="","",IF(F1457&lt;'04_VOLATILITY_REGIMES'!$C$5,"Low",IF(F1457&lt;'04_VOLATILITY_REGIMES'!$C$6,"Normal",IF(F1457&lt;'04_VOLATILITY_REGIMES'!$C$7,"High","Extreme"))))</f>
        <v/>
      </c>
      <c r="P1457" s="20">
        <f>O1458</f>
        <v/>
      </c>
      <c r="Q1457" s="21">
        <f>YEAR(A1457)</f>
        <v/>
      </c>
    </row>
    <row r="1458">
      <c r="A1458" s="14" t="n">
        <v>43482</v>
      </c>
      <c r="B1458" s="15">
        <f>'01_RAW_Spot'!B1458</f>
        <v/>
      </c>
      <c r="C1458" s="16">
        <f>'01_RAW_IV'!B1458</f>
        <v/>
      </c>
      <c r="D1458" s="15">
        <f>LN(B1458/B1457)</f>
        <v/>
      </c>
      <c r="E1458" s="16">
        <f>STDEV(D1438:D1458)*SQRT(252)</f>
        <v/>
      </c>
      <c r="F1458" s="16">
        <f>STDEV(D1396:D1458)*SQRT(252)</f>
        <v/>
      </c>
      <c r="G1458" s="16">
        <f>IF(OR(C1458="",F1458=""),"",C1458-F1458)</f>
        <v/>
      </c>
      <c r="H1458" s="17">
        <f>IF(OR(C1458="",F1458="",F1458=0),"",C1458/F1458)</f>
        <v/>
      </c>
      <c r="I1458" s="18">
        <f>IF('01_RAW_FwdRV'!B1458="","",'01_RAW_FwdRV'!B1458)</f>
        <v/>
      </c>
      <c r="J1458" s="18">
        <f>IF(ROW()&lt;=3286,STDEV(D1459:D1479)*SQRT(252),"")</f>
        <v/>
      </c>
      <c r="K1458" s="18">
        <f>IF(ROW()&lt;=3244,LN(B1521/B1458),"")</f>
        <v/>
      </c>
      <c r="L1458" s="19" t="n">
        <v>0.726149622512011</v>
      </c>
      <c r="M1458" s="19" t="n">
        <v>0.8647906657515443</v>
      </c>
      <c r="N1458" s="17" t="n">
        <v>-0.8833441640910259</v>
      </c>
      <c r="O1458" s="20">
        <f>IF(F1458="","",IF(F1458&lt;'04_VOLATILITY_REGIMES'!$C$5,"Low",IF(F1458&lt;'04_VOLATILITY_REGIMES'!$C$6,"Normal",IF(F1458&lt;'04_VOLATILITY_REGIMES'!$C$7,"High","Extreme"))))</f>
        <v/>
      </c>
      <c r="P1458" s="20">
        <f>O1459</f>
        <v/>
      </c>
      <c r="Q1458" s="21">
        <f>YEAR(A1458)</f>
        <v/>
      </c>
    </row>
    <row r="1459">
      <c r="A1459" s="14" t="n">
        <v>43483</v>
      </c>
      <c r="B1459" s="15">
        <f>'01_RAW_Spot'!B1459</f>
        <v/>
      </c>
      <c r="C1459" s="16">
        <f>'01_RAW_IV'!B1459</f>
        <v/>
      </c>
      <c r="D1459" s="15">
        <f>LN(B1459/B1458)</f>
        <v/>
      </c>
      <c r="E1459" s="16">
        <f>STDEV(D1439:D1459)*SQRT(252)</f>
        <v/>
      </c>
      <c r="F1459" s="16">
        <f>STDEV(D1397:D1459)*SQRT(252)</f>
        <v/>
      </c>
      <c r="G1459" s="16">
        <f>IF(OR(C1459="",F1459=""),"",C1459-F1459)</f>
        <v/>
      </c>
      <c r="H1459" s="17">
        <f>IF(OR(C1459="",F1459="",F1459=0),"",C1459/F1459)</f>
        <v/>
      </c>
      <c r="I1459" s="18">
        <f>IF('01_RAW_FwdRV'!B1459="","",'01_RAW_FwdRV'!B1459)</f>
        <v/>
      </c>
      <c r="J1459" s="18">
        <f>IF(ROW()&lt;=3286,STDEV(D1460:D1480)*SQRT(252),"")</f>
        <v/>
      </c>
      <c r="K1459" s="18">
        <f>IF(ROW()&lt;=3244,LN(B1522/B1459),"")</f>
        <v/>
      </c>
      <c r="L1459" s="19" t="n">
        <v>0.720164609053498</v>
      </c>
      <c r="M1459" s="19" t="n">
        <v>0.8641975308641975</v>
      </c>
      <c r="N1459" s="17" t="n">
        <v>-0.9337621330193651</v>
      </c>
      <c r="O1459" s="20">
        <f>IF(F1459="","",IF(F1459&lt;'04_VOLATILITY_REGIMES'!$C$5,"Low",IF(F1459&lt;'04_VOLATILITY_REGIMES'!$C$6,"Normal",IF(F1459&lt;'04_VOLATILITY_REGIMES'!$C$7,"High","Extreme"))))</f>
        <v/>
      </c>
      <c r="P1459" s="20">
        <f>O1460</f>
        <v/>
      </c>
      <c r="Q1459" s="21">
        <f>YEAR(A1459)</f>
        <v/>
      </c>
    </row>
    <row r="1460">
      <c r="A1460" s="14" t="n">
        <v>43486</v>
      </c>
      <c r="B1460" s="15">
        <f>'01_RAW_Spot'!B1460</f>
        <v/>
      </c>
      <c r="C1460" s="16">
        <f>'01_RAW_IV'!B1460</f>
        <v/>
      </c>
      <c r="D1460" s="15">
        <f>LN(B1460/B1459)</f>
        <v/>
      </c>
      <c r="E1460" s="16">
        <f>STDEV(D1440:D1460)*SQRT(252)</f>
        <v/>
      </c>
      <c r="F1460" s="16">
        <f>STDEV(D1398:D1460)*SQRT(252)</f>
        <v/>
      </c>
      <c r="G1460" s="16">
        <f>IF(OR(C1460="",F1460=""),"",C1460-F1460)</f>
        <v/>
      </c>
      <c r="H1460" s="17">
        <f>IF(OR(C1460="",F1460="",F1460=0),"",C1460/F1460)</f>
        <v/>
      </c>
      <c r="I1460" s="18">
        <f>IF('01_RAW_FwdRV'!B1460="","",'01_RAW_FwdRV'!B1460)</f>
        <v/>
      </c>
      <c r="J1460" s="18">
        <f>IF(ROW()&lt;=3286,STDEV(D1461:D1481)*SQRT(252),"")</f>
        <v/>
      </c>
      <c r="K1460" s="18">
        <f>IF(ROW()&lt;=3244,LN(B1523/B1460),"")</f>
        <v/>
      </c>
      <c r="L1460" s="19" t="n">
        <v>0.7169294037011652</v>
      </c>
      <c r="M1460" s="19" t="n">
        <v>0.8629198080877313</v>
      </c>
      <c r="N1460" s="17" t="n">
        <v>-0.9565366575965677</v>
      </c>
      <c r="O1460" s="20">
        <f>IF(F1460="","",IF(F1460&lt;'04_VOLATILITY_REGIMES'!$C$5,"Low",IF(F1460&lt;'04_VOLATILITY_REGIMES'!$C$6,"Normal",IF(F1460&lt;'04_VOLATILITY_REGIMES'!$C$7,"High","Extreme"))))</f>
        <v/>
      </c>
      <c r="P1460" s="20">
        <f>O1461</f>
        <v/>
      </c>
      <c r="Q1460" s="21">
        <f>YEAR(A1460)</f>
        <v/>
      </c>
    </row>
    <row r="1461">
      <c r="A1461" s="14" t="n">
        <v>43487</v>
      </c>
      <c r="B1461" s="15">
        <f>'01_RAW_Spot'!B1461</f>
        <v/>
      </c>
      <c r="C1461" s="16">
        <f>'01_RAW_IV'!B1461</f>
        <v/>
      </c>
      <c r="D1461" s="15">
        <f>LN(B1461/B1460)</f>
        <v/>
      </c>
      <c r="E1461" s="16">
        <f>STDEV(D1441:D1461)*SQRT(252)</f>
        <v/>
      </c>
      <c r="F1461" s="16">
        <f>STDEV(D1399:D1461)*SQRT(252)</f>
        <v/>
      </c>
      <c r="G1461" s="16">
        <f>IF(OR(C1461="",F1461=""),"",C1461-F1461)</f>
        <v/>
      </c>
      <c r="H1461" s="17">
        <f>IF(OR(C1461="",F1461="",F1461=0),"",C1461/F1461)</f>
        <v/>
      </c>
      <c r="I1461" s="18">
        <f>IF('01_RAW_FwdRV'!B1461="","",'01_RAW_FwdRV'!B1461)</f>
        <v/>
      </c>
      <c r="J1461" s="18">
        <f>IF(ROW()&lt;=3286,STDEV(D1462:D1482)*SQRT(252),"")</f>
        <v/>
      </c>
      <c r="K1461" s="18">
        <f>IF(ROW()&lt;=3244,LN(B1524/B1461),"")</f>
        <v/>
      </c>
      <c r="L1461" s="19" t="n">
        <v>0.7041095890410959</v>
      </c>
      <c r="M1461" s="19" t="n">
        <v>0.863013698630137</v>
      </c>
      <c r="N1461" s="17" t="n">
        <v>-1.018675446780886</v>
      </c>
      <c r="O1461" s="20">
        <f>IF(F1461="","",IF(F1461&lt;'04_VOLATILITY_REGIMES'!$C$5,"Low",IF(F1461&lt;'04_VOLATILITY_REGIMES'!$C$6,"Normal",IF(F1461&lt;'04_VOLATILITY_REGIMES'!$C$7,"High","Extreme"))))</f>
        <v/>
      </c>
      <c r="P1461" s="20">
        <f>O1462</f>
        <v/>
      </c>
      <c r="Q1461" s="21">
        <f>YEAR(A1461)</f>
        <v/>
      </c>
    </row>
    <row r="1462">
      <c r="A1462" s="14" t="n">
        <v>43488</v>
      </c>
      <c r="B1462" s="15">
        <f>'01_RAW_Spot'!B1462</f>
        <v/>
      </c>
      <c r="C1462" s="16">
        <f>'01_RAW_IV'!B1462</f>
        <v/>
      </c>
      <c r="D1462" s="15">
        <f>LN(B1462/B1461)</f>
        <v/>
      </c>
      <c r="E1462" s="16">
        <f>STDEV(D1442:D1462)*SQRT(252)</f>
        <v/>
      </c>
      <c r="F1462" s="16">
        <f>STDEV(D1400:D1462)*SQRT(252)</f>
        <v/>
      </c>
      <c r="G1462" s="16">
        <f>IF(OR(C1462="",F1462=""),"",C1462-F1462)</f>
        <v/>
      </c>
      <c r="H1462" s="17">
        <f>IF(OR(C1462="",F1462="",F1462=0),"",C1462/F1462)</f>
        <v/>
      </c>
      <c r="I1462" s="18">
        <f>IF('01_RAW_FwdRV'!B1462="","",'01_RAW_FwdRV'!B1462)</f>
        <v/>
      </c>
      <c r="J1462" s="18">
        <f>IF(ROW()&lt;=3286,STDEV(D1463:D1483)*SQRT(252),"")</f>
        <v/>
      </c>
      <c r="K1462" s="18">
        <f>IF(ROW()&lt;=3244,LN(B1525/B1462),"")</f>
        <v/>
      </c>
      <c r="L1462" s="19" t="n">
        <v>0.6803559206023272</v>
      </c>
      <c r="M1462" s="19" t="n">
        <v>0.8610540725530459</v>
      </c>
      <c r="N1462" s="17" t="n">
        <v>-1.104052634864072</v>
      </c>
      <c r="O1462" s="20">
        <f>IF(F1462="","",IF(F1462&lt;'04_VOLATILITY_REGIMES'!$C$5,"Low",IF(F1462&lt;'04_VOLATILITY_REGIMES'!$C$6,"Normal",IF(F1462&lt;'04_VOLATILITY_REGIMES'!$C$7,"High","Extreme"))))</f>
        <v/>
      </c>
      <c r="P1462" s="20">
        <f>O1463</f>
        <v/>
      </c>
      <c r="Q1462" s="21">
        <f>YEAR(A1462)</f>
        <v/>
      </c>
    </row>
    <row r="1463">
      <c r="A1463" s="14" t="n">
        <v>43489</v>
      </c>
      <c r="B1463" s="15">
        <f>'01_RAW_Spot'!B1463</f>
        <v/>
      </c>
      <c r="C1463" s="16">
        <f>'01_RAW_IV'!B1463</f>
        <v/>
      </c>
      <c r="D1463" s="15">
        <f>LN(B1463/B1462)</f>
        <v/>
      </c>
      <c r="E1463" s="16">
        <f>STDEV(D1443:D1463)*SQRT(252)</f>
        <v/>
      </c>
      <c r="F1463" s="16">
        <f>STDEV(D1401:D1463)*SQRT(252)</f>
        <v/>
      </c>
      <c r="G1463" s="16">
        <f>IF(OR(C1463="",F1463=""),"",C1463-F1463)</f>
        <v/>
      </c>
      <c r="H1463" s="17">
        <f>IF(OR(C1463="",F1463="",F1463=0),"",C1463/F1463)</f>
        <v/>
      </c>
      <c r="I1463" s="18">
        <f>IF('01_RAW_FwdRV'!B1463="","",'01_RAW_FwdRV'!B1463)</f>
        <v/>
      </c>
      <c r="J1463" s="18">
        <f>IF(ROW()&lt;=3286,STDEV(D1464:D1484)*SQRT(252),"")</f>
        <v/>
      </c>
      <c r="K1463" s="18">
        <f>IF(ROW()&lt;=3244,LN(B1526/B1463),"")</f>
        <v/>
      </c>
      <c r="L1463" s="19" t="n">
        <v>0.6559507523939808</v>
      </c>
      <c r="M1463" s="19" t="n">
        <v>0.8604651162790697</v>
      </c>
      <c r="N1463" s="17" t="n">
        <v>-1.176941035413678</v>
      </c>
      <c r="O1463" s="20">
        <f>IF(F1463="","",IF(F1463&lt;'04_VOLATILITY_REGIMES'!$C$5,"Low",IF(F1463&lt;'04_VOLATILITY_REGIMES'!$C$6,"Normal",IF(F1463&lt;'04_VOLATILITY_REGIMES'!$C$7,"High","Extreme"))))</f>
        <v/>
      </c>
      <c r="P1463" s="20">
        <f>O1464</f>
        <v/>
      </c>
      <c r="Q1463" s="21">
        <f>YEAR(A1463)</f>
        <v/>
      </c>
    </row>
    <row r="1464">
      <c r="A1464" s="14" t="n">
        <v>43490</v>
      </c>
      <c r="B1464" s="15">
        <f>'01_RAW_Spot'!B1464</f>
        <v/>
      </c>
      <c r="C1464" s="16">
        <f>'01_RAW_IV'!B1464</f>
        <v/>
      </c>
      <c r="D1464" s="15">
        <f>LN(B1464/B1463)</f>
        <v/>
      </c>
      <c r="E1464" s="16">
        <f>STDEV(D1444:D1464)*SQRT(252)</f>
        <v/>
      </c>
      <c r="F1464" s="16">
        <f>STDEV(D1402:D1464)*SQRT(252)</f>
        <v/>
      </c>
      <c r="G1464" s="16">
        <f>IF(OR(C1464="",F1464=""),"",C1464-F1464)</f>
        <v/>
      </c>
      <c r="H1464" s="17">
        <f>IF(OR(C1464="",F1464="",F1464=0),"",C1464/F1464)</f>
        <v/>
      </c>
      <c r="I1464" s="18">
        <f>IF('01_RAW_FwdRV'!B1464="","",'01_RAW_FwdRV'!B1464)</f>
        <v/>
      </c>
      <c r="J1464" s="18">
        <f>IF(ROW()&lt;=3286,STDEV(D1465:D1485)*SQRT(252),"")</f>
        <v/>
      </c>
      <c r="K1464" s="18">
        <f>IF(ROW()&lt;=3244,LN(B1527/B1464),"")</f>
        <v/>
      </c>
      <c r="L1464" s="19" t="n">
        <v>0.6479835953520164</v>
      </c>
      <c r="M1464" s="19" t="n">
        <v>0.8605604921394395</v>
      </c>
      <c r="N1464" s="17" t="n">
        <v>-1.208573345748055</v>
      </c>
      <c r="O1464" s="20">
        <f>IF(F1464="","",IF(F1464&lt;'04_VOLATILITY_REGIMES'!$C$5,"Low",IF(F1464&lt;'04_VOLATILITY_REGIMES'!$C$6,"Normal",IF(F1464&lt;'04_VOLATILITY_REGIMES'!$C$7,"High","Extreme"))))</f>
        <v/>
      </c>
      <c r="P1464" s="20">
        <f>O1465</f>
        <v/>
      </c>
      <c r="Q1464" s="21">
        <f>YEAR(A1464)</f>
        <v/>
      </c>
    </row>
    <row r="1465">
      <c r="A1465" s="14" t="n">
        <v>43493</v>
      </c>
      <c r="B1465" s="15">
        <f>'01_RAW_Spot'!B1465</f>
        <v/>
      </c>
      <c r="C1465" s="16">
        <f>'01_RAW_IV'!B1465</f>
        <v/>
      </c>
      <c r="D1465" s="15">
        <f>LN(B1465/B1464)</f>
        <v/>
      </c>
      <c r="E1465" s="16">
        <f>STDEV(D1445:D1465)*SQRT(252)</f>
        <v/>
      </c>
      <c r="F1465" s="16">
        <f>STDEV(D1403:D1465)*SQRT(252)</f>
        <v/>
      </c>
      <c r="G1465" s="16">
        <f>IF(OR(C1465="",F1465=""),"",C1465-F1465)</f>
        <v/>
      </c>
      <c r="H1465" s="17">
        <f>IF(OR(C1465="",F1465="",F1465=0),"",C1465/F1465)</f>
        <v/>
      </c>
      <c r="I1465" s="18">
        <f>IF('01_RAW_FwdRV'!B1465="","",'01_RAW_FwdRV'!B1465)</f>
        <v/>
      </c>
      <c r="J1465" s="18">
        <f>IF(ROW()&lt;=3286,STDEV(D1466:D1486)*SQRT(252),"")</f>
        <v/>
      </c>
      <c r="K1465" s="18">
        <f>IF(ROW()&lt;=3244,LN(B1528/B1465),"")</f>
        <v/>
      </c>
      <c r="L1465" s="19" t="n">
        <v>0.6523224043715847</v>
      </c>
      <c r="M1465" s="19" t="n">
        <v>0.8586065573770492</v>
      </c>
      <c r="N1465" s="17" t="n">
        <v>-1.168730147504843</v>
      </c>
      <c r="O1465" s="20">
        <f>IF(F1465="","",IF(F1465&lt;'04_VOLATILITY_REGIMES'!$C$5,"Low",IF(F1465&lt;'04_VOLATILITY_REGIMES'!$C$6,"Normal",IF(F1465&lt;'04_VOLATILITY_REGIMES'!$C$7,"High","Extreme"))))</f>
        <v/>
      </c>
      <c r="P1465" s="20">
        <f>O1466</f>
        <v/>
      </c>
      <c r="Q1465" s="21">
        <f>YEAR(A1465)</f>
        <v/>
      </c>
    </row>
    <row r="1466">
      <c r="A1466" s="14" t="n">
        <v>43494</v>
      </c>
      <c r="B1466" s="15">
        <f>'01_RAW_Spot'!B1466</f>
        <v/>
      </c>
      <c r="C1466" s="16">
        <f>'01_RAW_IV'!B1466</f>
        <v/>
      </c>
      <c r="D1466" s="15">
        <f>LN(B1466/B1465)</f>
        <v/>
      </c>
      <c r="E1466" s="16">
        <f>STDEV(D1446:D1466)*SQRT(252)</f>
        <v/>
      </c>
      <c r="F1466" s="16">
        <f>STDEV(D1404:D1466)*SQRT(252)</f>
        <v/>
      </c>
      <c r="G1466" s="16">
        <f>IF(OR(C1466="",F1466=""),"",C1466-F1466)</f>
        <v/>
      </c>
      <c r="H1466" s="17">
        <f>IF(OR(C1466="",F1466="",F1466=0),"",C1466/F1466)</f>
        <v/>
      </c>
      <c r="I1466" s="18">
        <f>IF('01_RAW_FwdRV'!B1466="","",'01_RAW_FwdRV'!B1466)</f>
        <v/>
      </c>
      <c r="J1466" s="18">
        <f>IF(ROW()&lt;=3286,STDEV(D1467:D1487)*SQRT(252),"")</f>
        <v/>
      </c>
      <c r="K1466" s="18">
        <f>IF(ROW()&lt;=3244,LN(B1529/B1466),"")</f>
        <v/>
      </c>
      <c r="L1466" s="19" t="n">
        <v>0.6395904436860068</v>
      </c>
      <c r="M1466" s="19" t="n">
        <v>0.8580204778156997</v>
      </c>
      <c r="N1466" s="17" t="n">
        <v>-1.194531400132318</v>
      </c>
      <c r="O1466" s="20">
        <f>IF(F1466="","",IF(F1466&lt;'04_VOLATILITY_REGIMES'!$C$5,"Low",IF(F1466&lt;'04_VOLATILITY_REGIMES'!$C$6,"Normal",IF(F1466&lt;'04_VOLATILITY_REGIMES'!$C$7,"High","Extreme"))))</f>
        <v/>
      </c>
      <c r="P1466" s="20">
        <f>O1467</f>
        <v/>
      </c>
      <c r="Q1466" s="21">
        <f>YEAR(A1466)</f>
        <v/>
      </c>
    </row>
    <row r="1467">
      <c r="A1467" s="14" t="n">
        <v>43495</v>
      </c>
      <c r="B1467" s="15">
        <f>'01_RAW_Spot'!B1467</f>
        <v/>
      </c>
      <c r="C1467" s="16">
        <f>'01_RAW_IV'!B1467</f>
        <v/>
      </c>
      <c r="D1467" s="15">
        <f>LN(B1467/B1466)</f>
        <v/>
      </c>
      <c r="E1467" s="16">
        <f>STDEV(D1447:D1467)*SQRT(252)</f>
        <v/>
      </c>
      <c r="F1467" s="16">
        <f>STDEV(D1405:D1467)*SQRT(252)</f>
        <v/>
      </c>
      <c r="G1467" s="16">
        <f>IF(OR(C1467="",F1467=""),"",C1467-F1467)</f>
        <v/>
      </c>
      <c r="H1467" s="17">
        <f>IF(OR(C1467="",F1467="",F1467=0),"",C1467/F1467)</f>
        <v/>
      </c>
      <c r="I1467" s="18">
        <f>IF('01_RAW_FwdRV'!B1467="","",'01_RAW_FwdRV'!B1467)</f>
        <v/>
      </c>
      <c r="J1467" s="18">
        <f>IF(ROW()&lt;=3286,STDEV(D1468:D1488)*SQRT(252),"")</f>
        <v/>
      </c>
      <c r="K1467" s="18">
        <f>IF(ROW()&lt;=3244,LN(B1530/B1467),"")</f>
        <v/>
      </c>
      <c r="L1467" s="19" t="n">
        <v>0.6412005457025921</v>
      </c>
      <c r="M1467" s="19" t="n">
        <v>0.8574351978171897</v>
      </c>
      <c r="N1467" s="17" t="n">
        <v>-1.177016180640081</v>
      </c>
      <c r="O1467" s="20">
        <f>IF(F1467="","",IF(F1467&lt;'04_VOLATILITY_REGIMES'!$C$5,"Low",IF(F1467&lt;'04_VOLATILITY_REGIMES'!$C$6,"Normal",IF(F1467&lt;'04_VOLATILITY_REGIMES'!$C$7,"High","Extreme"))))</f>
        <v/>
      </c>
      <c r="P1467" s="20">
        <f>O1468</f>
        <v/>
      </c>
      <c r="Q1467" s="21">
        <f>YEAR(A1467)</f>
        <v/>
      </c>
    </row>
    <row r="1468">
      <c r="A1468" s="14" t="n">
        <v>43496</v>
      </c>
      <c r="B1468" s="15">
        <f>'01_RAW_Spot'!B1468</f>
        <v/>
      </c>
      <c r="C1468" s="16">
        <f>'01_RAW_IV'!B1468</f>
        <v/>
      </c>
      <c r="D1468" s="15">
        <f>LN(B1468/B1467)</f>
        <v/>
      </c>
      <c r="E1468" s="16">
        <f>STDEV(D1448:D1468)*SQRT(252)</f>
        <v/>
      </c>
      <c r="F1468" s="16">
        <f>STDEV(D1406:D1468)*SQRT(252)</f>
        <v/>
      </c>
      <c r="G1468" s="16">
        <f>IF(OR(C1468="",F1468=""),"",C1468-F1468)</f>
        <v/>
      </c>
      <c r="H1468" s="17">
        <f>IF(OR(C1468="",F1468="",F1468=0),"",C1468/F1468)</f>
        <v/>
      </c>
      <c r="I1468" s="18">
        <f>IF('01_RAW_FwdRV'!B1468="","",'01_RAW_FwdRV'!B1468)</f>
        <v/>
      </c>
      <c r="J1468" s="18">
        <f>IF(ROW()&lt;=3286,STDEV(D1469:D1489)*SQRT(252),"")</f>
        <v/>
      </c>
      <c r="K1468" s="18">
        <f>IF(ROW()&lt;=3244,LN(B1531/B1468),"")</f>
        <v/>
      </c>
      <c r="L1468" s="19" t="n">
        <v>0.6407634628493524</v>
      </c>
      <c r="M1468" s="19" t="n">
        <v>0.8561690524880708</v>
      </c>
      <c r="N1468" s="17" t="n">
        <v>-1.177173230846849</v>
      </c>
      <c r="O1468" s="20">
        <f>IF(F1468="","",IF(F1468&lt;'04_VOLATILITY_REGIMES'!$C$5,"Low",IF(F1468&lt;'04_VOLATILITY_REGIMES'!$C$6,"Normal",IF(F1468&lt;'04_VOLATILITY_REGIMES'!$C$7,"High","Extreme"))))</f>
        <v/>
      </c>
      <c r="P1468" s="20">
        <f>O1469</f>
        <v/>
      </c>
      <c r="Q1468" s="21">
        <f>YEAR(A1468)</f>
        <v/>
      </c>
    </row>
    <row r="1469">
      <c r="A1469" s="14" t="n">
        <v>43497</v>
      </c>
      <c r="B1469" s="15">
        <f>'01_RAW_Spot'!B1469</f>
        <v/>
      </c>
      <c r="C1469" s="16">
        <f>'01_RAW_IV'!B1469</f>
        <v/>
      </c>
      <c r="D1469" s="15">
        <f>LN(B1469/B1468)</f>
        <v/>
      </c>
      <c r="E1469" s="16">
        <f>STDEV(D1449:D1469)*SQRT(252)</f>
        <v/>
      </c>
      <c r="F1469" s="16">
        <f>STDEV(D1407:D1469)*SQRT(252)</f>
        <v/>
      </c>
      <c r="G1469" s="16">
        <f>IF(OR(C1469="",F1469=""),"",C1469-F1469)</f>
        <v/>
      </c>
      <c r="H1469" s="17">
        <f>IF(OR(C1469="",F1469="",F1469=0),"",C1469/F1469)</f>
        <v/>
      </c>
      <c r="I1469" s="18">
        <f>IF('01_RAW_FwdRV'!B1469="","",'01_RAW_FwdRV'!B1469)</f>
        <v/>
      </c>
      <c r="J1469" s="18">
        <f>IF(ROW()&lt;=3286,STDEV(D1470:D1490)*SQRT(252),"")</f>
        <v/>
      </c>
      <c r="K1469" s="18">
        <f>IF(ROW()&lt;=3244,LN(B1532/B1469),"")</f>
        <v/>
      </c>
      <c r="L1469" s="19" t="n">
        <v>0.6198910081743869</v>
      </c>
      <c r="M1469" s="19" t="n">
        <v>0.8555858310626703</v>
      </c>
      <c r="N1469" s="17" t="n">
        <v>-1.239214183772449</v>
      </c>
      <c r="O1469" s="20">
        <f>IF(F1469="","",IF(F1469&lt;'04_VOLATILITY_REGIMES'!$C$5,"Low",IF(F1469&lt;'04_VOLATILITY_REGIMES'!$C$6,"Normal",IF(F1469&lt;'04_VOLATILITY_REGIMES'!$C$7,"High","Extreme"))))</f>
        <v/>
      </c>
      <c r="P1469" s="20">
        <f>O1470</f>
        <v/>
      </c>
      <c r="Q1469" s="21">
        <f>YEAR(A1469)</f>
        <v/>
      </c>
    </row>
    <row r="1470">
      <c r="A1470" s="14" t="n">
        <v>43500</v>
      </c>
      <c r="B1470" s="15">
        <f>'01_RAW_Spot'!B1470</f>
        <v/>
      </c>
      <c r="C1470" s="16">
        <f>'01_RAW_IV'!B1470</f>
        <v/>
      </c>
      <c r="D1470" s="15">
        <f>LN(B1470/B1469)</f>
        <v/>
      </c>
      <c r="E1470" s="16">
        <f>STDEV(D1450:D1470)*SQRT(252)</f>
        <v/>
      </c>
      <c r="F1470" s="16">
        <f>STDEV(D1408:D1470)*SQRT(252)</f>
        <v/>
      </c>
      <c r="G1470" s="16">
        <f>IF(OR(C1470="",F1470=""),"",C1470-F1470)</f>
        <v/>
      </c>
      <c r="H1470" s="17">
        <f>IF(OR(C1470="",F1470="",F1470=0),"",C1470/F1470)</f>
        <v/>
      </c>
      <c r="I1470" s="18">
        <f>IF('01_RAW_FwdRV'!B1470="","",'01_RAW_FwdRV'!B1470)</f>
        <v/>
      </c>
      <c r="J1470" s="18">
        <f>IF(ROW()&lt;=3286,STDEV(D1471:D1491)*SQRT(252),"")</f>
        <v/>
      </c>
      <c r="K1470" s="18">
        <f>IF(ROW()&lt;=3244,LN(B1533/B1470),"")</f>
        <v/>
      </c>
      <c r="L1470" s="19" t="n">
        <v>0.6460176991150443</v>
      </c>
      <c r="M1470" s="19" t="n">
        <v>0.8618107556160653</v>
      </c>
      <c r="N1470" s="17" t="n">
        <v>-1.212687922020423</v>
      </c>
      <c r="O1470" s="20">
        <f>IF(F1470="","",IF(F1470&lt;'04_VOLATILITY_REGIMES'!$C$5,"Low",IF(F1470&lt;'04_VOLATILITY_REGIMES'!$C$6,"Normal",IF(F1470&lt;'04_VOLATILITY_REGIMES'!$C$7,"High","Extreme"))))</f>
        <v/>
      </c>
      <c r="P1470" s="20">
        <f>O1471</f>
        <v/>
      </c>
      <c r="Q1470" s="21">
        <f>YEAR(A1470)</f>
        <v/>
      </c>
    </row>
    <row r="1471">
      <c r="A1471" s="14" t="n">
        <v>43501</v>
      </c>
      <c r="B1471" s="15">
        <f>'01_RAW_Spot'!B1471</f>
        <v/>
      </c>
      <c r="C1471" s="16">
        <f>'01_RAW_IV'!B1471</f>
        <v/>
      </c>
      <c r="D1471" s="15">
        <f>LN(B1471/B1470)</f>
        <v/>
      </c>
      <c r="E1471" s="16">
        <f>STDEV(D1451:D1471)*SQRT(252)</f>
        <v/>
      </c>
      <c r="F1471" s="16">
        <f>STDEV(D1409:D1471)*SQRT(252)</f>
        <v/>
      </c>
      <c r="G1471" s="16">
        <f>IF(OR(C1471="",F1471=""),"",C1471-F1471)</f>
        <v/>
      </c>
      <c r="H1471" s="17">
        <f>IF(OR(C1471="",F1471="",F1471=0),"",C1471/F1471)</f>
        <v/>
      </c>
      <c r="I1471" s="18">
        <f>IF('01_RAW_FwdRV'!B1471="","",'01_RAW_FwdRV'!B1471)</f>
        <v/>
      </c>
      <c r="J1471" s="18">
        <f>IF(ROW()&lt;=3286,STDEV(D1472:D1492)*SQRT(252),"")</f>
        <v/>
      </c>
      <c r="K1471" s="18">
        <f>IF(ROW()&lt;=3244,LN(B1534/B1471),"")</f>
        <v/>
      </c>
      <c r="L1471" s="19" t="n">
        <v>0.6469387755102041</v>
      </c>
      <c r="M1471" s="19" t="n">
        <v>0.8578231292517007</v>
      </c>
      <c r="N1471" s="17" t="n">
        <v>-1.173668374197891</v>
      </c>
      <c r="O1471" s="20">
        <f>IF(F1471="","",IF(F1471&lt;'04_VOLATILITY_REGIMES'!$C$5,"Low",IF(F1471&lt;'04_VOLATILITY_REGIMES'!$C$6,"Normal",IF(F1471&lt;'04_VOLATILITY_REGIMES'!$C$7,"High","Extreme"))))</f>
        <v/>
      </c>
      <c r="P1471" s="20">
        <f>O1472</f>
        <v/>
      </c>
      <c r="Q1471" s="21">
        <f>YEAR(A1471)</f>
        <v/>
      </c>
    </row>
    <row r="1472">
      <c r="A1472" s="14" t="n">
        <v>43502</v>
      </c>
      <c r="B1472" s="15">
        <f>'01_RAW_Spot'!B1472</f>
        <v/>
      </c>
      <c r="C1472" s="16">
        <f>'01_RAW_IV'!B1472</f>
        <v/>
      </c>
      <c r="D1472" s="15">
        <f>LN(B1472/B1471)</f>
        <v/>
      </c>
      <c r="E1472" s="16">
        <f>STDEV(D1452:D1472)*SQRT(252)</f>
        <v/>
      </c>
      <c r="F1472" s="16">
        <f>STDEV(D1410:D1472)*SQRT(252)</f>
        <v/>
      </c>
      <c r="G1472" s="16">
        <f>IF(OR(C1472="",F1472=""),"",C1472-F1472)</f>
        <v/>
      </c>
      <c r="H1472" s="17">
        <f>IF(OR(C1472="",F1472="",F1472=0),"",C1472/F1472)</f>
        <v/>
      </c>
      <c r="I1472" s="18">
        <f>IF('01_RAW_FwdRV'!B1472="","",'01_RAW_FwdRV'!B1472)</f>
        <v/>
      </c>
      <c r="J1472" s="18">
        <f>IF(ROW()&lt;=3286,STDEV(D1473:D1493)*SQRT(252),"")</f>
        <v/>
      </c>
      <c r="K1472" s="18">
        <f>IF(ROW()&lt;=3244,LN(B1535/B1472),"")</f>
        <v/>
      </c>
      <c r="L1472" s="19" t="n">
        <v>0.6512576478585996</v>
      </c>
      <c r="M1472" s="19" t="n">
        <v>0.8436437797416724</v>
      </c>
      <c r="N1472" s="17" t="n">
        <v>-0.9518470636125433</v>
      </c>
      <c r="O1472" s="20">
        <f>IF(F1472="","",IF(F1472&lt;'04_VOLATILITY_REGIMES'!$C$5,"Low",IF(F1472&lt;'04_VOLATILITY_REGIMES'!$C$6,"Normal",IF(F1472&lt;'04_VOLATILITY_REGIMES'!$C$7,"High","Extreme"))))</f>
        <v/>
      </c>
      <c r="P1472" s="20">
        <f>O1473</f>
        <v/>
      </c>
      <c r="Q1472" s="21">
        <f>YEAR(A1472)</f>
        <v/>
      </c>
    </row>
    <row r="1473">
      <c r="A1473" s="14" t="n">
        <v>43503</v>
      </c>
      <c r="B1473" s="15">
        <f>'01_RAW_Spot'!B1473</f>
        <v/>
      </c>
      <c r="C1473" s="16">
        <f>'01_RAW_IV'!B1473</f>
        <v/>
      </c>
      <c r="D1473" s="15">
        <f>LN(B1473/B1472)</f>
        <v/>
      </c>
      <c r="E1473" s="16">
        <f>STDEV(D1453:D1473)*SQRT(252)</f>
        <v/>
      </c>
      <c r="F1473" s="16">
        <f>STDEV(D1411:D1473)*SQRT(252)</f>
        <v/>
      </c>
      <c r="G1473" s="16">
        <f>IF(OR(C1473="",F1473=""),"",C1473-F1473)</f>
        <v/>
      </c>
      <c r="H1473" s="17">
        <f>IF(OR(C1473="",F1473="",F1473=0),"",C1473/F1473)</f>
        <v/>
      </c>
      <c r="I1473" s="18">
        <f>IF('01_RAW_FwdRV'!B1473="","",'01_RAW_FwdRV'!B1473)</f>
        <v/>
      </c>
      <c r="J1473" s="18">
        <f>IF(ROW()&lt;=3286,STDEV(D1474:D1494)*SQRT(252),"")</f>
        <v/>
      </c>
      <c r="K1473" s="18">
        <f>IF(ROW()&lt;=3244,LN(B1536/B1473),"")</f>
        <v/>
      </c>
      <c r="L1473" s="19" t="n">
        <v>0.6576086956521739</v>
      </c>
      <c r="M1473" s="19" t="n">
        <v>0.8349184782608695</v>
      </c>
      <c r="N1473" s="17" t="n">
        <v>-0.822411309677159</v>
      </c>
      <c r="O1473" s="20">
        <f>IF(F1473="","",IF(F1473&lt;'04_VOLATILITY_REGIMES'!$C$5,"Low",IF(F1473&lt;'04_VOLATILITY_REGIMES'!$C$6,"Normal",IF(F1473&lt;'04_VOLATILITY_REGIMES'!$C$7,"High","Extreme"))))</f>
        <v/>
      </c>
      <c r="P1473" s="20">
        <f>O1474</f>
        <v/>
      </c>
      <c r="Q1473" s="21">
        <f>YEAR(A1473)</f>
        <v/>
      </c>
    </row>
    <row r="1474">
      <c r="A1474" s="14" t="n">
        <v>43504</v>
      </c>
      <c r="B1474" s="15">
        <f>'01_RAW_Spot'!B1474</f>
        <v/>
      </c>
      <c r="C1474" s="16">
        <f>'01_RAW_IV'!B1474</f>
        <v/>
      </c>
      <c r="D1474" s="15">
        <f>LN(B1474/B1473)</f>
        <v/>
      </c>
      <c r="E1474" s="16">
        <f>STDEV(D1454:D1474)*SQRT(252)</f>
        <v/>
      </c>
      <c r="F1474" s="16">
        <f>STDEV(D1412:D1474)*SQRT(252)</f>
        <v/>
      </c>
      <c r="G1474" s="16">
        <f>IF(OR(C1474="",F1474=""),"",C1474-F1474)</f>
        <v/>
      </c>
      <c r="H1474" s="17">
        <f>IF(OR(C1474="",F1474="",F1474=0),"",C1474/F1474)</f>
        <v/>
      </c>
      <c r="I1474" s="18">
        <f>IF('01_RAW_FwdRV'!B1474="","",'01_RAW_FwdRV'!B1474)</f>
        <v/>
      </c>
      <c r="J1474" s="18">
        <f>IF(ROW()&lt;=3286,STDEV(D1475:D1495)*SQRT(252),"")</f>
        <v/>
      </c>
      <c r="K1474" s="18">
        <f>IF(ROW()&lt;=3244,LN(B1537/B1474),"")</f>
        <v/>
      </c>
      <c r="L1474" s="19" t="n">
        <v>0.626612355736592</v>
      </c>
      <c r="M1474" s="19" t="n">
        <v>0.8357094365241005</v>
      </c>
      <c r="N1474" s="17" t="n">
        <v>-0.8953833774850012</v>
      </c>
      <c r="O1474" s="20">
        <f>IF(F1474="","",IF(F1474&lt;'04_VOLATILITY_REGIMES'!$C$5,"Low",IF(F1474&lt;'04_VOLATILITY_REGIMES'!$C$6,"Normal",IF(F1474&lt;'04_VOLATILITY_REGIMES'!$C$7,"High","Extreme"))))</f>
        <v/>
      </c>
      <c r="P1474" s="20">
        <f>O1475</f>
        <v/>
      </c>
      <c r="Q1474" s="21">
        <f>YEAR(A1474)</f>
        <v/>
      </c>
    </row>
    <row r="1475">
      <c r="A1475" s="14" t="n">
        <v>43507</v>
      </c>
      <c r="B1475" s="15">
        <f>'01_RAW_Spot'!B1475</f>
        <v/>
      </c>
      <c r="C1475" s="16">
        <f>'01_RAW_IV'!B1475</f>
        <v/>
      </c>
      <c r="D1475" s="15">
        <f>LN(B1475/B1474)</f>
        <v/>
      </c>
      <c r="E1475" s="16">
        <f>STDEV(D1455:D1475)*SQRT(252)</f>
        <v/>
      </c>
      <c r="F1475" s="16">
        <f>STDEV(D1413:D1475)*SQRT(252)</f>
        <v/>
      </c>
      <c r="G1475" s="16">
        <f>IF(OR(C1475="",F1475=""),"",C1475-F1475)</f>
        <v/>
      </c>
      <c r="H1475" s="17">
        <f>IF(OR(C1475="",F1475="",F1475=0),"",C1475/F1475)</f>
        <v/>
      </c>
      <c r="I1475" s="18">
        <f>IF('01_RAW_FwdRV'!B1475="","",'01_RAW_FwdRV'!B1475)</f>
        <v/>
      </c>
      <c r="J1475" s="18">
        <f>IF(ROW()&lt;=3286,STDEV(D1476:D1496)*SQRT(252),"")</f>
        <v/>
      </c>
      <c r="K1475" s="18">
        <f>IF(ROW()&lt;=3244,LN(B1538/B1475),"")</f>
        <v/>
      </c>
      <c r="L1475" s="19" t="n">
        <v>0.6540027137042063</v>
      </c>
      <c r="M1475" s="19" t="n">
        <v>0.8283582089552238</v>
      </c>
      <c r="N1475" s="17" t="n">
        <v>-0.7869020269285971</v>
      </c>
      <c r="O1475" s="20">
        <f>IF(F1475="","",IF(F1475&lt;'04_VOLATILITY_REGIMES'!$C$5,"Low",IF(F1475&lt;'04_VOLATILITY_REGIMES'!$C$6,"Normal",IF(F1475&lt;'04_VOLATILITY_REGIMES'!$C$7,"High","Extreme"))))</f>
        <v/>
      </c>
      <c r="P1475" s="20">
        <f>O1476</f>
        <v/>
      </c>
      <c r="Q1475" s="21">
        <f>YEAR(A1475)</f>
        <v/>
      </c>
    </row>
    <row r="1476">
      <c r="A1476" s="14" t="n">
        <v>43508</v>
      </c>
      <c r="B1476" s="15">
        <f>'01_RAW_Spot'!B1476</f>
        <v/>
      </c>
      <c r="C1476" s="16">
        <f>'01_RAW_IV'!B1476</f>
        <v/>
      </c>
      <c r="D1476" s="15">
        <f>LN(B1476/B1475)</f>
        <v/>
      </c>
      <c r="E1476" s="16">
        <f>STDEV(D1456:D1476)*SQRT(252)</f>
        <v/>
      </c>
      <c r="F1476" s="16">
        <f>STDEV(D1414:D1476)*SQRT(252)</f>
        <v/>
      </c>
      <c r="G1476" s="16">
        <f>IF(OR(C1476="",F1476=""),"",C1476-F1476)</f>
        <v/>
      </c>
      <c r="H1476" s="17">
        <f>IF(OR(C1476="",F1476="",F1476=0),"",C1476/F1476)</f>
        <v/>
      </c>
      <c r="I1476" s="18">
        <f>IF('01_RAW_FwdRV'!B1476="","",'01_RAW_FwdRV'!B1476)</f>
        <v/>
      </c>
      <c r="J1476" s="18">
        <f>IF(ROW()&lt;=3286,STDEV(D1477:D1497)*SQRT(252),"")</f>
        <v/>
      </c>
      <c r="K1476" s="18">
        <f>IF(ROW()&lt;=3244,LN(B1539/B1476),"")</f>
        <v/>
      </c>
      <c r="L1476" s="19" t="n">
        <v>0.6691525423728814</v>
      </c>
      <c r="M1476" s="19" t="n">
        <v>0.8298305084745763</v>
      </c>
      <c r="N1476" s="17" t="n">
        <v>-0.7498032523216458</v>
      </c>
      <c r="O1476" s="20">
        <f>IF(F1476="","",IF(F1476&lt;'04_VOLATILITY_REGIMES'!$C$5,"Low",IF(F1476&lt;'04_VOLATILITY_REGIMES'!$C$6,"Normal",IF(F1476&lt;'04_VOLATILITY_REGIMES'!$C$7,"High","Extreme"))))</f>
        <v/>
      </c>
      <c r="P1476" s="20">
        <f>O1477</f>
        <v/>
      </c>
      <c r="Q1476" s="21">
        <f>YEAR(A1476)</f>
        <v/>
      </c>
    </row>
    <row r="1477">
      <c r="A1477" s="14" t="n">
        <v>43509</v>
      </c>
      <c r="B1477" s="15">
        <f>'01_RAW_Spot'!B1477</f>
        <v/>
      </c>
      <c r="C1477" s="16">
        <f>'01_RAW_IV'!B1477</f>
        <v/>
      </c>
      <c r="D1477" s="15">
        <f>LN(B1477/B1476)</f>
        <v/>
      </c>
      <c r="E1477" s="16">
        <f>STDEV(D1457:D1477)*SQRT(252)</f>
        <v/>
      </c>
      <c r="F1477" s="16">
        <f>STDEV(D1415:D1477)*SQRT(252)</f>
        <v/>
      </c>
      <c r="G1477" s="16">
        <f>IF(OR(C1477="",F1477=""),"",C1477-F1477)</f>
        <v/>
      </c>
      <c r="H1477" s="17">
        <f>IF(OR(C1477="",F1477="",F1477=0),"",C1477/F1477)</f>
        <v/>
      </c>
      <c r="I1477" s="18">
        <f>IF('01_RAW_FwdRV'!B1477="","",'01_RAW_FwdRV'!B1477)</f>
        <v/>
      </c>
      <c r="J1477" s="18">
        <f>IF(ROW()&lt;=3286,STDEV(D1478:D1498)*SQRT(252),"")</f>
        <v/>
      </c>
      <c r="K1477" s="18">
        <f>IF(ROW()&lt;=3244,LN(B1540/B1477),"")</f>
        <v/>
      </c>
      <c r="L1477" s="19" t="n">
        <v>0.7168021680216802</v>
      </c>
      <c r="M1477" s="19" t="n">
        <v>0.8292682926829268</v>
      </c>
      <c r="N1477" s="17" t="n">
        <v>-0.5566909577519513</v>
      </c>
      <c r="O1477" s="20">
        <f>IF(F1477="","",IF(F1477&lt;'04_VOLATILITY_REGIMES'!$C$5,"Low",IF(F1477&lt;'04_VOLATILITY_REGIMES'!$C$6,"Normal",IF(F1477&lt;'04_VOLATILITY_REGIMES'!$C$7,"High","Extreme"))))</f>
        <v/>
      </c>
      <c r="P1477" s="20">
        <f>O1478</f>
        <v/>
      </c>
      <c r="Q1477" s="21">
        <f>YEAR(A1477)</f>
        <v/>
      </c>
    </row>
    <row r="1478">
      <c r="A1478" s="14" t="n">
        <v>43510</v>
      </c>
      <c r="B1478" s="15">
        <f>'01_RAW_Spot'!B1478</f>
        <v/>
      </c>
      <c r="C1478" s="16">
        <f>'01_RAW_IV'!B1478</f>
        <v/>
      </c>
      <c r="D1478" s="15">
        <f>LN(B1478/B1477)</f>
        <v/>
      </c>
      <c r="E1478" s="16">
        <f>STDEV(D1458:D1478)*SQRT(252)</f>
        <v/>
      </c>
      <c r="F1478" s="16">
        <f>STDEV(D1416:D1478)*SQRT(252)</f>
        <v/>
      </c>
      <c r="G1478" s="16">
        <f>IF(OR(C1478="",F1478=""),"",C1478-F1478)</f>
        <v/>
      </c>
      <c r="H1478" s="17">
        <f>IF(OR(C1478="",F1478="",F1478=0),"",C1478/F1478)</f>
        <v/>
      </c>
      <c r="I1478" s="18">
        <f>IF('01_RAW_FwdRV'!B1478="","",'01_RAW_FwdRV'!B1478)</f>
        <v/>
      </c>
      <c r="J1478" s="18">
        <f>IF(ROW()&lt;=3286,STDEV(D1479:D1499)*SQRT(252),"")</f>
        <v/>
      </c>
      <c r="K1478" s="18">
        <f>IF(ROW()&lt;=3244,LN(B1541/B1478),"")</f>
        <v/>
      </c>
      <c r="L1478" s="19" t="n">
        <v>0.7352742044685172</v>
      </c>
      <c r="M1478" s="19" t="n">
        <v>0.8300609343263372</v>
      </c>
      <c r="N1478" s="17" t="n">
        <v>-0.3966694567737844</v>
      </c>
      <c r="O1478" s="20">
        <f>IF(F1478="","",IF(F1478&lt;'04_VOLATILITY_REGIMES'!$C$5,"Low",IF(F1478&lt;'04_VOLATILITY_REGIMES'!$C$6,"Normal",IF(F1478&lt;'04_VOLATILITY_REGIMES'!$C$7,"High","Extreme"))))</f>
        <v/>
      </c>
      <c r="P1478" s="20">
        <f>O1479</f>
        <v/>
      </c>
      <c r="Q1478" s="21">
        <f>YEAR(A1478)</f>
        <v/>
      </c>
    </row>
    <row r="1479">
      <c r="A1479" s="14" t="n">
        <v>43511</v>
      </c>
      <c r="B1479" s="15">
        <f>'01_RAW_Spot'!B1479</f>
        <v/>
      </c>
      <c r="C1479" s="16">
        <f>'01_RAW_IV'!B1479</f>
        <v/>
      </c>
      <c r="D1479" s="15">
        <f>LN(B1479/B1478)</f>
        <v/>
      </c>
      <c r="E1479" s="16">
        <f>STDEV(D1459:D1479)*SQRT(252)</f>
        <v/>
      </c>
      <c r="F1479" s="16">
        <f>STDEV(D1417:D1479)*SQRT(252)</f>
        <v/>
      </c>
      <c r="G1479" s="16">
        <f>IF(OR(C1479="",F1479=""),"",C1479-F1479)</f>
        <v/>
      </c>
      <c r="H1479" s="17">
        <f>IF(OR(C1479="",F1479="",F1479=0),"",C1479/F1479)</f>
        <v/>
      </c>
      <c r="I1479" s="18">
        <f>IF('01_RAW_FwdRV'!B1479="","",'01_RAW_FwdRV'!B1479)</f>
        <v/>
      </c>
      <c r="J1479" s="18">
        <f>IF(ROW()&lt;=3286,STDEV(D1480:D1500)*SQRT(252),"")</f>
        <v/>
      </c>
      <c r="K1479" s="18">
        <f>IF(ROW()&lt;=3244,LN(B1542/B1479),"")</f>
        <v/>
      </c>
      <c r="L1479" s="19" t="n">
        <v>0.7577807848443843</v>
      </c>
      <c r="M1479" s="19" t="n">
        <v>0.8274695534506089</v>
      </c>
      <c r="N1479" s="17" t="n">
        <v>-0.1793361590477302</v>
      </c>
      <c r="O1479" s="20">
        <f>IF(F1479="","",IF(F1479&lt;'04_VOLATILITY_REGIMES'!$C$5,"Low",IF(F1479&lt;'04_VOLATILITY_REGIMES'!$C$6,"Normal",IF(F1479&lt;'04_VOLATILITY_REGIMES'!$C$7,"High","Extreme"))))</f>
        <v/>
      </c>
      <c r="P1479" s="20">
        <f>O1480</f>
        <v/>
      </c>
      <c r="Q1479" s="21">
        <f>YEAR(A1479)</f>
        <v/>
      </c>
    </row>
    <row r="1480">
      <c r="A1480" s="14" t="n">
        <v>43514</v>
      </c>
      <c r="B1480" s="15">
        <f>'01_RAW_Spot'!B1480</f>
        <v/>
      </c>
      <c r="C1480" s="16">
        <f>'01_RAW_IV'!B1480</f>
        <v/>
      </c>
      <c r="D1480" s="15">
        <f>LN(B1480/B1479)</f>
        <v/>
      </c>
      <c r="E1480" s="16">
        <f>STDEV(D1460:D1480)*SQRT(252)</f>
        <v/>
      </c>
      <c r="F1480" s="16">
        <f>STDEV(D1418:D1480)*SQRT(252)</f>
        <v/>
      </c>
      <c r="G1480" s="16">
        <f>IF(OR(C1480="",F1480=""),"",C1480-F1480)</f>
        <v/>
      </c>
      <c r="H1480" s="17">
        <f>IF(OR(C1480="",F1480="",F1480=0),"",C1480/F1480)</f>
        <v/>
      </c>
      <c r="I1480" s="18">
        <f>IF('01_RAW_FwdRV'!B1480="","",'01_RAW_FwdRV'!B1480)</f>
        <v/>
      </c>
      <c r="J1480" s="18">
        <f>IF(ROW()&lt;=3286,STDEV(D1481:D1501)*SQRT(252),"")</f>
        <v/>
      </c>
      <c r="K1480" s="18">
        <f>IF(ROW()&lt;=3244,LN(B1543/B1480),"")</f>
        <v/>
      </c>
      <c r="L1480" s="19" t="n">
        <v>0.7552400270453009</v>
      </c>
      <c r="M1480" s="19" t="n">
        <v>0.8275862068965517</v>
      </c>
      <c r="N1480" s="17" t="n">
        <v>-0.1946948546866718</v>
      </c>
      <c r="O1480" s="20">
        <f>IF(F1480="","",IF(F1480&lt;'04_VOLATILITY_REGIMES'!$C$5,"Low",IF(F1480&lt;'04_VOLATILITY_REGIMES'!$C$6,"Normal",IF(F1480&lt;'04_VOLATILITY_REGIMES'!$C$7,"High","Extreme"))))</f>
        <v/>
      </c>
      <c r="P1480" s="20">
        <f>O1481</f>
        <v/>
      </c>
      <c r="Q1480" s="21">
        <f>YEAR(A1480)</f>
        <v/>
      </c>
    </row>
    <row r="1481">
      <c r="A1481" s="14" t="n">
        <v>43516</v>
      </c>
      <c r="B1481" s="15">
        <f>'01_RAW_Spot'!B1481</f>
        <v/>
      </c>
      <c r="C1481" s="16">
        <f>'01_RAW_IV'!B1481</f>
        <v/>
      </c>
      <c r="D1481" s="15">
        <f>LN(B1481/B1480)</f>
        <v/>
      </c>
      <c r="E1481" s="16">
        <f>STDEV(D1461:D1481)*SQRT(252)</f>
        <v/>
      </c>
      <c r="F1481" s="16">
        <f>STDEV(D1419:D1481)*SQRT(252)</f>
        <v/>
      </c>
      <c r="G1481" s="16">
        <f>IF(OR(C1481="",F1481=""),"",C1481-F1481)</f>
        <v/>
      </c>
      <c r="H1481" s="17">
        <f>IF(OR(C1481="",F1481="",F1481=0),"",C1481/F1481)</f>
        <v/>
      </c>
      <c r="I1481" s="18">
        <f>IF('01_RAW_FwdRV'!B1481="","",'01_RAW_FwdRV'!B1481)</f>
        <v/>
      </c>
      <c r="J1481" s="18">
        <f>IF(ROW()&lt;=3286,STDEV(D1482:D1502)*SQRT(252),"")</f>
        <v/>
      </c>
      <c r="K1481" s="18">
        <f>IF(ROW()&lt;=3244,LN(B1544/B1481),"")</f>
        <v/>
      </c>
      <c r="L1481" s="19" t="n">
        <v>0.7831081081081082</v>
      </c>
      <c r="M1481" s="19" t="n">
        <v>0.8263513513513514</v>
      </c>
      <c r="N1481" s="17" t="n">
        <v>-0.0407773380739669</v>
      </c>
      <c r="O1481" s="20">
        <f>IF(F1481="","",IF(F1481&lt;'04_VOLATILITY_REGIMES'!$C$5,"Low",IF(F1481&lt;'04_VOLATILITY_REGIMES'!$C$6,"Normal",IF(F1481&lt;'04_VOLATILITY_REGIMES'!$C$7,"High","Extreme"))))</f>
        <v/>
      </c>
      <c r="P1481" s="20">
        <f>O1482</f>
        <v/>
      </c>
      <c r="Q1481" s="21">
        <f>YEAR(A1481)</f>
        <v/>
      </c>
    </row>
    <row r="1482">
      <c r="A1482" s="14" t="n">
        <v>43517</v>
      </c>
      <c r="B1482" s="15">
        <f>'01_RAW_Spot'!B1482</f>
        <v/>
      </c>
      <c r="C1482" s="16">
        <f>'01_RAW_IV'!B1482</f>
        <v/>
      </c>
      <c r="D1482" s="15">
        <f>LN(B1482/B1481)</f>
        <v/>
      </c>
      <c r="E1482" s="16">
        <f>STDEV(D1462:D1482)*SQRT(252)</f>
        <v/>
      </c>
      <c r="F1482" s="16">
        <f>STDEV(D1420:D1482)*SQRT(252)</f>
        <v/>
      </c>
      <c r="G1482" s="16">
        <f>IF(OR(C1482="",F1482=""),"",C1482-F1482)</f>
        <v/>
      </c>
      <c r="H1482" s="17">
        <f>IF(OR(C1482="",F1482="",F1482=0),"",C1482/F1482)</f>
        <v/>
      </c>
      <c r="I1482" s="18">
        <f>IF('01_RAW_FwdRV'!B1482="","",'01_RAW_FwdRV'!B1482)</f>
        <v/>
      </c>
      <c r="J1482" s="18">
        <f>IF(ROW()&lt;=3286,STDEV(D1483:D1503)*SQRT(252),"")</f>
        <v/>
      </c>
      <c r="K1482" s="18">
        <f>IF(ROW()&lt;=3244,LN(B1545/B1482),"")</f>
        <v/>
      </c>
      <c r="L1482" s="19" t="n">
        <v>0.7927076299797434</v>
      </c>
      <c r="M1482" s="19" t="n">
        <v>0.824442943956786</v>
      </c>
      <c r="N1482" s="17" t="n">
        <v>0.001408314427469923</v>
      </c>
      <c r="O1482" s="20">
        <f>IF(F1482="","",IF(F1482&lt;'04_VOLATILITY_REGIMES'!$C$5,"Low",IF(F1482&lt;'04_VOLATILITY_REGIMES'!$C$6,"Normal",IF(F1482&lt;'04_VOLATILITY_REGIMES'!$C$7,"High","Extreme"))))</f>
        <v/>
      </c>
      <c r="P1482" s="20">
        <f>O1483</f>
        <v/>
      </c>
      <c r="Q1482" s="21">
        <f>YEAR(A1482)</f>
        <v/>
      </c>
    </row>
    <row r="1483">
      <c r="A1483" s="14" t="n">
        <v>43518</v>
      </c>
      <c r="B1483" s="15">
        <f>'01_RAW_Spot'!B1483</f>
        <v/>
      </c>
      <c r="C1483" s="16">
        <f>'01_RAW_IV'!B1483</f>
        <v/>
      </c>
      <c r="D1483" s="15">
        <f>LN(B1483/B1482)</f>
        <v/>
      </c>
      <c r="E1483" s="16">
        <f>STDEV(D1463:D1483)*SQRT(252)</f>
        <v/>
      </c>
      <c r="F1483" s="16">
        <f>STDEV(D1421:D1483)*SQRT(252)</f>
        <v/>
      </c>
      <c r="G1483" s="16">
        <f>IF(OR(C1483="",F1483=""),"",C1483-F1483)</f>
        <v/>
      </c>
      <c r="H1483" s="17">
        <f>IF(OR(C1483="",F1483="",F1483=0),"",C1483/F1483)</f>
        <v/>
      </c>
      <c r="I1483" s="18">
        <f>IF('01_RAW_FwdRV'!B1483="","",'01_RAW_FwdRV'!B1483)</f>
        <v/>
      </c>
      <c r="J1483" s="18">
        <f>IF(ROW()&lt;=3286,STDEV(D1484:D1504)*SQRT(252),"")</f>
        <v/>
      </c>
      <c r="K1483" s="18">
        <f>IF(ROW()&lt;=3244,LN(B1546/B1483),"")</f>
        <v/>
      </c>
      <c r="L1483" s="19" t="n">
        <v>0.7887989203778677</v>
      </c>
      <c r="M1483" s="19" t="n">
        <v>0.8157894736842105</v>
      </c>
      <c r="N1483" s="17" t="n">
        <v>0.1159258524965553</v>
      </c>
      <c r="O1483" s="20">
        <f>IF(F1483="","",IF(F1483&lt;'04_VOLATILITY_REGIMES'!$C$5,"Low",IF(F1483&lt;'04_VOLATILITY_REGIMES'!$C$6,"Normal",IF(F1483&lt;'04_VOLATILITY_REGIMES'!$C$7,"High","Extreme"))))</f>
        <v/>
      </c>
      <c r="P1483" s="20">
        <f>O1484</f>
        <v/>
      </c>
      <c r="Q1483" s="21">
        <f>YEAR(A1483)</f>
        <v/>
      </c>
    </row>
    <row r="1484">
      <c r="A1484" s="14" t="n">
        <v>43521</v>
      </c>
      <c r="B1484" s="15">
        <f>'01_RAW_Spot'!B1484</f>
        <v/>
      </c>
      <c r="C1484" s="16">
        <f>'01_RAW_IV'!B1484</f>
        <v/>
      </c>
      <c r="D1484" s="15">
        <f>LN(B1484/B1483)</f>
        <v/>
      </c>
      <c r="E1484" s="16">
        <f>STDEV(D1464:D1484)*SQRT(252)</f>
        <v/>
      </c>
      <c r="F1484" s="16">
        <f>STDEV(D1422:D1484)*SQRT(252)</f>
        <v/>
      </c>
      <c r="G1484" s="16">
        <f>IF(OR(C1484="",F1484=""),"",C1484-F1484)</f>
        <v/>
      </c>
      <c r="H1484" s="17">
        <f>IF(OR(C1484="",F1484="",F1484=0),"",C1484/F1484)</f>
        <v/>
      </c>
      <c r="I1484" s="18">
        <f>IF('01_RAW_FwdRV'!B1484="","",'01_RAW_FwdRV'!B1484)</f>
        <v/>
      </c>
      <c r="J1484" s="18">
        <f>IF(ROW()&lt;=3286,STDEV(D1485:D1505)*SQRT(252),"")</f>
        <v/>
      </c>
      <c r="K1484" s="18">
        <f>IF(ROW()&lt;=3244,LN(B1547/B1484),"")</f>
        <v/>
      </c>
      <c r="L1484" s="19" t="n">
        <v>0.7842211732973702</v>
      </c>
      <c r="M1484" s="19" t="n">
        <v>0.8152393796358732</v>
      </c>
      <c r="N1484" s="17" t="n">
        <v>0.1076771850777953</v>
      </c>
      <c r="O1484" s="20">
        <f>IF(F1484="","",IF(F1484&lt;'04_VOLATILITY_REGIMES'!$C$5,"Low",IF(F1484&lt;'04_VOLATILITY_REGIMES'!$C$6,"Normal",IF(F1484&lt;'04_VOLATILITY_REGIMES'!$C$7,"High","Extreme"))))</f>
        <v/>
      </c>
      <c r="P1484" s="20">
        <f>O1485</f>
        <v/>
      </c>
      <c r="Q1484" s="21">
        <f>YEAR(A1484)</f>
        <v/>
      </c>
    </row>
    <row r="1485">
      <c r="A1485" s="14" t="n">
        <v>43522</v>
      </c>
      <c r="B1485" s="15">
        <f>'01_RAW_Spot'!B1485</f>
        <v/>
      </c>
      <c r="C1485" s="16">
        <f>'01_RAW_IV'!B1485</f>
        <v/>
      </c>
      <c r="D1485" s="15">
        <f>LN(B1485/B1484)</f>
        <v/>
      </c>
      <c r="E1485" s="16">
        <f>STDEV(D1465:D1485)*SQRT(252)</f>
        <v/>
      </c>
      <c r="F1485" s="16">
        <f>STDEV(D1423:D1485)*SQRT(252)</f>
        <v/>
      </c>
      <c r="G1485" s="16">
        <f>IF(OR(C1485="",F1485=""),"",C1485-F1485)</f>
        <v/>
      </c>
      <c r="H1485" s="17">
        <f>IF(OR(C1485="",F1485="",F1485=0),"",C1485/F1485)</f>
        <v/>
      </c>
      <c r="I1485" s="18">
        <f>IF('01_RAW_FwdRV'!B1485="","",'01_RAW_FwdRV'!B1485)</f>
        <v/>
      </c>
      <c r="J1485" s="18">
        <f>IF(ROW()&lt;=3286,STDEV(D1486:D1506)*SQRT(252),"")</f>
        <v/>
      </c>
      <c r="K1485" s="18">
        <f>IF(ROW()&lt;=3244,LN(B1548/B1485),"")</f>
        <v/>
      </c>
      <c r="L1485" s="19" t="n">
        <v>0.7904312668463612</v>
      </c>
      <c r="M1485" s="19" t="n">
        <v>0.8153638814016172</v>
      </c>
      <c r="N1485" s="17" t="n">
        <v>0.1280665412026387</v>
      </c>
      <c r="O1485" s="20">
        <f>IF(F1485="","",IF(F1485&lt;'04_VOLATILITY_REGIMES'!$C$5,"Low",IF(F1485&lt;'04_VOLATILITY_REGIMES'!$C$6,"Normal",IF(F1485&lt;'04_VOLATILITY_REGIMES'!$C$7,"High","Extreme"))))</f>
        <v/>
      </c>
      <c r="P1485" s="20">
        <f>O1486</f>
        <v/>
      </c>
      <c r="Q1485" s="21">
        <f>YEAR(A1485)</f>
        <v/>
      </c>
    </row>
    <row r="1486">
      <c r="A1486" s="14" t="n">
        <v>43523</v>
      </c>
      <c r="B1486" s="15">
        <f>'01_RAW_Spot'!B1486</f>
        <v/>
      </c>
      <c r="C1486" s="16">
        <f>'01_RAW_IV'!B1486</f>
        <v/>
      </c>
      <c r="D1486" s="15">
        <f>LN(B1486/B1485)</f>
        <v/>
      </c>
      <c r="E1486" s="16">
        <f>STDEV(D1466:D1486)*SQRT(252)</f>
        <v/>
      </c>
      <c r="F1486" s="16">
        <f>STDEV(D1424:D1486)*SQRT(252)</f>
        <v/>
      </c>
      <c r="G1486" s="16">
        <f>IF(OR(C1486="",F1486=""),"",C1486-F1486)</f>
        <v/>
      </c>
      <c r="H1486" s="17">
        <f>IF(OR(C1486="",F1486="",F1486=0),"",C1486/F1486)</f>
        <v/>
      </c>
      <c r="I1486" s="18">
        <f>IF('01_RAW_FwdRV'!B1486="","",'01_RAW_FwdRV'!B1486)</f>
        <v/>
      </c>
      <c r="J1486" s="18">
        <f>IF(ROW()&lt;=3286,STDEV(D1487:D1507)*SQRT(252),"")</f>
        <v/>
      </c>
      <c r="K1486" s="18">
        <f>IF(ROW()&lt;=3244,LN(B1549/B1486),"")</f>
        <v/>
      </c>
      <c r="L1486" s="19" t="n">
        <v>0.7811447811447811</v>
      </c>
      <c r="M1486" s="19" t="n">
        <v>0.8141414141414142</v>
      </c>
      <c r="N1486" s="17" t="n">
        <v>0.1046290781887677</v>
      </c>
      <c r="O1486" s="20">
        <f>IF(F1486="","",IF(F1486&lt;'04_VOLATILITY_REGIMES'!$C$5,"Low",IF(F1486&lt;'04_VOLATILITY_REGIMES'!$C$6,"Normal",IF(F1486&lt;'04_VOLATILITY_REGIMES'!$C$7,"High","Extreme"))))</f>
        <v/>
      </c>
      <c r="P1486" s="20">
        <f>O1487</f>
        <v/>
      </c>
      <c r="Q1486" s="21">
        <f>YEAR(A1486)</f>
        <v/>
      </c>
    </row>
    <row r="1487">
      <c r="A1487" s="14" t="n">
        <v>43524</v>
      </c>
      <c r="B1487" s="15">
        <f>'01_RAW_Spot'!B1487</f>
        <v/>
      </c>
      <c r="C1487" s="16">
        <f>'01_RAW_IV'!B1487</f>
        <v/>
      </c>
      <c r="D1487" s="15">
        <f>LN(B1487/B1486)</f>
        <v/>
      </c>
      <c r="E1487" s="16">
        <f>STDEV(D1467:D1487)*SQRT(252)</f>
        <v/>
      </c>
      <c r="F1487" s="16">
        <f>STDEV(D1425:D1487)*SQRT(252)</f>
        <v/>
      </c>
      <c r="G1487" s="16">
        <f>IF(OR(C1487="",F1487=""),"",C1487-F1487)</f>
        <v/>
      </c>
      <c r="H1487" s="17">
        <f>IF(OR(C1487="",F1487="",F1487=0),"",C1487/F1487)</f>
        <v/>
      </c>
      <c r="I1487" s="18">
        <f>IF('01_RAW_FwdRV'!B1487="","",'01_RAW_FwdRV'!B1487)</f>
        <v/>
      </c>
      <c r="J1487" s="18">
        <f>IF(ROW()&lt;=3286,STDEV(D1488:D1508)*SQRT(252),"")</f>
        <v/>
      </c>
      <c r="K1487" s="18">
        <f>IF(ROW()&lt;=3244,LN(B1550/B1487),"")</f>
        <v/>
      </c>
      <c r="L1487" s="19" t="n">
        <v>0.7570659488559892</v>
      </c>
      <c r="M1487" s="19" t="n">
        <v>0.8048452220726783</v>
      </c>
      <c r="N1487" s="17" t="n">
        <v>0.06889893081231038</v>
      </c>
      <c r="O1487" s="20">
        <f>IF(F1487="","",IF(F1487&lt;'04_VOLATILITY_REGIMES'!$C$5,"Low",IF(F1487&lt;'04_VOLATILITY_REGIMES'!$C$6,"Normal",IF(F1487&lt;'04_VOLATILITY_REGIMES'!$C$7,"High","Extreme"))))</f>
        <v/>
      </c>
      <c r="P1487" s="20">
        <f>O1488</f>
        <v/>
      </c>
      <c r="Q1487" s="21">
        <f>YEAR(A1487)</f>
        <v/>
      </c>
    </row>
    <row r="1488">
      <c r="A1488" s="14" t="n">
        <v>43525</v>
      </c>
      <c r="B1488" s="15">
        <f>'01_RAW_Spot'!B1488</f>
        <v/>
      </c>
      <c r="C1488" s="16">
        <f>'01_RAW_IV'!B1488</f>
        <v/>
      </c>
      <c r="D1488" s="15">
        <f>LN(B1488/B1487)</f>
        <v/>
      </c>
      <c r="E1488" s="16">
        <f>STDEV(D1468:D1488)*SQRT(252)</f>
        <v/>
      </c>
      <c r="F1488" s="16">
        <f>STDEV(D1426:D1488)*SQRT(252)</f>
        <v/>
      </c>
      <c r="G1488" s="16">
        <f>IF(OR(C1488="",F1488=""),"",C1488-F1488)</f>
        <v/>
      </c>
      <c r="H1488" s="17">
        <f>IF(OR(C1488="",F1488="",F1488=0),"",C1488/F1488)</f>
        <v/>
      </c>
      <c r="I1488" s="18">
        <f>IF('01_RAW_FwdRV'!B1488="","",'01_RAW_FwdRV'!B1488)</f>
        <v/>
      </c>
      <c r="J1488" s="18">
        <f>IF(ROW()&lt;=3286,STDEV(D1489:D1509)*SQRT(252),"")</f>
        <v/>
      </c>
      <c r="K1488" s="18">
        <f>IF(ROW()&lt;=3244,LN(B1551/B1488),"")</f>
        <v/>
      </c>
      <c r="L1488" s="19" t="n">
        <v>0.7424344317417619</v>
      </c>
      <c r="M1488" s="19" t="n">
        <v>0.8043039677202422</v>
      </c>
      <c r="N1488" s="17" t="n">
        <v>-0.01527899407396071</v>
      </c>
      <c r="O1488" s="20">
        <f>IF(F1488="","",IF(F1488&lt;'04_VOLATILITY_REGIMES'!$C$5,"Low",IF(F1488&lt;'04_VOLATILITY_REGIMES'!$C$6,"Normal",IF(F1488&lt;'04_VOLATILITY_REGIMES'!$C$7,"High","Extreme"))))</f>
        <v/>
      </c>
      <c r="P1488" s="20">
        <f>O1489</f>
        <v/>
      </c>
      <c r="Q1488" s="21">
        <f>YEAR(A1488)</f>
        <v/>
      </c>
    </row>
    <row r="1489">
      <c r="A1489" s="14" t="n">
        <v>43529</v>
      </c>
      <c r="B1489" s="15">
        <f>'01_RAW_Spot'!B1489</f>
        <v/>
      </c>
      <c r="C1489" s="16">
        <f>'01_RAW_IV'!B1489</f>
        <v/>
      </c>
      <c r="D1489" s="15">
        <f>LN(B1489/B1488)</f>
        <v/>
      </c>
      <c r="E1489" s="16">
        <f>STDEV(D1469:D1489)*SQRT(252)</f>
        <v/>
      </c>
      <c r="F1489" s="16">
        <f>STDEV(D1427:D1489)*SQRT(252)</f>
        <v/>
      </c>
      <c r="G1489" s="16">
        <f>IF(OR(C1489="",F1489=""),"",C1489-F1489)</f>
        <v/>
      </c>
      <c r="H1489" s="17">
        <f>IF(OR(C1489="",F1489="",F1489=0),"",C1489/F1489)</f>
        <v/>
      </c>
      <c r="I1489" s="18">
        <f>IF('01_RAW_FwdRV'!B1489="","",'01_RAW_FwdRV'!B1489)</f>
        <v/>
      </c>
      <c r="J1489" s="18">
        <f>IF(ROW()&lt;=3286,STDEV(D1490:D1510)*SQRT(252),"")</f>
        <v/>
      </c>
      <c r="K1489" s="18">
        <f>IF(ROW()&lt;=3244,LN(B1552/B1489),"")</f>
        <v/>
      </c>
      <c r="L1489" s="19" t="n">
        <v>0.730510752688172</v>
      </c>
      <c r="M1489" s="19" t="n">
        <v>0.7970430107526881</v>
      </c>
      <c r="N1489" s="17" t="n">
        <v>0.03443155233733488</v>
      </c>
      <c r="O1489" s="20">
        <f>IF(F1489="","",IF(F1489&lt;'04_VOLATILITY_REGIMES'!$C$5,"Low",IF(F1489&lt;'04_VOLATILITY_REGIMES'!$C$6,"Normal",IF(F1489&lt;'04_VOLATILITY_REGIMES'!$C$7,"High","Extreme"))))</f>
        <v/>
      </c>
      <c r="P1489" s="20">
        <f>O1490</f>
        <v/>
      </c>
      <c r="Q1489" s="21">
        <f>YEAR(A1489)</f>
        <v/>
      </c>
    </row>
    <row r="1490">
      <c r="A1490" s="14" t="n">
        <v>43530</v>
      </c>
      <c r="B1490" s="15">
        <f>'01_RAW_Spot'!B1490</f>
        <v/>
      </c>
      <c r="C1490" s="16">
        <f>'01_RAW_IV'!B1490</f>
        <v/>
      </c>
      <c r="D1490" s="15">
        <f>LN(B1490/B1489)</f>
        <v/>
      </c>
      <c r="E1490" s="16">
        <f>STDEV(D1470:D1490)*SQRT(252)</f>
        <v/>
      </c>
      <c r="F1490" s="16">
        <f>STDEV(D1428:D1490)*SQRT(252)</f>
        <v/>
      </c>
      <c r="G1490" s="16">
        <f>IF(OR(C1490="",F1490=""),"",C1490-F1490)</f>
        <v/>
      </c>
      <c r="H1490" s="17">
        <f>IF(OR(C1490="",F1490="",F1490=0),"",C1490/F1490)</f>
        <v/>
      </c>
      <c r="I1490" s="18">
        <f>IF('01_RAW_FwdRV'!B1490="","",'01_RAW_FwdRV'!B1490)</f>
        <v/>
      </c>
      <c r="J1490" s="18">
        <f>IF(ROW()&lt;=3286,STDEV(D1491:D1511)*SQRT(252),"")</f>
        <v/>
      </c>
      <c r="K1490" s="18">
        <f>IF(ROW()&lt;=3244,LN(B1553/B1490),"")</f>
        <v/>
      </c>
      <c r="L1490" s="19" t="n">
        <v>0.7253190060443251</v>
      </c>
      <c r="M1490" s="19" t="n">
        <v>0.7971793149764943</v>
      </c>
      <c r="N1490" s="17" t="n">
        <v>-0.0128507562032106</v>
      </c>
      <c r="O1490" s="20">
        <f>IF(F1490="","",IF(F1490&lt;'04_VOLATILITY_REGIMES'!$C$5,"Low",IF(F1490&lt;'04_VOLATILITY_REGIMES'!$C$6,"Normal",IF(F1490&lt;'04_VOLATILITY_REGIMES'!$C$7,"High","Extreme"))))</f>
        <v/>
      </c>
      <c r="P1490" s="20">
        <f>O1491</f>
        <v/>
      </c>
      <c r="Q1490" s="21">
        <f>YEAR(A1490)</f>
        <v/>
      </c>
    </row>
    <row r="1491">
      <c r="A1491" s="14" t="n">
        <v>43531</v>
      </c>
      <c r="B1491" s="15">
        <f>'01_RAW_Spot'!B1491</f>
        <v/>
      </c>
      <c r="C1491" s="16">
        <f>'01_RAW_IV'!B1491</f>
        <v/>
      </c>
      <c r="D1491" s="15">
        <f>LN(B1491/B1490)</f>
        <v/>
      </c>
      <c r="E1491" s="16">
        <f>STDEV(D1471:D1491)*SQRT(252)</f>
        <v/>
      </c>
      <c r="F1491" s="16">
        <f>STDEV(D1429:D1491)*SQRT(252)</f>
        <v/>
      </c>
      <c r="G1491" s="16">
        <f>IF(OR(C1491="",F1491=""),"",C1491-F1491)</f>
        <v/>
      </c>
      <c r="H1491" s="17">
        <f>IF(OR(C1491="",F1491="",F1491=0),"",C1491/F1491)</f>
        <v/>
      </c>
      <c r="I1491" s="18">
        <f>IF('01_RAW_FwdRV'!B1491="","",'01_RAW_FwdRV'!B1491)</f>
        <v/>
      </c>
      <c r="J1491" s="18">
        <f>IF(ROW()&lt;=3286,STDEV(D1492:D1512)*SQRT(252),"")</f>
        <v/>
      </c>
      <c r="K1491" s="18">
        <f>IF(ROW()&lt;=3244,LN(B1554/B1491),"")</f>
        <v/>
      </c>
      <c r="L1491" s="19" t="n">
        <v>0.7288590604026846</v>
      </c>
      <c r="M1491" s="19" t="n">
        <v>0.8</v>
      </c>
      <c r="N1491" s="17" t="n">
        <v>-0.004210479151100964</v>
      </c>
      <c r="O1491" s="20">
        <f>IF(F1491="","",IF(F1491&lt;'04_VOLATILITY_REGIMES'!$C$5,"Low",IF(F1491&lt;'04_VOLATILITY_REGIMES'!$C$6,"Normal",IF(F1491&lt;'04_VOLATILITY_REGIMES'!$C$7,"High","Extreme"))))</f>
        <v/>
      </c>
      <c r="P1491" s="20">
        <f>O1492</f>
        <v/>
      </c>
      <c r="Q1491" s="21">
        <f>YEAR(A1491)</f>
        <v/>
      </c>
    </row>
    <row r="1492">
      <c r="A1492" s="14" t="n">
        <v>43532</v>
      </c>
      <c r="B1492" s="15">
        <f>'01_RAW_Spot'!B1492</f>
        <v/>
      </c>
      <c r="C1492" s="16">
        <f>'01_RAW_IV'!B1492</f>
        <v/>
      </c>
      <c r="D1492" s="15">
        <f>LN(B1492/B1491)</f>
        <v/>
      </c>
      <c r="E1492" s="16">
        <f>STDEV(D1472:D1492)*SQRT(252)</f>
        <v/>
      </c>
      <c r="F1492" s="16">
        <f>STDEV(D1430:D1492)*SQRT(252)</f>
        <v/>
      </c>
      <c r="G1492" s="16">
        <f>IF(OR(C1492="",F1492=""),"",C1492-F1492)</f>
        <v/>
      </c>
      <c r="H1492" s="17">
        <f>IF(OR(C1492="",F1492="",F1492=0),"",C1492/F1492)</f>
        <v/>
      </c>
      <c r="I1492" s="18">
        <f>IF('01_RAW_FwdRV'!B1492="","",'01_RAW_FwdRV'!B1492)</f>
        <v/>
      </c>
      <c r="J1492" s="18">
        <f>IF(ROW()&lt;=3286,STDEV(D1493:D1513)*SQRT(252),"")</f>
        <v/>
      </c>
      <c r="K1492" s="18">
        <f>IF(ROW()&lt;=3244,LN(B1555/B1492),"")</f>
        <v/>
      </c>
      <c r="L1492" s="19" t="n">
        <v>0.7256874580818243</v>
      </c>
      <c r="M1492" s="19" t="n">
        <v>0.795439302481556</v>
      </c>
      <c r="N1492" s="17" t="n">
        <v>0.01950080523695338</v>
      </c>
      <c r="O1492" s="20">
        <f>IF(F1492="","",IF(F1492&lt;'04_VOLATILITY_REGIMES'!$C$5,"Low",IF(F1492&lt;'04_VOLATILITY_REGIMES'!$C$6,"Normal",IF(F1492&lt;'04_VOLATILITY_REGIMES'!$C$7,"High","Extreme"))))</f>
        <v/>
      </c>
      <c r="P1492" s="20">
        <f>O1493</f>
        <v/>
      </c>
      <c r="Q1492" s="21">
        <f>YEAR(A1492)</f>
        <v/>
      </c>
    </row>
    <row r="1493">
      <c r="A1493" s="14" t="n">
        <v>43535</v>
      </c>
      <c r="B1493" s="15">
        <f>'01_RAW_Spot'!B1493</f>
        <v/>
      </c>
      <c r="C1493" s="16">
        <f>'01_RAW_IV'!B1493</f>
        <v/>
      </c>
      <c r="D1493" s="15">
        <f>LN(B1493/B1492)</f>
        <v/>
      </c>
      <c r="E1493" s="16">
        <f>STDEV(D1473:D1493)*SQRT(252)</f>
        <v/>
      </c>
      <c r="F1493" s="16">
        <f>STDEV(D1431:D1493)*SQRT(252)</f>
        <v/>
      </c>
      <c r="G1493" s="16">
        <f>IF(OR(C1493="",F1493=""),"",C1493-F1493)</f>
        <v/>
      </c>
      <c r="H1493" s="17">
        <f>IF(OR(C1493="",F1493="",F1493=0),"",C1493/F1493)</f>
        <v/>
      </c>
      <c r="I1493" s="18">
        <f>IF('01_RAW_FwdRV'!B1493="","",'01_RAW_FwdRV'!B1493)</f>
        <v/>
      </c>
      <c r="J1493" s="18">
        <f>IF(ROW()&lt;=3286,STDEV(D1494:D1514)*SQRT(252),"")</f>
        <v/>
      </c>
      <c r="K1493" s="18">
        <f>IF(ROW()&lt;=3244,LN(B1556/B1493),"")</f>
        <v/>
      </c>
      <c r="L1493" s="19" t="n">
        <v>0.7238605898123325</v>
      </c>
      <c r="M1493" s="19" t="n">
        <v>0.7955764075067024</v>
      </c>
      <c r="N1493" s="17" t="n">
        <v>-0.008296568187689585</v>
      </c>
      <c r="O1493" s="20">
        <f>IF(F1493="","",IF(F1493&lt;'04_VOLATILITY_REGIMES'!$C$5,"Low",IF(F1493&lt;'04_VOLATILITY_REGIMES'!$C$6,"Normal",IF(F1493&lt;'04_VOLATILITY_REGIMES'!$C$7,"High","Extreme"))))</f>
        <v/>
      </c>
      <c r="P1493" s="20">
        <f>O1494</f>
        <v/>
      </c>
      <c r="Q1493" s="21">
        <f>YEAR(A1493)</f>
        <v/>
      </c>
    </row>
    <row r="1494">
      <c r="A1494" s="14" t="n">
        <v>43536</v>
      </c>
      <c r="B1494" s="15">
        <f>'01_RAW_Spot'!B1494</f>
        <v/>
      </c>
      <c r="C1494" s="16">
        <f>'01_RAW_IV'!B1494</f>
        <v/>
      </c>
      <c r="D1494" s="15">
        <f>LN(B1494/B1493)</f>
        <v/>
      </c>
      <c r="E1494" s="16">
        <f>STDEV(D1474:D1494)*SQRT(252)</f>
        <v/>
      </c>
      <c r="F1494" s="16">
        <f>STDEV(D1432:D1494)*SQRT(252)</f>
        <v/>
      </c>
      <c r="G1494" s="16">
        <f>IF(OR(C1494="",F1494=""),"",C1494-F1494)</f>
        <v/>
      </c>
      <c r="H1494" s="17">
        <f>IF(OR(C1494="",F1494="",F1494=0),"",C1494/F1494)</f>
        <v/>
      </c>
      <c r="I1494" s="18">
        <f>IF('01_RAW_FwdRV'!B1494="","",'01_RAW_FwdRV'!B1494)</f>
        <v/>
      </c>
      <c r="J1494" s="18">
        <f>IF(ROW()&lt;=3286,STDEV(D1495:D1515)*SQRT(252),"")</f>
        <v/>
      </c>
      <c r="K1494" s="18">
        <f>IF(ROW()&lt;=3244,LN(B1557/B1494),"")</f>
        <v/>
      </c>
      <c r="L1494" s="19" t="n">
        <v>0.7213663764233088</v>
      </c>
      <c r="M1494" s="19" t="n">
        <v>0.7910247823174816</v>
      </c>
      <c r="N1494" s="17" t="n">
        <v>0.04743517268541815</v>
      </c>
      <c r="O1494" s="20">
        <f>IF(F1494="","",IF(F1494&lt;'04_VOLATILITY_REGIMES'!$C$5,"Low",IF(F1494&lt;'04_VOLATILITY_REGIMES'!$C$6,"Normal",IF(F1494&lt;'04_VOLATILITY_REGIMES'!$C$7,"High","Extreme"))))</f>
        <v/>
      </c>
      <c r="P1494" s="20">
        <f>O1495</f>
        <v/>
      </c>
      <c r="Q1494" s="21">
        <f>YEAR(A1494)</f>
        <v/>
      </c>
    </row>
    <row r="1495">
      <c r="A1495" s="14" t="n">
        <v>43537</v>
      </c>
      <c r="B1495" s="15">
        <f>'01_RAW_Spot'!B1495</f>
        <v/>
      </c>
      <c r="C1495" s="16">
        <f>'01_RAW_IV'!B1495</f>
        <v/>
      </c>
      <c r="D1495" s="15">
        <f>LN(B1495/B1494)</f>
        <v/>
      </c>
      <c r="E1495" s="16">
        <f>STDEV(D1475:D1495)*SQRT(252)</f>
        <v/>
      </c>
      <c r="F1495" s="16">
        <f>STDEV(D1433:D1495)*SQRT(252)</f>
        <v/>
      </c>
      <c r="G1495" s="16">
        <f>IF(OR(C1495="",F1495=""),"",C1495-F1495)</f>
        <v/>
      </c>
      <c r="H1495" s="17">
        <f>IF(OR(C1495="",F1495="",F1495=0),"",C1495/F1495)</f>
        <v/>
      </c>
      <c r="I1495" s="18">
        <f>IF('01_RAW_FwdRV'!B1495="","",'01_RAW_FwdRV'!B1495)</f>
        <v/>
      </c>
      <c r="J1495" s="18">
        <f>IF(ROW()&lt;=3286,STDEV(D1496:D1516)*SQRT(252),"")</f>
        <v/>
      </c>
      <c r="K1495" s="18">
        <f>IF(ROW()&lt;=3244,LN(B1558/B1495),"")</f>
        <v/>
      </c>
      <c r="L1495" s="19" t="n">
        <v>0.7202141900937081</v>
      </c>
      <c r="M1495" s="19" t="n">
        <v>0.786479250334672</v>
      </c>
      <c r="N1495" s="17" t="n">
        <v>0.1130394987187123</v>
      </c>
      <c r="O1495" s="20">
        <f>IF(F1495="","",IF(F1495&lt;'04_VOLATILITY_REGIMES'!$C$5,"Low",IF(F1495&lt;'04_VOLATILITY_REGIMES'!$C$6,"Normal",IF(F1495&lt;'04_VOLATILITY_REGIMES'!$C$7,"High","Extreme"))))</f>
        <v/>
      </c>
      <c r="P1495" s="20">
        <f>O1496</f>
        <v/>
      </c>
      <c r="Q1495" s="21">
        <f>YEAR(A1495)</f>
        <v/>
      </c>
    </row>
    <row r="1496">
      <c r="A1496" s="14" t="n">
        <v>43538</v>
      </c>
      <c r="B1496" s="15">
        <f>'01_RAW_Spot'!B1496</f>
        <v/>
      </c>
      <c r="C1496" s="16">
        <f>'01_RAW_IV'!B1496</f>
        <v/>
      </c>
      <c r="D1496" s="15">
        <f>LN(B1496/B1495)</f>
        <v/>
      </c>
      <c r="E1496" s="16">
        <f>STDEV(D1476:D1496)*SQRT(252)</f>
        <v/>
      </c>
      <c r="F1496" s="16">
        <f>STDEV(D1434:D1496)*SQRT(252)</f>
        <v/>
      </c>
      <c r="G1496" s="16">
        <f>IF(OR(C1496="",F1496=""),"",C1496-F1496)</f>
        <v/>
      </c>
      <c r="H1496" s="17">
        <f>IF(OR(C1496="",F1496="",F1496=0),"",C1496/F1496)</f>
        <v/>
      </c>
      <c r="I1496" s="18">
        <f>IF('01_RAW_FwdRV'!B1496="","",'01_RAW_FwdRV'!B1496)</f>
        <v/>
      </c>
      <c r="J1496" s="18">
        <f>IF(ROW()&lt;=3286,STDEV(D1497:D1517)*SQRT(252),"")</f>
        <v/>
      </c>
      <c r="K1496" s="18">
        <f>IF(ROW()&lt;=3244,LN(B1559/B1496),"")</f>
        <v/>
      </c>
      <c r="L1496" s="19" t="n">
        <v>0.7197324414715719</v>
      </c>
      <c r="M1496" s="19" t="n">
        <v>0.7852842809364549</v>
      </c>
      <c r="N1496" s="17" t="n">
        <v>0.1154963849837794</v>
      </c>
      <c r="O1496" s="20">
        <f>IF(F1496="","",IF(F1496&lt;'04_VOLATILITY_REGIMES'!$C$5,"Low",IF(F1496&lt;'04_VOLATILITY_REGIMES'!$C$6,"Normal",IF(F1496&lt;'04_VOLATILITY_REGIMES'!$C$7,"High","Extreme"))))</f>
        <v/>
      </c>
      <c r="P1496" s="20">
        <f>O1497</f>
        <v/>
      </c>
      <c r="Q1496" s="21">
        <f>YEAR(A1496)</f>
        <v/>
      </c>
    </row>
    <row r="1497">
      <c r="A1497" s="14" t="n">
        <v>43539</v>
      </c>
      <c r="B1497" s="15">
        <f>'01_RAW_Spot'!B1497</f>
        <v/>
      </c>
      <c r="C1497" s="16">
        <f>'01_RAW_IV'!B1497</f>
        <v/>
      </c>
      <c r="D1497" s="15">
        <f>LN(B1497/B1496)</f>
        <v/>
      </c>
      <c r="E1497" s="16">
        <f>STDEV(D1477:D1497)*SQRT(252)</f>
        <v/>
      </c>
      <c r="F1497" s="16">
        <f>STDEV(D1435:D1497)*SQRT(252)</f>
        <v/>
      </c>
      <c r="G1497" s="16">
        <f>IF(OR(C1497="",F1497=""),"",C1497-F1497)</f>
        <v/>
      </c>
      <c r="H1497" s="17">
        <f>IF(OR(C1497="",F1497="",F1497=0),"",C1497/F1497)</f>
        <v/>
      </c>
      <c r="I1497" s="18">
        <f>IF('01_RAW_FwdRV'!B1497="","",'01_RAW_FwdRV'!B1497)</f>
        <v/>
      </c>
      <c r="J1497" s="18">
        <f>IF(ROW()&lt;=3286,STDEV(D1498:D1518)*SQRT(252),"")</f>
        <v/>
      </c>
      <c r="K1497" s="18">
        <f>IF(ROW()&lt;=3244,LN(B1560/B1497),"")</f>
        <v/>
      </c>
      <c r="L1497" s="19" t="n">
        <v>0.7185828877005348</v>
      </c>
      <c r="M1497" s="19" t="n">
        <v>0.7820855614973262</v>
      </c>
      <c r="N1497" s="17" t="n">
        <v>0.1099563838770899</v>
      </c>
      <c r="O1497" s="20">
        <f>IF(F1497="","",IF(F1497&lt;'04_VOLATILITY_REGIMES'!$C$5,"Low",IF(F1497&lt;'04_VOLATILITY_REGIMES'!$C$6,"Normal",IF(F1497&lt;'04_VOLATILITY_REGIMES'!$C$7,"High","Extreme"))))</f>
        <v/>
      </c>
      <c r="P1497" s="20">
        <f>O1498</f>
        <v/>
      </c>
      <c r="Q1497" s="21">
        <f>YEAR(A1497)</f>
        <v/>
      </c>
    </row>
    <row r="1498">
      <c r="A1498" s="14" t="n">
        <v>43542</v>
      </c>
      <c r="B1498" s="15">
        <f>'01_RAW_Spot'!B1498</f>
        <v/>
      </c>
      <c r="C1498" s="16">
        <f>'01_RAW_IV'!B1498</f>
        <v/>
      </c>
      <c r="D1498" s="15">
        <f>LN(B1498/B1497)</f>
        <v/>
      </c>
      <c r="E1498" s="16">
        <f>STDEV(D1478:D1498)*SQRT(252)</f>
        <v/>
      </c>
      <c r="F1498" s="16">
        <f>STDEV(D1436:D1498)*SQRT(252)</f>
        <v/>
      </c>
      <c r="G1498" s="16">
        <f>IF(OR(C1498="",F1498=""),"",C1498-F1498)</f>
        <v/>
      </c>
      <c r="H1498" s="17">
        <f>IF(OR(C1498="",F1498="",F1498=0),"",C1498/F1498)</f>
        <v/>
      </c>
      <c r="I1498" s="18">
        <f>IF('01_RAW_FwdRV'!B1498="","",'01_RAW_FwdRV'!B1498)</f>
        <v/>
      </c>
      <c r="J1498" s="18">
        <f>IF(ROW()&lt;=3286,STDEV(D1499:D1519)*SQRT(252),"")</f>
        <v/>
      </c>
      <c r="K1498" s="18">
        <f>IF(ROW()&lt;=3244,LN(B1561/B1498),"")</f>
        <v/>
      </c>
      <c r="L1498" s="19" t="n">
        <v>0.7201068804275217</v>
      </c>
      <c r="M1498" s="19" t="n">
        <v>0.7882431529726119</v>
      </c>
      <c r="N1498" s="17" t="n">
        <v>0.06233020812523266</v>
      </c>
      <c r="O1498" s="20">
        <f>IF(F1498="","",IF(F1498&lt;'04_VOLATILITY_REGIMES'!$C$5,"Low",IF(F1498&lt;'04_VOLATILITY_REGIMES'!$C$6,"Normal",IF(F1498&lt;'04_VOLATILITY_REGIMES'!$C$7,"High","Extreme"))))</f>
        <v/>
      </c>
      <c r="P1498" s="20">
        <f>O1499</f>
        <v/>
      </c>
      <c r="Q1498" s="21">
        <f>YEAR(A1498)</f>
        <v/>
      </c>
    </row>
    <row r="1499">
      <c r="A1499" s="14" t="n">
        <v>43543</v>
      </c>
      <c r="B1499" s="15">
        <f>'01_RAW_Spot'!B1499</f>
        <v/>
      </c>
      <c r="C1499" s="16">
        <f>'01_RAW_IV'!B1499</f>
        <v/>
      </c>
      <c r="D1499" s="15">
        <f>LN(B1499/B1498)</f>
        <v/>
      </c>
      <c r="E1499" s="16">
        <f>STDEV(D1479:D1499)*SQRT(252)</f>
        <v/>
      </c>
      <c r="F1499" s="16">
        <f>STDEV(D1437:D1499)*SQRT(252)</f>
        <v/>
      </c>
      <c r="G1499" s="16">
        <f>IF(OR(C1499="",F1499=""),"",C1499-F1499)</f>
        <v/>
      </c>
      <c r="H1499" s="17">
        <f>IF(OR(C1499="",F1499="",F1499=0),"",C1499/F1499)</f>
        <v/>
      </c>
      <c r="I1499" s="18">
        <f>IF('01_RAW_FwdRV'!B1499="","",'01_RAW_FwdRV'!B1499)</f>
        <v/>
      </c>
      <c r="J1499" s="18">
        <f>IF(ROW()&lt;=3286,STDEV(D1500:D1520)*SQRT(252),"")</f>
        <v/>
      </c>
      <c r="K1499" s="18">
        <f>IF(ROW()&lt;=3244,LN(B1562/B1499),"")</f>
        <v/>
      </c>
      <c r="L1499" s="19" t="n">
        <v>0.7182910547396528</v>
      </c>
      <c r="M1499" s="19" t="n">
        <v>0.7930574098798397</v>
      </c>
      <c r="N1499" s="17" t="n">
        <v>0.003181590340584772</v>
      </c>
      <c r="O1499" s="20">
        <f>IF(F1499="","",IF(F1499&lt;'04_VOLATILITY_REGIMES'!$C$5,"Low",IF(F1499&lt;'04_VOLATILITY_REGIMES'!$C$6,"Normal",IF(F1499&lt;'04_VOLATILITY_REGIMES'!$C$7,"High","Extreme"))))</f>
        <v/>
      </c>
      <c r="P1499" s="20">
        <f>O1500</f>
        <v/>
      </c>
      <c r="Q1499" s="21">
        <f>YEAR(A1499)</f>
        <v/>
      </c>
    </row>
    <row r="1500">
      <c r="A1500" s="14" t="n">
        <v>43544</v>
      </c>
      <c r="B1500" s="15">
        <f>'01_RAW_Spot'!B1500</f>
        <v/>
      </c>
      <c r="C1500" s="16">
        <f>'01_RAW_IV'!B1500</f>
        <v/>
      </c>
      <c r="D1500" s="15">
        <f>LN(B1500/B1499)</f>
        <v/>
      </c>
      <c r="E1500" s="16">
        <f>STDEV(D1480:D1500)*SQRT(252)</f>
        <v/>
      </c>
      <c r="F1500" s="16">
        <f>STDEV(D1438:D1500)*SQRT(252)</f>
        <v/>
      </c>
      <c r="G1500" s="16">
        <f>IF(OR(C1500="",F1500=""),"",C1500-F1500)</f>
        <v/>
      </c>
      <c r="H1500" s="17">
        <f>IF(OR(C1500="",F1500="",F1500=0),"",C1500/F1500)</f>
        <v/>
      </c>
      <c r="I1500" s="18">
        <f>IF('01_RAW_FwdRV'!B1500="","",'01_RAW_FwdRV'!B1500)</f>
        <v/>
      </c>
      <c r="J1500" s="18">
        <f>IF(ROW()&lt;=3286,STDEV(D1501:D1521)*SQRT(252),"")</f>
        <v/>
      </c>
      <c r="K1500" s="18">
        <f>IF(ROW()&lt;=3244,LN(B1563/B1500),"")</f>
        <v/>
      </c>
      <c r="L1500" s="19" t="n">
        <v>0.723815877251501</v>
      </c>
      <c r="M1500" s="19" t="n">
        <v>0.7118078719146097</v>
      </c>
      <c r="N1500" s="17" t="n">
        <v>0.3926507618371246</v>
      </c>
      <c r="O1500" s="20">
        <f>IF(F1500="","",IF(F1500&lt;'04_VOLATILITY_REGIMES'!$C$5,"Low",IF(F1500&lt;'04_VOLATILITY_REGIMES'!$C$6,"Normal",IF(F1500&lt;'04_VOLATILITY_REGIMES'!$C$7,"High","Extreme"))))</f>
        <v/>
      </c>
      <c r="P1500" s="20">
        <f>O1501</f>
        <v/>
      </c>
      <c r="Q1500" s="21">
        <f>YEAR(A1500)</f>
        <v/>
      </c>
    </row>
    <row r="1501">
      <c r="A1501" s="14" t="n">
        <v>43546</v>
      </c>
      <c r="B1501" s="15">
        <f>'01_RAW_Spot'!B1501</f>
        <v/>
      </c>
      <c r="C1501" s="16">
        <f>'01_RAW_IV'!B1501</f>
        <v/>
      </c>
      <c r="D1501" s="15">
        <f>LN(B1501/B1500)</f>
        <v/>
      </c>
      <c r="E1501" s="16">
        <f>STDEV(D1481:D1501)*SQRT(252)</f>
        <v/>
      </c>
      <c r="F1501" s="16">
        <f>STDEV(D1439:D1501)*SQRT(252)</f>
        <v/>
      </c>
      <c r="G1501" s="16">
        <f>IF(OR(C1501="",F1501=""),"",C1501-F1501)</f>
        <v/>
      </c>
      <c r="H1501" s="17">
        <f>IF(OR(C1501="",F1501="",F1501=0),"",C1501/F1501)</f>
        <v/>
      </c>
      <c r="I1501" s="18">
        <f>IF('01_RAW_FwdRV'!B1501="","",'01_RAW_FwdRV'!B1501)</f>
        <v/>
      </c>
      <c r="J1501" s="18">
        <f>IF(ROW()&lt;=3286,STDEV(D1502:D1522)*SQRT(252),"")</f>
        <v/>
      </c>
      <c r="K1501" s="18">
        <f>IF(ROW()&lt;=3244,LN(B1564/B1501),"")</f>
        <v/>
      </c>
      <c r="L1501" s="19" t="n">
        <v>0.718</v>
      </c>
      <c r="M1501" s="19" t="n">
        <v>0.718</v>
      </c>
      <c r="N1501" s="17" t="n">
        <v>0.3431581977883294</v>
      </c>
      <c r="O1501" s="20">
        <f>IF(F1501="","",IF(F1501&lt;'04_VOLATILITY_REGIMES'!$C$5,"Low",IF(F1501&lt;'04_VOLATILITY_REGIMES'!$C$6,"Normal",IF(F1501&lt;'04_VOLATILITY_REGIMES'!$C$7,"High","Extreme"))))</f>
        <v/>
      </c>
      <c r="P1501" s="20">
        <f>O1502</f>
        <v/>
      </c>
      <c r="Q1501" s="21">
        <f>YEAR(A1501)</f>
        <v/>
      </c>
    </row>
    <row r="1502">
      <c r="A1502" s="14" t="n">
        <v>43549</v>
      </c>
      <c r="B1502" s="15">
        <f>'01_RAW_Spot'!B1502</f>
        <v/>
      </c>
      <c r="C1502" s="16">
        <f>'01_RAW_IV'!B1502</f>
        <v/>
      </c>
      <c r="D1502" s="15">
        <f>LN(B1502/B1501)</f>
        <v/>
      </c>
      <c r="E1502" s="16">
        <f>STDEV(D1482:D1502)*SQRT(252)</f>
        <v/>
      </c>
      <c r="F1502" s="16">
        <f>STDEV(D1440:D1502)*SQRT(252)</f>
        <v/>
      </c>
      <c r="G1502" s="16">
        <f>IF(OR(C1502="",F1502=""),"",C1502-F1502)</f>
        <v/>
      </c>
      <c r="H1502" s="17">
        <f>IF(OR(C1502="",F1502="",F1502=0),"",C1502/F1502)</f>
        <v/>
      </c>
      <c r="I1502" s="18">
        <f>IF('01_RAW_FwdRV'!B1502="","",'01_RAW_FwdRV'!B1502)</f>
        <v/>
      </c>
      <c r="J1502" s="18">
        <f>IF(ROW()&lt;=3286,STDEV(D1503:D1523)*SQRT(252),"")</f>
        <v/>
      </c>
      <c r="K1502" s="18">
        <f>IF(ROW()&lt;=3244,LN(B1565/B1502),"")</f>
        <v/>
      </c>
      <c r="L1502" s="19" t="n">
        <v>0.7208527648234511</v>
      </c>
      <c r="M1502" s="19" t="n">
        <v>0.6722185209860093</v>
      </c>
      <c r="N1502" s="17" t="n">
        <v>0.5073437148752619</v>
      </c>
      <c r="O1502" s="20">
        <f>IF(F1502="","",IF(F1502&lt;'04_VOLATILITY_REGIMES'!$C$5,"Low",IF(F1502&lt;'04_VOLATILITY_REGIMES'!$C$6,"Normal",IF(F1502&lt;'04_VOLATILITY_REGIMES'!$C$7,"High","Extreme"))))</f>
        <v/>
      </c>
      <c r="P1502" s="20">
        <f>O1503</f>
        <v/>
      </c>
      <c r="Q1502" s="21">
        <f>YEAR(A1502)</f>
        <v/>
      </c>
    </row>
    <row r="1503">
      <c r="A1503" s="14" t="n">
        <v>43550</v>
      </c>
      <c r="B1503" s="15">
        <f>'01_RAW_Spot'!B1503</f>
        <v/>
      </c>
      <c r="C1503" s="16">
        <f>'01_RAW_IV'!B1503</f>
        <v/>
      </c>
      <c r="D1503" s="15">
        <f>LN(B1503/B1502)</f>
        <v/>
      </c>
      <c r="E1503" s="16">
        <f>STDEV(D1483:D1503)*SQRT(252)</f>
        <v/>
      </c>
      <c r="F1503" s="16">
        <f>STDEV(D1441:D1503)*SQRT(252)</f>
        <v/>
      </c>
      <c r="G1503" s="16">
        <f>IF(OR(C1503="",F1503=""),"",C1503-F1503)</f>
        <v/>
      </c>
      <c r="H1503" s="17">
        <f>IF(OR(C1503="",F1503="",F1503=0),"",C1503/F1503)</f>
        <v/>
      </c>
      <c r="I1503" s="18">
        <f>IF('01_RAW_FwdRV'!B1503="","",'01_RAW_FwdRV'!B1503)</f>
        <v/>
      </c>
      <c r="J1503" s="18">
        <f>IF(ROW()&lt;=3286,STDEV(D1504:D1524)*SQRT(252),"")</f>
        <v/>
      </c>
      <c r="K1503" s="18">
        <f>IF(ROW()&lt;=3244,LN(B1566/B1503),"")</f>
        <v/>
      </c>
      <c r="L1503" s="19" t="n">
        <v>0.7230359520639148</v>
      </c>
      <c r="M1503" s="19" t="n">
        <v>0.6431424766977364</v>
      </c>
      <c r="N1503" s="17" t="n">
        <v>0.5961610013423632</v>
      </c>
      <c r="O1503" s="20">
        <f>IF(F1503="","",IF(F1503&lt;'04_VOLATILITY_REGIMES'!$C$5,"Low",IF(F1503&lt;'04_VOLATILITY_REGIMES'!$C$6,"Normal",IF(F1503&lt;'04_VOLATILITY_REGIMES'!$C$7,"High","Extreme"))))</f>
        <v/>
      </c>
      <c r="P1503" s="20">
        <f>O1504</f>
        <v/>
      </c>
      <c r="Q1503" s="21">
        <f>YEAR(A1503)</f>
        <v/>
      </c>
    </row>
    <row r="1504">
      <c r="A1504" s="14" t="n">
        <v>43551</v>
      </c>
      <c r="B1504" s="15">
        <f>'01_RAW_Spot'!B1504</f>
        <v/>
      </c>
      <c r="C1504" s="16">
        <f>'01_RAW_IV'!B1504</f>
        <v/>
      </c>
      <c r="D1504" s="15">
        <f>LN(B1504/B1503)</f>
        <v/>
      </c>
      <c r="E1504" s="16">
        <f>STDEV(D1484:D1504)*SQRT(252)</f>
        <v/>
      </c>
      <c r="F1504" s="16">
        <f>STDEV(D1442:D1504)*SQRT(252)</f>
        <v/>
      </c>
      <c r="G1504" s="16">
        <f>IF(OR(C1504="",F1504=""),"",C1504-F1504)</f>
        <v/>
      </c>
      <c r="H1504" s="17">
        <f>IF(OR(C1504="",F1504="",F1504=0),"",C1504/F1504)</f>
        <v/>
      </c>
      <c r="I1504" s="18">
        <f>IF('01_RAW_FwdRV'!B1504="","",'01_RAW_FwdRV'!B1504)</f>
        <v/>
      </c>
      <c r="J1504" s="18">
        <f>IF(ROW()&lt;=3286,STDEV(D1505:D1525)*SQRT(252),"")</f>
        <v/>
      </c>
      <c r="K1504" s="18">
        <f>IF(ROW()&lt;=3244,LN(B1567/B1504),"")</f>
        <v/>
      </c>
      <c r="L1504" s="19" t="n">
        <v>0.7139055222887558</v>
      </c>
      <c r="M1504" s="19" t="n">
        <v>0.6433799068529608</v>
      </c>
      <c r="N1504" s="17" t="n">
        <v>0.5552785109054738</v>
      </c>
      <c r="O1504" s="20">
        <f>IF(F1504="","",IF(F1504&lt;'04_VOLATILITY_REGIMES'!$C$5,"Low",IF(F1504&lt;'04_VOLATILITY_REGIMES'!$C$6,"Normal",IF(F1504&lt;'04_VOLATILITY_REGIMES'!$C$7,"High","Extreme"))))</f>
        <v/>
      </c>
      <c r="P1504" s="20">
        <f>O1505</f>
        <v/>
      </c>
      <c r="Q1504" s="21">
        <f>YEAR(A1504)</f>
        <v/>
      </c>
    </row>
    <row r="1505">
      <c r="A1505" s="14" t="n">
        <v>43552</v>
      </c>
      <c r="B1505" s="15">
        <f>'01_RAW_Spot'!B1505</f>
        <v/>
      </c>
      <c r="C1505" s="16">
        <f>'01_RAW_IV'!B1505</f>
        <v/>
      </c>
      <c r="D1505" s="15">
        <f>LN(B1505/B1504)</f>
        <v/>
      </c>
      <c r="E1505" s="16">
        <f>STDEV(D1485:D1505)*SQRT(252)</f>
        <v/>
      </c>
      <c r="F1505" s="16">
        <f>STDEV(D1443:D1505)*SQRT(252)</f>
        <v/>
      </c>
      <c r="G1505" s="16">
        <f>IF(OR(C1505="",F1505=""),"",C1505-F1505)</f>
        <v/>
      </c>
      <c r="H1505" s="17">
        <f>IF(OR(C1505="",F1505="",F1505=0),"",C1505/F1505)</f>
        <v/>
      </c>
      <c r="I1505" s="18">
        <f>IF('01_RAW_FwdRV'!B1505="","",'01_RAW_FwdRV'!B1505)</f>
        <v/>
      </c>
      <c r="J1505" s="18">
        <f>IF(ROW()&lt;=3286,STDEV(D1506:D1526)*SQRT(252),"")</f>
        <v/>
      </c>
      <c r="K1505" s="18">
        <f>IF(ROW()&lt;=3244,LN(B1568/B1505),"")</f>
        <v/>
      </c>
      <c r="L1505" s="19" t="n">
        <v>0.7134308510638298</v>
      </c>
      <c r="M1505" s="19" t="n">
        <v>0.6728723404255319</v>
      </c>
      <c r="N1505" s="17" t="n">
        <v>0.474100445601284</v>
      </c>
      <c r="O1505" s="20">
        <f>IF(F1505="","",IF(F1505&lt;'04_VOLATILITY_REGIMES'!$C$5,"Low",IF(F1505&lt;'04_VOLATILITY_REGIMES'!$C$6,"Normal",IF(F1505&lt;'04_VOLATILITY_REGIMES'!$C$7,"High","Extreme"))))</f>
        <v/>
      </c>
      <c r="P1505" s="20">
        <f>O1506</f>
        <v/>
      </c>
      <c r="Q1505" s="21">
        <f>YEAR(A1505)</f>
        <v/>
      </c>
    </row>
    <row r="1506">
      <c r="A1506" s="14" t="n">
        <v>43553</v>
      </c>
      <c r="B1506" s="15">
        <f>'01_RAW_Spot'!B1506</f>
        <v/>
      </c>
      <c r="C1506" s="16">
        <f>'01_RAW_IV'!B1506</f>
        <v/>
      </c>
      <c r="D1506" s="15">
        <f>LN(B1506/B1505)</f>
        <v/>
      </c>
      <c r="E1506" s="16">
        <f>STDEV(D1486:D1506)*SQRT(252)</f>
        <v/>
      </c>
      <c r="F1506" s="16">
        <f>STDEV(D1444:D1506)*SQRT(252)</f>
        <v/>
      </c>
      <c r="G1506" s="16">
        <f>IF(OR(C1506="",F1506=""),"",C1506-F1506)</f>
        <v/>
      </c>
      <c r="H1506" s="17">
        <f>IF(OR(C1506="",F1506="",F1506=0),"",C1506/F1506)</f>
        <v/>
      </c>
      <c r="I1506" s="18">
        <f>IF('01_RAW_FwdRV'!B1506="","",'01_RAW_FwdRV'!B1506)</f>
        <v/>
      </c>
      <c r="J1506" s="18">
        <f>IF(ROW()&lt;=3286,STDEV(D1507:D1527)*SQRT(252),"")</f>
        <v/>
      </c>
      <c r="K1506" s="18">
        <f>IF(ROW()&lt;=3244,LN(B1569/B1506),"")</f>
        <v/>
      </c>
      <c r="L1506" s="19" t="n">
        <v>0.7096345514950166</v>
      </c>
      <c r="M1506" s="19" t="n">
        <v>0.66578073089701</v>
      </c>
      <c r="N1506" s="17" t="n">
        <v>0.4575910366219122</v>
      </c>
      <c r="O1506" s="20">
        <f>IF(F1506="","",IF(F1506&lt;'04_VOLATILITY_REGIMES'!$C$5,"Low",IF(F1506&lt;'04_VOLATILITY_REGIMES'!$C$6,"Normal",IF(F1506&lt;'04_VOLATILITY_REGIMES'!$C$7,"High","Extreme"))))</f>
        <v/>
      </c>
      <c r="P1506" s="20">
        <f>O1507</f>
        <v/>
      </c>
      <c r="Q1506" s="21">
        <f>YEAR(A1506)</f>
        <v/>
      </c>
    </row>
    <row r="1507">
      <c r="A1507" s="14" t="n">
        <v>43557</v>
      </c>
      <c r="B1507" s="15">
        <f>'01_RAW_Spot'!B1507</f>
        <v/>
      </c>
      <c r="C1507" s="16">
        <f>'01_RAW_IV'!B1507</f>
        <v/>
      </c>
      <c r="D1507" s="15">
        <f>LN(B1507/B1506)</f>
        <v/>
      </c>
      <c r="E1507" s="16">
        <f>STDEV(D1487:D1507)*SQRT(252)</f>
        <v/>
      </c>
      <c r="F1507" s="16">
        <f>STDEV(D1445:D1507)*SQRT(252)</f>
        <v/>
      </c>
      <c r="G1507" s="16">
        <f>IF(OR(C1507="",F1507=""),"",C1507-F1507)</f>
        <v/>
      </c>
      <c r="H1507" s="17">
        <f>IF(OR(C1507="",F1507="",F1507=0),"",C1507/F1507)</f>
        <v/>
      </c>
      <c r="I1507" s="18">
        <f>IF('01_RAW_FwdRV'!B1507="","",'01_RAW_FwdRV'!B1507)</f>
        <v/>
      </c>
      <c r="J1507" s="18">
        <f>IF(ROW()&lt;=3286,STDEV(D1508:D1528)*SQRT(252),"")</f>
        <v/>
      </c>
      <c r="K1507" s="18">
        <f>IF(ROW()&lt;=3244,LN(B1570/B1507),"")</f>
        <v/>
      </c>
      <c r="L1507" s="19" t="n">
        <v>0.7104913678618858</v>
      </c>
      <c r="M1507" s="19" t="n">
        <v>0.6660026560424966</v>
      </c>
      <c r="N1507" s="17" t="n">
        <v>0.4701646211344053</v>
      </c>
      <c r="O1507" s="20">
        <f>IF(F1507="","",IF(F1507&lt;'04_VOLATILITY_REGIMES'!$C$5,"Low",IF(F1507&lt;'04_VOLATILITY_REGIMES'!$C$6,"Normal",IF(F1507&lt;'04_VOLATILITY_REGIMES'!$C$7,"High","Extreme"))))</f>
        <v/>
      </c>
      <c r="P1507" s="20">
        <f>O1508</f>
        <v/>
      </c>
      <c r="Q1507" s="21">
        <f>YEAR(A1507)</f>
        <v/>
      </c>
    </row>
    <row r="1508">
      <c r="A1508" s="14" t="n">
        <v>43558</v>
      </c>
      <c r="B1508" s="15">
        <f>'01_RAW_Spot'!B1508</f>
        <v/>
      </c>
      <c r="C1508" s="16">
        <f>'01_RAW_IV'!B1508</f>
        <v/>
      </c>
      <c r="D1508" s="15">
        <f>LN(B1508/B1507)</f>
        <v/>
      </c>
      <c r="E1508" s="16">
        <f>STDEV(D1488:D1508)*SQRT(252)</f>
        <v/>
      </c>
      <c r="F1508" s="16">
        <f>STDEV(D1446:D1508)*SQRT(252)</f>
        <v/>
      </c>
      <c r="G1508" s="16">
        <f>IF(OR(C1508="",F1508=""),"",C1508-F1508)</f>
        <v/>
      </c>
      <c r="H1508" s="17">
        <f>IF(OR(C1508="",F1508="",F1508=0),"",C1508/F1508)</f>
        <v/>
      </c>
      <c r="I1508" s="18">
        <f>IF('01_RAW_FwdRV'!B1508="","",'01_RAW_FwdRV'!B1508)</f>
        <v/>
      </c>
      <c r="J1508" s="18">
        <f>IF(ROW()&lt;=3286,STDEV(D1509:D1529)*SQRT(252),"")</f>
        <v/>
      </c>
      <c r="K1508" s="18">
        <f>IF(ROW()&lt;=3244,LN(B1571/B1508),"")</f>
        <v/>
      </c>
      <c r="L1508" s="19" t="n">
        <v>0.7133377571333775</v>
      </c>
      <c r="M1508" s="19" t="n">
        <v>0.6741871267418713</v>
      </c>
      <c r="N1508" s="17" t="n">
        <v>0.4634207151399902</v>
      </c>
      <c r="O1508" s="20">
        <f>IF(F1508="","",IF(F1508&lt;'04_VOLATILITY_REGIMES'!$C$5,"Low",IF(F1508&lt;'04_VOLATILITY_REGIMES'!$C$6,"Normal",IF(F1508&lt;'04_VOLATILITY_REGIMES'!$C$7,"High","Extreme"))))</f>
        <v/>
      </c>
      <c r="P1508" s="20">
        <f>O1509</f>
        <v/>
      </c>
      <c r="Q1508" s="21">
        <f>YEAR(A1508)</f>
        <v/>
      </c>
    </row>
    <row r="1509">
      <c r="A1509" s="14" t="n">
        <v>43559</v>
      </c>
      <c r="B1509" s="15">
        <f>'01_RAW_Spot'!B1509</f>
        <v/>
      </c>
      <c r="C1509" s="16">
        <f>'01_RAW_IV'!B1509</f>
        <v/>
      </c>
      <c r="D1509" s="15">
        <f>LN(B1509/B1508)</f>
        <v/>
      </c>
      <c r="E1509" s="16">
        <f>STDEV(D1489:D1509)*SQRT(252)</f>
        <v/>
      </c>
      <c r="F1509" s="16">
        <f>STDEV(D1447:D1509)*SQRT(252)</f>
        <v/>
      </c>
      <c r="G1509" s="16">
        <f>IF(OR(C1509="",F1509=""),"",C1509-F1509)</f>
        <v/>
      </c>
      <c r="H1509" s="17">
        <f>IF(OR(C1509="",F1509="",F1509=0),"",C1509/F1509)</f>
        <v/>
      </c>
      <c r="I1509" s="18">
        <f>IF('01_RAW_FwdRV'!B1509="","",'01_RAW_FwdRV'!B1509)</f>
        <v/>
      </c>
      <c r="J1509" s="18">
        <f>IF(ROW()&lt;=3286,STDEV(D1510:D1530)*SQRT(252),"")</f>
        <v/>
      </c>
      <c r="K1509" s="18">
        <f>IF(ROW()&lt;=3244,LN(B1572/B1509),"")</f>
        <v/>
      </c>
      <c r="L1509" s="19" t="n">
        <v>0.7128647214854111</v>
      </c>
      <c r="M1509" s="19" t="n">
        <v>0.726790450928382</v>
      </c>
      <c r="N1509" s="17" t="n">
        <v>0.305203277080706</v>
      </c>
      <c r="O1509" s="20">
        <f>IF(F1509="","",IF(F1509&lt;'04_VOLATILITY_REGIMES'!$C$5,"Low",IF(F1509&lt;'04_VOLATILITY_REGIMES'!$C$6,"Normal",IF(F1509&lt;'04_VOLATILITY_REGIMES'!$C$7,"High","Extreme"))))</f>
        <v/>
      </c>
      <c r="P1509" s="20">
        <f>O1510</f>
        <v/>
      </c>
      <c r="Q1509" s="21">
        <f>YEAR(A1509)</f>
        <v/>
      </c>
    </row>
    <row r="1510">
      <c r="A1510" s="14" t="n">
        <v>43560</v>
      </c>
      <c r="B1510" s="15">
        <f>'01_RAW_Spot'!B1510</f>
        <v/>
      </c>
      <c r="C1510" s="16">
        <f>'01_RAW_IV'!B1510</f>
        <v/>
      </c>
      <c r="D1510" s="15">
        <f>LN(B1510/B1509)</f>
        <v/>
      </c>
      <c r="E1510" s="16">
        <f>STDEV(D1490:D1510)*SQRT(252)</f>
        <v/>
      </c>
      <c r="F1510" s="16">
        <f>STDEV(D1448:D1510)*SQRT(252)</f>
        <v/>
      </c>
      <c r="G1510" s="16">
        <f>IF(OR(C1510="",F1510=""),"",C1510-F1510)</f>
        <v/>
      </c>
      <c r="H1510" s="17">
        <f>IF(OR(C1510="",F1510="",F1510=0),"",C1510/F1510)</f>
        <v/>
      </c>
      <c r="I1510" s="18">
        <f>IF('01_RAW_FwdRV'!B1510="","",'01_RAW_FwdRV'!B1510)</f>
        <v/>
      </c>
      <c r="J1510" s="18">
        <f>IF(ROW()&lt;=3286,STDEV(D1511:D1531)*SQRT(252),"")</f>
        <v/>
      </c>
      <c r="K1510" s="18">
        <f>IF(ROW()&lt;=3244,LN(B1573/B1510),"")</f>
        <v/>
      </c>
      <c r="L1510" s="19" t="n">
        <v>0.7130550033134526</v>
      </c>
      <c r="M1510" s="19" t="n">
        <v>0.6613651424784626</v>
      </c>
      <c r="N1510" s="17" t="n">
        <v>0.4900003185772775</v>
      </c>
      <c r="O1510" s="20">
        <f>IF(F1510="","",IF(F1510&lt;'04_VOLATILITY_REGIMES'!$C$5,"Low",IF(F1510&lt;'04_VOLATILITY_REGIMES'!$C$6,"Normal",IF(F1510&lt;'04_VOLATILITY_REGIMES'!$C$7,"High","Extreme"))))</f>
        <v/>
      </c>
      <c r="P1510" s="20">
        <f>O1511</f>
        <v/>
      </c>
      <c r="Q1510" s="21">
        <f>YEAR(A1510)</f>
        <v/>
      </c>
    </row>
    <row r="1511">
      <c r="A1511" s="14" t="n">
        <v>43563</v>
      </c>
      <c r="B1511" s="15">
        <f>'01_RAW_Spot'!B1511</f>
        <v/>
      </c>
      <c r="C1511" s="16">
        <f>'01_RAW_IV'!B1511</f>
        <v/>
      </c>
      <c r="D1511" s="15">
        <f>LN(B1511/B1510)</f>
        <v/>
      </c>
      <c r="E1511" s="16">
        <f>STDEV(D1491:D1511)*SQRT(252)</f>
        <v/>
      </c>
      <c r="F1511" s="16">
        <f>STDEV(D1449:D1511)*SQRT(252)</f>
        <v/>
      </c>
      <c r="G1511" s="16">
        <f>IF(OR(C1511="",F1511=""),"",C1511-F1511)</f>
        <v/>
      </c>
      <c r="H1511" s="17">
        <f>IF(OR(C1511="",F1511="",F1511=0),"",C1511/F1511)</f>
        <v/>
      </c>
      <c r="I1511" s="18">
        <f>IF('01_RAW_FwdRV'!B1511="","",'01_RAW_FwdRV'!B1511)</f>
        <v/>
      </c>
      <c r="J1511" s="18">
        <f>IF(ROW()&lt;=3286,STDEV(D1512:D1532)*SQRT(252),"")</f>
        <v/>
      </c>
      <c r="K1511" s="18">
        <f>IF(ROW()&lt;=3244,LN(B1574/B1511),"")</f>
        <v/>
      </c>
      <c r="L1511" s="19" t="n">
        <v>0.7231788079470198</v>
      </c>
      <c r="M1511" s="19" t="n">
        <v>0.6841059602649007</v>
      </c>
      <c r="N1511" s="17" t="n">
        <v>0.4638057297224286</v>
      </c>
      <c r="O1511" s="20">
        <f>IF(F1511="","",IF(F1511&lt;'04_VOLATILITY_REGIMES'!$C$5,"Low",IF(F1511&lt;'04_VOLATILITY_REGIMES'!$C$6,"Normal",IF(F1511&lt;'04_VOLATILITY_REGIMES'!$C$7,"High","Extreme"))))</f>
        <v/>
      </c>
      <c r="P1511" s="20">
        <f>O1512</f>
        <v/>
      </c>
      <c r="Q1511" s="21">
        <f>YEAR(A1511)</f>
        <v/>
      </c>
    </row>
    <row r="1512">
      <c r="A1512" s="14" t="n">
        <v>43564</v>
      </c>
      <c r="B1512" s="15">
        <f>'01_RAW_Spot'!B1512</f>
        <v/>
      </c>
      <c r="C1512" s="16">
        <f>'01_RAW_IV'!B1512</f>
        <v/>
      </c>
      <c r="D1512" s="15">
        <f>LN(B1512/B1511)</f>
        <v/>
      </c>
      <c r="E1512" s="16">
        <f>STDEV(D1492:D1512)*SQRT(252)</f>
        <v/>
      </c>
      <c r="F1512" s="16">
        <f>STDEV(D1450:D1512)*SQRT(252)</f>
        <v/>
      </c>
      <c r="G1512" s="16">
        <f>IF(OR(C1512="",F1512=""),"",C1512-F1512)</f>
        <v/>
      </c>
      <c r="H1512" s="17">
        <f>IF(OR(C1512="",F1512="",F1512=0),"",C1512/F1512)</f>
        <v/>
      </c>
      <c r="I1512" s="18">
        <f>IF('01_RAW_FwdRV'!B1512="","",'01_RAW_FwdRV'!B1512)</f>
        <v/>
      </c>
      <c r="J1512" s="18">
        <f>IF(ROW()&lt;=3286,STDEV(D1513:D1533)*SQRT(252),"")</f>
        <v/>
      </c>
      <c r="K1512" s="18">
        <f>IF(ROW()&lt;=3244,LN(B1575/B1512),"")</f>
        <v/>
      </c>
      <c r="L1512" s="19" t="n">
        <v>0.7246856386499008</v>
      </c>
      <c r="M1512" s="19" t="n">
        <v>0.6783587028457975</v>
      </c>
      <c r="N1512" s="17" t="n">
        <v>0.4879020429411188</v>
      </c>
      <c r="O1512" s="20">
        <f>IF(F1512="","",IF(F1512&lt;'04_VOLATILITY_REGIMES'!$C$5,"Low",IF(F1512&lt;'04_VOLATILITY_REGIMES'!$C$6,"Normal",IF(F1512&lt;'04_VOLATILITY_REGIMES'!$C$7,"High","Extreme"))))</f>
        <v/>
      </c>
      <c r="P1512" s="20">
        <f>O1513</f>
        <v/>
      </c>
      <c r="Q1512" s="21">
        <f>YEAR(A1512)</f>
        <v/>
      </c>
    </row>
    <row r="1513">
      <c r="A1513" s="14" t="n">
        <v>43565</v>
      </c>
      <c r="B1513" s="15">
        <f>'01_RAW_Spot'!B1513</f>
        <v/>
      </c>
      <c r="C1513" s="16">
        <f>'01_RAW_IV'!B1513</f>
        <v/>
      </c>
      <c r="D1513" s="15">
        <f>LN(B1513/B1512)</f>
        <v/>
      </c>
      <c r="E1513" s="16">
        <f>STDEV(D1493:D1513)*SQRT(252)</f>
        <v/>
      </c>
      <c r="F1513" s="16">
        <f>STDEV(D1451:D1513)*SQRT(252)</f>
        <v/>
      </c>
      <c r="G1513" s="16">
        <f>IF(OR(C1513="",F1513=""),"",C1513-F1513)</f>
        <v/>
      </c>
      <c r="H1513" s="17">
        <f>IF(OR(C1513="",F1513="",F1513=0),"",C1513/F1513)</f>
        <v/>
      </c>
      <c r="I1513" s="18">
        <f>IF('01_RAW_FwdRV'!B1513="","",'01_RAW_FwdRV'!B1513)</f>
        <v/>
      </c>
      <c r="J1513" s="18">
        <f>IF(ROW()&lt;=3286,STDEV(D1514:D1534)*SQRT(252),"")</f>
        <v/>
      </c>
      <c r="K1513" s="18">
        <f>IF(ROW()&lt;=3244,LN(B1576/B1513),"")</f>
        <v/>
      </c>
      <c r="L1513" s="19" t="n">
        <v>0.7222222222222222</v>
      </c>
      <c r="M1513" s="19" t="n">
        <v>0.6818783068783069</v>
      </c>
      <c r="N1513" s="17" t="n">
        <v>0.4738438725067805</v>
      </c>
      <c r="O1513" s="20">
        <f>IF(F1513="","",IF(F1513&lt;'04_VOLATILITY_REGIMES'!$C$5,"Low",IF(F1513&lt;'04_VOLATILITY_REGIMES'!$C$6,"Normal",IF(F1513&lt;'04_VOLATILITY_REGIMES'!$C$7,"High","Extreme"))))</f>
        <v/>
      </c>
      <c r="P1513" s="20">
        <f>O1514</f>
        <v/>
      </c>
      <c r="Q1513" s="21">
        <f>YEAR(A1513)</f>
        <v/>
      </c>
    </row>
    <row r="1514">
      <c r="A1514" s="14" t="n">
        <v>43566</v>
      </c>
      <c r="B1514" s="15">
        <f>'01_RAW_Spot'!B1514</f>
        <v/>
      </c>
      <c r="C1514" s="16">
        <f>'01_RAW_IV'!B1514</f>
        <v/>
      </c>
      <c r="D1514" s="15">
        <f>LN(B1514/B1513)</f>
        <v/>
      </c>
      <c r="E1514" s="16">
        <f>STDEV(D1494:D1514)*SQRT(252)</f>
        <v/>
      </c>
      <c r="F1514" s="16">
        <f>STDEV(D1452:D1514)*SQRT(252)</f>
        <v/>
      </c>
      <c r="G1514" s="16">
        <f>IF(OR(C1514="",F1514=""),"",C1514-F1514)</f>
        <v/>
      </c>
      <c r="H1514" s="17">
        <f>IF(OR(C1514="",F1514="",F1514=0),"",C1514/F1514)</f>
        <v/>
      </c>
      <c r="I1514" s="18">
        <f>IF('01_RAW_FwdRV'!B1514="","",'01_RAW_FwdRV'!B1514)</f>
        <v/>
      </c>
      <c r="J1514" s="18">
        <f>IF(ROW()&lt;=3286,STDEV(D1515:D1535)*SQRT(252),"")</f>
        <v/>
      </c>
      <c r="K1514" s="18">
        <f>IF(ROW()&lt;=3244,LN(B1577/B1514),"")</f>
        <v/>
      </c>
      <c r="L1514" s="19" t="n">
        <v>0.719762062128222</v>
      </c>
      <c r="M1514" s="19" t="n">
        <v>0.6490416391275612</v>
      </c>
      <c r="N1514" s="17" t="n">
        <v>0.5475914355820861</v>
      </c>
      <c r="O1514" s="20">
        <f>IF(F1514="","",IF(F1514&lt;'04_VOLATILITY_REGIMES'!$C$5,"Low",IF(F1514&lt;'04_VOLATILITY_REGIMES'!$C$6,"Normal",IF(F1514&lt;'04_VOLATILITY_REGIMES'!$C$7,"High","Extreme"))))</f>
        <v/>
      </c>
      <c r="P1514" s="20">
        <f>O1515</f>
        <v/>
      </c>
      <c r="Q1514" s="21">
        <f>YEAR(A1514)</f>
        <v/>
      </c>
    </row>
    <row r="1515">
      <c r="A1515" s="14" t="n">
        <v>43567</v>
      </c>
      <c r="B1515" s="15">
        <f>'01_RAW_Spot'!B1515</f>
        <v/>
      </c>
      <c r="C1515" s="16">
        <f>'01_RAW_IV'!B1515</f>
        <v/>
      </c>
      <c r="D1515" s="15">
        <f>LN(B1515/B1514)</f>
        <v/>
      </c>
      <c r="E1515" s="16">
        <f>STDEV(D1495:D1515)*SQRT(252)</f>
        <v/>
      </c>
      <c r="F1515" s="16">
        <f>STDEV(D1453:D1515)*SQRT(252)</f>
        <v/>
      </c>
      <c r="G1515" s="16">
        <f>IF(OR(C1515="",F1515=""),"",C1515-F1515)</f>
        <v/>
      </c>
      <c r="H1515" s="17">
        <f>IF(OR(C1515="",F1515="",F1515=0),"",C1515/F1515)</f>
        <v/>
      </c>
      <c r="I1515" s="18">
        <f>IF('01_RAW_FwdRV'!B1515="","",'01_RAW_FwdRV'!B1515)</f>
        <v/>
      </c>
      <c r="J1515" s="18">
        <f>IF(ROW()&lt;=3286,STDEV(D1516:D1536)*SQRT(252),"")</f>
        <v/>
      </c>
      <c r="K1515" s="18">
        <f>IF(ROW()&lt;=3244,LN(B1578/B1515),"")</f>
        <v/>
      </c>
      <c r="L1515" s="19" t="n">
        <v>0.7173051519154557</v>
      </c>
      <c r="M1515" s="19" t="n">
        <v>0.6472919418758256</v>
      </c>
      <c r="N1515" s="17" t="n">
        <v>0.5449277927934716</v>
      </c>
      <c r="O1515" s="20">
        <f>IF(F1515="","",IF(F1515&lt;'04_VOLATILITY_REGIMES'!$C$5,"Low",IF(F1515&lt;'04_VOLATILITY_REGIMES'!$C$6,"Normal",IF(F1515&lt;'04_VOLATILITY_REGIMES'!$C$7,"High","Extreme"))))</f>
        <v/>
      </c>
      <c r="P1515" s="20">
        <f>O1516</f>
        <v/>
      </c>
      <c r="Q1515" s="21">
        <f>YEAR(A1515)</f>
        <v/>
      </c>
    </row>
    <row r="1516">
      <c r="A1516" s="14" t="n">
        <v>43570</v>
      </c>
      <c r="B1516" s="15">
        <f>'01_RAW_Spot'!B1516</f>
        <v/>
      </c>
      <c r="C1516" s="16">
        <f>'01_RAW_IV'!B1516</f>
        <v/>
      </c>
      <c r="D1516" s="15">
        <f>LN(B1516/B1515)</f>
        <v/>
      </c>
      <c r="E1516" s="16">
        <f>STDEV(D1496:D1516)*SQRT(252)</f>
        <v/>
      </c>
      <c r="F1516" s="16">
        <f>STDEV(D1454:D1516)*SQRT(252)</f>
        <v/>
      </c>
      <c r="G1516" s="16">
        <f>IF(OR(C1516="",F1516=""),"",C1516-F1516)</f>
        <v/>
      </c>
      <c r="H1516" s="17">
        <f>IF(OR(C1516="",F1516="",F1516=0),"",C1516/F1516)</f>
        <v/>
      </c>
      <c r="I1516" s="18">
        <f>IF('01_RAW_FwdRV'!B1516="","",'01_RAW_FwdRV'!B1516)</f>
        <v/>
      </c>
      <c r="J1516" s="18">
        <f>IF(ROW()&lt;=3286,STDEV(D1517:D1537)*SQRT(252),"")</f>
        <v/>
      </c>
      <c r="K1516" s="18">
        <f>IF(ROW()&lt;=3244,LN(B1579/B1516),"")</f>
        <v/>
      </c>
      <c r="L1516" s="19" t="n">
        <v>0.7188118811881188</v>
      </c>
      <c r="M1516" s="19" t="n">
        <v>0.6574257425742575</v>
      </c>
      <c r="N1516" s="17" t="n">
        <v>0.5244564779082768</v>
      </c>
      <c r="O1516" s="20">
        <f>IF(F1516="","",IF(F1516&lt;'04_VOLATILITY_REGIMES'!$C$5,"Low",IF(F1516&lt;'04_VOLATILITY_REGIMES'!$C$6,"Normal",IF(F1516&lt;'04_VOLATILITY_REGIMES'!$C$7,"High","Extreme"))))</f>
        <v/>
      </c>
      <c r="P1516" s="20">
        <f>O1517</f>
        <v/>
      </c>
      <c r="Q1516" s="21">
        <f>YEAR(A1516)</f>
        <v/>
      </c>
    </row>
    <row r="1517">
      <c r="A1517" s="14" t="n">
        <v>43571</v>
      </c>
      <c r="B1517" s="15">
        <f>'01_RAW_Spot'!B1517</f>
        <v/>
      </c>
      <c r="C1517" s="16">
        <f>'01_RAW_IV'!B1517</f>
        <v/>
      </c>
      <c r="D1517" s="15">
        <f>LN(B1517/B1516)</f>
        <v/>
      </c>
      <c r="E1517" s="16">
        <f>STDEV(D1497:D1517)*SQRT(252)</f>
        <v/>
      </c>
      <c r="F1517" s="16">
        <f>STDEV(D1455:D1517)*SQRT(252)</f>
        <v/>
      </c>
      <c r="G1517" s="16">
        <f>IF(OR(C1517="",F1517=""),"",C1517-F1517)</f>
        <v/>
      </c>
      <c r="H1517" s="17">
        <f>IF(OR(C1517="",F1517="",F1517=0),"",C1517/F1517)</f>
        <v/>
      </c>
      <c r="I1517" s="18">
        <f>IF('01_RAW_FwdRV'!B1517="","",'01_RAW_FwdRV'!B1517)</f>
        <v/>
      </c>
      <c r="J1517" s="18">
        <f>IF(ROW()&lt;=3286,STDEV(D1518:D1538)*SQRT(252),"")</f>
        <v/>
      </c>
      <c r="K1517" s="18">
        <f>IF(ROW()&lt;=3244,LN(B1580/B1517),"")</f>
        <v/>
      </c>
      <c r="L1517" s="19" t="n">
        <v>0.7282321899736148</v>
      </c>
      <c r="M1517" s="19" t="n">
        <v>0.6642480211081794</v>
      </c>
      <c r="N1517" s="17" t="n">
        <v>0.5507361628238312</v>
      </c>
      <c r="O1517" s="20">
        <f>IF(F1517="","",IF(F1517&lt;'04_VOLATILITY_REGIMES'!$C$5,"Low",IF(F1517&lt;'04_VOLATILITY_REGIMES'!$C$6,"Normal",IF(F1517&lt;'04_VOLATILITY_REGIMES'!$C$7,"High","Extreme"))))</f>
        <v/>
      </c>
      <c r="P1517" s="20">
        <f>O1518</f>
        <v/>
      </c>
      <c r="Q1517" s="21">
        <f>YEAR(A1517)</f>
        <v/>
      </c>
    </row>
    <row r="1518">
      <c r="A1518" s="14" t="n">
        <v>43573</v>
      </c>
      <c r="B1518" s="15">
        <f>'01_RAW_Spot'!B1518</f>
        <v/>
      </c>
      <c r="C1518" s="16">
        <f>'01_RAW_IV'!B1518</f>
        <v/>
      </c>
      <c r="D1518" s="15">
        <f>LN(B1518/B1517)</f>
        <v/>
      </c>
      <c r="E1518" s="16">
        <f>STDEV(D1498:D1518)*SQRT(252)</f>
        <v/>
      </c>
      <c r="F1518" s="16">
        <f>STDEV(D1456:D1518)*SQRT(252)</f>
        <v/>
      </c>
      <c r="G1518" s="16">
        <f>IF(OR(C1518="",F1518=""),"",C1518-F1518)</f>
        <v/>
      </c>
      <c r="H1518" s="17">
        <f>IF(OR(C1518="",F1518="",F1518=0),"",C1518/F1518)</f>
        <v/>
      </c>
      <c r="I1518" s="18">
        <f>IF('01_RAW_FwdRV'!B1518="","",'01_RAW_FwdRV'!B1518)</f>
        <v/>
      </c>
      <c r="J1518" s="18">
        <f>IF(ROW()&lt;=3286,STDEV(D1519:D1539)*SQRT(252),"")</f>
        <v/>
      </c>
      <c r="K1518" s="18">
        <f>IF(ROW()&lt;=3244,LN(B1581/B1518),"")</f>
        <v/>
      </c>
      <c r="L1518" s="19" t="n">
        <v>0.7132498352010547</v>
      </c>
      <c r="M1518" s="19" t="n">
        <v>0.6420566908371786</v>
      </c>
      <c r="N1518" s="17" t="n">
        <v>0.5451080193424406</v>
      </c>
      <c r="O1518" s="20">
        <f>IF(F1518="","",IF(F1518&lt;'04_VOLATILITY_REGIMES'!$C$5,"Low",IF(F1518&lt;'04_VOLATILITY_REGIMES'!$C$6,"Normal",IF(F1518&lt;'04_VOLATILITY_REGIMES'!$C$7,"High","Extreme"))))</f>
        <v/>
      </c>
      <c r="P1518" s="20">
        <f>O1519</f>
        <v/>
      </c>
      <c r="Q1518" s="21">
        <f>YEAR(A1518)</f>
        <v/>
      </c>
    </row>
    <row r="1519">
      <c r="A1519" s="14" t="n">
        <v>43577</v>
      </c>
      <c r="B1519" s="15">
        <f>'01_RAW_Spot'!B1519</f>
        <v/>
      </c>
      <c r="C1519" s="16">
        <f>'01_RAW_IV'!B1519</f>
        <v/>
      </c>
      <c r="D1519" s="15">
        <f>LN(B1519/B1518)</f>
        <v/>
      </c>
      <c r="E1519" s="16">
        <f>STDEV(D1499:D1519)*SQRT(252)</f>
        <v/>
      </c>
      <c r="F1519" s="16">
        <f>STDEV(D1457:D1519)*SQRT(252)</f>
        <v/>
      </c>
      <c r="G1519" s="16">
        <f>IF(OR(C1519="",F1519=""),"",C1519-F1519)</f>
        <v/>
      </c>
      <c r="H1519" s="17">
        <f>IF(OR(C1519="",F1519="",F1519=0),"",C1519/F1519)</f>
        <v/>
      </c>
      <c r="I1519" s="18">
        <f>IF('01_RAW_FwdRV'!B1519="","",'01_RAW_FwdRV'!B1519)</f>
        <v/>
      </c>
      <c r="J1519" s="18">
        <f>IF(ROW()&lt;=3286,STDEV(D1520:D1540)*SQRT(252),"")</f>
        <v/>
      </c>
      <c r="K1519" s="18">
        <f>IF(ROW()&lt;=3244,LN(B1582/B1519),"")</f>
        <v/>
      </c>
      <c r="L1519" s="19" t="n">
        <v>0.7279314888010541</v>
      </c>
      <c r="M1519" s="19" t="n">
        <v>0.6541501976284585</v>
      </c>
      <c r="N1519" s="17" t="n">
        <v>0.5623690406157894</v>
      </c>
      <c r="O1519" s="20">
        <f>IF(F1519="","",IF(F1519&lt;'04_VOLATILITY_REGIMES'!$C$5,"Low",IF(F1519&lt;'04_VOLATILITY_REGIMES'!$C$6,"Normal",IF(F1519&lt;'04_VOLATILITY_REGIMES'!$C$7,"High","Extreme"))))</f>
        <v/>
      </c>
      <c r="P1519" s="20">
        <f>O1520</f>
        <v/>
      </c>
      <c r="Q1519" s="21">
        <f>YEAR(A1519)</f>
        <v/>
      </c>
    </row>
    <row r="1520">
      <c r="A1520" s="14" t="n">
        <v>43578</v>
      </c>
      <c r="B1520" s="15">
        <f>'01_RAW_Spot'!B1520</f>
        <v/>
      </c>
      <c r="C1520" s="16">
        <f>'01_RAW_IV'!B1520</f>
        <v/>
      </c>
      <c r="D1520" s="15">
        <f>LN(B1520/B1519)</f>
        <v/>
      </c>
      <c r="E1520" s="16">
        <f>STDEV(D1500:D1520)*SQRT(252)</f>
        <v/>
      </c>
      <c r="F1520" s="16">
        <f>STDEV(D1458:D1520)*SQRT(252)</f>
        <v/>
      </c>
      <c r="G1520" s="16">
        <f>IF(OR(C1520="",F1520=""),"",C1520-F1520)</f>
        <v/>
      </c>
      <c r="H1520" s="17">
        <f>IF(OR(C1520="",F1520="",F1520=0),"",C1520/F1520)</f>
        <v/>
      </c>
      <c r="I1520" s="18">
        <f>IF('01_RAW_FwdRV'!B1520="","",'01_RAW_FwdRV'!B1520)</f>
        <v/>
      </c>
      <c r="J1520" s="18">
        <f>IF(ROW()&lt;=3286,STDEV(D1521:D1541)*SQRT(252),"")</f>
        <v/>
      </c>
      <c r="K1520" s="18">
        <f>IF(ROW()&lt;=3244,LN(B1583/B1520),"")</f>
        <v/>
      </c>
      <c r="L1520" s="19" t="n">
        <v>0.7024358130348913</v>
      </c>
      <c r="M1520" s="19" t="n">
        <v>0.6471362738643844</v>
      </c>
      <c r="N1520" s="17" t="n">
        <v>0.4752602209189034</v>
      </c>
      <c r="O1520" s="20">
        <f>IF(F1520="","",IF(F1520&lt;'04_VOLATILITY_REGIMES'!$C$5,"Low",IF(F1520&lt;'04_VOLATILITY_REGIMES'!$C$6,"Normal",IF(F1520&lt;'04_VOLATILITY_REGIMES'!$C$7,"High","Extreme"))))</f>
        <v/>
      </c>
      <c r="P1520" s="20">
        <f>O1521</f>
        <v/>
      </c>
      <c r="Q1520" s="21">
        <f>YEAR(A1520)</f>
        <v/>
      </c>
    </row>
    <row r="1521">
      <c r="A1521" s="14" t="n">
        <v>43579</v>
      </c>
      <c r="B1521" s="15">
        <f>'01_RAW_Spot'!B1521</f>
        <v/>
      </c>
      <c r="C1521" s="16">
        <f>'01_RAW_IV'!B1521</f>
        <v/>
      </c>
      <c r="D1521" s="15">
        <f>LN(B1521/B1520)</f>
        <v/>
      </c>
      <c r="E1521" s="16">
        <f>STDEV(D1501:D1521)*SQRT(252)</f>
        <v/>
      </c>
      <c r="F1521" s="16">
        <f>STDEV(D1459:D1521)*SQRT(252)</f>
        <v/>
      </c>
      <c r="G1521" s="16">
        <f>IF(OR(C1521="",F1521=""),"",C1521-F1521)</f>
        <v/>
      </c>
      <c r="H1521" s="17">
        <f>IF(OR(C1521="",F1521="",F1521=0),"",C1521/F1521)</f>
        <v/>
      </c>
      <c r="I1521" s="18">
        <f>IF('01_RAW_FwdRV'!B1521="","",'01_RAW_FwdRV'!B1521)</f>
        <v/>
      </c>
      <c r="J1521" s="18">
        <f>IF(ROW()&lt;=3286,STDEV(D1522:D1542)*SQRT(252),"")</f>
        <v/>
      </c>
      <c r="K1521" s="18">
        <f>IF(ROW()&lt;=3244,LN(B1584/B1521),"")</f>
        <v/>
      </c>
      <c r="L1521" s="19" t="n">
        <v>0.7019736842105263</v>
      </c>
      <c r="M1521" s="19" t="n">
        <v>0.6526315789473685</v>
      </c>
      <c r="N1521" s="17" t="n">
        <v>0.4573638730442322</v>
      </c>
      <c r="O1521" s="20">
        <f>IF(F1521="","",IF(F1521&lt;'04_VOLATILITY_REGIMES'!$C$5,"Low",IF(F1521&lt;'04_VOLATILITY_REGIMES'!$C$6,"Normal",IF(F1521&lt;'04_VOLATILITY_REGIMES'!$C$7,"High","Extreme"))))</f>
        <v/>
      </c>
      <c r="P1521" s="20">
        <f>O1522</f>
        <v/>
      </c>
      <c r="Q1521" s="21">
        <f>YEAR(A1521)</f>
        <v/>
      </c>
    </row>
    <row r="1522">
      <c r="A1522" s="14" t="n">
        <v>43580</v>
      </c>
      <c r="B1522" s="15">
        <f>'01_RAW_Spot'!B1522</f>
        <v/>
      </c>
      <c r="C1522" s="16">
        <f>'01_RAW_IV'!B1522</f>
        <v/>
      </c>
      <c r="D1522" s="15">
        <f>LN(B1522/B1521)</f>
        <v/>
      </c>
      <c r="E1522" s="16">
        <f>STDEV(D1502:D1522)*SQRT(252)</f>
        <v/>
      </c>
      <c r="F1522" s="16">
        <f>STDEV(D1460:D1522)*SQRT(252)</f>
        <v/>
      </c>
      <c r="G1522" s="16">
        <f>IF(OR(C1522="",F1522=""),"",C1522-F1522)</f>
        <v/>
      </c>
      <c r="H1522" s="17">
        <f>IF(OR(C1522="",F1522="",F1522=0),"",C1522/F1522)</f>
        <v/>
      </c>
      <c r="I1522" s="18">
        <f>IF('01_RAW_FwdRV'!B1522="","",'01_RAW_FwdRV'!B1522)</f>
        <v/>
      </c>
      <c r="J1522" s="18">
        <f>IF(ROW()&lt;=3286,STDEV(D1523:D1543)*SQRT(252),"")</f>
        <v/>
      </c>
      <c r="K1522" s="18">
        <f>IF(ROW()&lt;=3244,LN(B1585/B1522),"")</f>
        <v/>
      </c>
      <c r="L1522" s="19" t="n">
        <v>0.6949375410913873</v>
      </c>
      <c r="M1522" s="19" t="n">
        <v>0.6752136752136753</v>
      </c>
      <c r="N1522" s="17" t="n">
        <v>0.3707191565650397</v>
      </c>
      <c r="O1522" s="20">
        <f>IF(F1522="","",IF(F1522&lt;'04_VOLATILITY_REGIMES'!$C$5,"Low",IF(F1522&lt;'04_VOLATILITY_REGIMES'!$C$6,"Normal",IF(F1522&lt;'04_VOLATILITY_REGIMES'!$C$7,"High","Extreme"))))</f>
        <v/>
      </c>
      <c r="P1522" s="20">
        <f>O1523</f>
        <v/>
      </c>
      <c r="Q1522" s="21">
        <f>YEAR(A1522)</f>
        <v/>
      </c>
    </row>
    <row r="1523">
      <c r="A1523" s="14" t="n">
        <v>43581</v>
      </c>
      <c r="B1523" s="15">
        <f>'01_RAW_Spot'!B1523</f>
        <v/>
      </c>
      <c r="C1523" s="16">
        <f>'01_RAW_IV'!B1523</f>
        <v/>
      </c>
      <c r="D1523" s="15">
        <f>LN(B1523/B1522)</f>
        <v/>
      </c>
      <c r="E1523" s="16">
        <f>STDEV(D1503:D1523)*SQRT(252)</f>
        <v/>
      </c>
      <c r="F1523" s="16">
        <f>STDEV(D1461:D1523)*SQRT(252)</f>
        <v/>
      </c>
      <c r="G1523" s="16">
        <f>IF(OR(C1523="",F1523=""),"",C1523-F1523)</f>
        <v/>
      </c>
      <c r="H1523" s="17">
        <f>IF(OR(C1523="",F1523="",F1523=0),"",C1523/F1523)</f>
        <v/>
      </c>
      <c r="I1523" s="18">
        <f>IF('01_RAW_FwdRV'!B1523="","",'01_RAW_FwdRV'!B1523)</f>
        <v/>
      </c>
      <c r="J1523" s="18">
        <f>IF(ROW()&lt;=3286,STDEV(D1524:D1544)*SQRT(252),"")</f>
        <v/>
      </c>
      <c r="K1523" s="18">
        <f>IF(ROW()&lt;=3244,LN(B1586/B1523),"")</f>
        <v/>
      </c>
      <c r="L1523" s="19" t="n">
        <v>0.6852825229960579</v>
      </c>
      <c r="M1523" s="19" t="n">
        <v>0.6780551905387647</v>
      </c>
      <c r="N1523" s="17" t="n">
        <v>0.3150042819462009</v>
      </c>
      <c r="O1523" s="20">
        <f>IF(F1523="","",IF(F1523&lt;'04_VOLATILITY_REGIMES'!$C$5,"Low",IF(F1523&lt;'04_VOLATILITY_REGIMES'!$C$6,"Normal",IF(F1523&lt;'04_VOLATILITY_REGIMES'!$C$7,"High","Extreme"))))</f>
        <v/>
      </c>
      <c r="P1523" s="20">
        <f>O1524</f>
        <v/>
      </c>
      <c r="Q1523" s="21">
        <f>YEAR(A1523)</f>
        <v/>
      </c>
    </row>
    <row r="1524">
      <c r="A1524" s="14" t="n">
        <v>43585</v>
      </c>
      <c r="B1524" s="15">
        <f>'01_RAW_Spot'!B1524</f>
        <v/>
      </c>
      <c r="C1524" s="16">
        <f>'01_RAW_IV'!B1524</f>
        <v/>
      </c>
      <c r="D1524" s="15">
        <f>LN(B1524/B1523)</f>
        <v/>
      </c>
      <c r="E1524" s="16">
        <f>STDEV(D1504:D1524)*SQRT(252)</f>
        <v/>
      </c>
      <c r="F1524" s="16">
        <f>STDEV(D1462:D1524)*SQRT(252)</f>
        <v/>
      </c>
      <c r="G1524" s="16">
        <f>IF(OR(C1524="",F1524=""),"",C1524-F1524)</f>
        <v/>
      </c>
      <c r="H1524" s="17">
        <f>IF(OR(C1524="",F1524="",F1524=0),"",C1524/F1524)</f>
        <v/>
      </c>
      <c r="I1524" s="18">
        <f>IF('01_RAW_FwdRV'!B1524="","",'01_RAW_FwdRV'!B1524)</f>
        <v/>
      </c>
      <c r="J1524" s="18">
        <f>IF(ROW()&lt;=3286,STDEV(D1525:D1545)*SQRT(252),"")</f>
        <v/>
      </c>
      <c r="K1524" s="18">
        <f>IF(ROW()&lt;=3244,LN(B1587/B1524),"")</f>
        <v/>
      </c>
      <c r="L1524" s="19" t="n">
        <v>0.6657912015758372</v>
      </c>
      <c r="M1524" s="19" t="n">
        <v>0.690741956664478</v>
      </c>
      <c r="N1524" s="17" t="n">
        <v>0.18074848220996</v>
      </c>
      <c r="O1524" s="20">
        <f>IF(F1524="","",IF(F1524&lt;'04_VOLATILITY_REGIMES'!$C$5,"Low",IF(F1524&lt;'04_VOLATILITY_REGIMES'!$C$6,"Normal",IF(F1524&lt;'04_VOLATILITY_REGIMES'!$C$7,"High","Extreme"))))</f>
        <v/>
      </c>
      <c r="P1524" s="20">
        <f>O1525</f>
        <v/>
      </c>
      <c r="Q1524" s="21">
        <f>YEAR(A1524)</f>
        <v/>
      </c>
    </row>
    <row r="1525">
      <c r="A1525" s="14" t="n">
        <v>43587</v>
      </c>
      <c r="B1525" s="15">
        <f>'01_RAW_Spot'!B1525</f>
        <v/>
      </c>
      <c r="C1525" s="16">
        <f>'01_RAW_IV'!B1525</f>
        <v/>
      </c>
      <c r="D1525" s="15">
        <f>LN(B1525/B1524)</f>
        <v/>
      </c>
      <c r="E1525" s="16">
        <f>STDEV(D1505:D1525)*SQRT(252)</f>
        <v/>
      </c>
      <c r="F1525" s="16">
        <f>STDEV(D1463:D1525)*SQRT(252)</f>
        <v/>
      </c>
      <c r="G1525" s="16">
        <f>IF(OR(C1525="",F1525=""),"",C1525-F1525)</f>
        <v/>
      </c>
      <c r="H1525" s="17">
        <f>IF(OR(C1525="",F1525="",F1525=0),"",C1525/F1525)</f>
        <v/>
      </c>
      <c r="I1525" s="18">
        <f>IF('01_RAW_FwdRV'!B1525="","",'01_RAW_FwdRV'!B1525)</f>
        <v/>
      </c>
      <c r="J1525" s="18">
        <f>IF(ROW()&lt;=3286,STDEV(D1526:D1546)*SQRT(252),"")</f>
        <v/>
      </c>
      <c r="K1525" s="18">
        <f>IF(ROW()&lt;=3244,LN(B1588/B1525),"")</f>
        <v/>
      </c>
      <c r="L1525" s="19" t="n">
        <v>0.6692913385826772</v>
      </c>
      <c r="M1525" s="19" t="n">
        <v>0.6948818897637795</v>
      </c>
      <c r="N1525" s="17" t="n">
        <v>0.1865379288540263</v>
      </c>
      <c r="O1525" s="20">
        <f>IF(F1525="","",IF(F1525&lt;'04_VOLATILITY_REGIMES'!$C$5,"Low",IF(F1525&lt;'04_VOLATILITY_REGIMES'!$C$6,"Normal",IF(F1525&lt;'04_VOLATILITY_REGIMES'!$C$7,"High","Extreme"))))</f>
        <v/>
      </c>
      <c r="P1525" s="20">
        <f>O1526</f>
        <v/>
      </c>
      <c r="Q1525" s="21">
        <f>YEAR(A1525)</f>
        <v/>
      </c>
    </row>
    <row r="1526">
      <c r="A1526" s="14" t="n">
        <v>43588</v>
      </c>
      <c r="B1526" s="15">
        <f>'01_RAW_Spot'!B1526</f>
        <v/>
      </c>
      <c r="C1526" s="16">
        <f>'01_RAW_IV'!B1526</f>
        <v/>
      </c>
      <c r="D1526" s="15">
        <f>LN(B1526/B1525)</f>
        <v/>
      </c>
      <c r="E1526" s="16">
        <f>STDEV(D1506:D1526)*SQRT(252)</f>
        <v/>
      </c>
      <c r="F1526" s="16">
        <f>STDEV(D1464:D1526)*SQRT(252)</f>
        <v/>
      </c>
      <c r="G1526" s="16">
        <f>IF(OR(C1526="",F1526=""),"",C1526-F1526)</f>
        <v/>
      </c>
      <c r="H1526" s="17">
        <f>IF(OR(C1526="",F1526="",F1526=0),"",C1526/F1526)</f>
        <v/>
      </c>
      <c r="I1526" s="18">
        <f>IF('01_RAW_FwdRV'!B1526="","",'01_RAW_FwdRV'!B1526)</f>
        <v/>
      </c>
      <c r="J1526" s="18">
        <f>IF(ROW()&lt;=3286,STDEV(D1527:D1547)*SQRT(252),"")</f>
        <v/>
      </c>
      <c r="K1526" s="18">
        <f>IF(ROW()&lt;=3244,LN(B1589/B1526),"")</f>
        <v/>
      </c>
      <c r="L1526" s="19" t="n">
        <v>0.6649180327868852</v>
      </c>
      <c r="M1526" s="19" t="n">
        <v>0.6885245901639344</v>
      </c>
      <c r="N1526" s="17" t="n">
        <v>0.1835125181949387</v>
      </c>
      <c r="O1526" s="20">
        <f>IF(F1526="","",IF(F1526&lt;'04_VOLATILITY_REGIMES'!$C$5,"Low",IF(F1526&lt;'04_VOLATILITY_REGIMES'!$C$6,"Normal",IF(F1526&lt;'04_VOLATILITY_REGIMES'!$C$7,"High","Extreme"))))</f>
        <v/>
      </c>
      <c r="P1526" s="20">
        <f>O1527</f>
        <v/>
      </c>
      <c r="Q1526" s="21">
        <f>YEAR(A1526)</f>
        <v/>
      </c>
    </row>
    <row r="1527">
      <c r="A1527" s="14" t="n">
        <v>43591</v>
      </c>
      <c r="B1527" s="15">
        <f>'01_RAW_Spot'!B1527</f>
        <v/>
      </c>
      <c r="C1527" s="16">
        <f>'01_RAW_IV'!B1527</f>
        <v/>
      </c>
      <c r="D1527" s="15">
        <f>LN(B1527/B1526)</f>
        <v/>
      </c>
      <c r="E1527" s="16">
        <f>STDEV(D1507:D1527)*SQRT(252)</f>
        <v/>
      </c>
      <c r="F1527" s="16">
        <f>STDEV(D1465:D1527)*SQRT(252)</f>
        <v/>
      </c>
      <c r="G1527" s="16">
        <f>IF(OR(C1527="",F1527=""),"",C1527-F1527)</f>
        <v/>
      </c>
      <c r="H1527" s="17">
        <f>IF(OR(C1527="",F1527="",F1527=0),"",C1527/F1527)</f>
        <v/>
      </c>
      <c r="I1527" s="18">
        <f>IF('01_RAW_FwdRV'!B1527="","",'01_RAW_FwdRV'!B1527)</f>
        <v/>
      </c>
      <c r="J1527" s="18">
        <f>IF(ROW()&lt;=3286,STDEV(D1528:D1548)*SQRT(252),"")</f>
        <v/>
      </c>
      <c r="K1527" s="18">
        <f>IF(ROW()&lt;=3244,LN(B1590/B1527),"")</f>
        <v/>
      </c>
      <c r="L1527" s="19" t="n">
        <v>0.6795543905635649</v>
      </c>
      <c r="M1527" s="19" t="n">
        <v>0.6939711664482306</v>
      </c>
      <c r="N1527" s="17" t="n">
        <v>0.2400690718151376</v>
      </c>
      <c r="O1527" s="20">
        <f>IF(F1527="","",IF(F1527&lt;'04_VOLATILITY_REGIMES'!$C$5,"Low",IF(F1527&lt;'04_VOLATILITY_REGIMES'!$C$6,"Normal",IF(F1527&lt;'04_VOLATILITY_REGIMES'!$C$7,"High","Extreme"))))</f>
        <v/>
      </c>
      <c r="P1527" s="20">
        <f>O1528</f>
        <v/>
      </c>
      <c r="Q1527" s="21">
        <f>YEAR(A1527)</f>
        <v/>
      </c>
    </row>
    <row r="1528">
      <c r="A1528" s="14" t="n">
        <v>43592</v>
      </c>
      <c r="B1528" s="15">
        <f>'01_RAW_Spot'!B1528</f>
        <v/>
      </c>
      <c r="C1528" s="16">
        <f>'01_RAW_IV'!B1528</f>
        <v/>
      </c>
      <c r="D1528" s="15">
        <f>LN(B1528/B1527)</f>
        <v/>
      </c>
      <c r="E1528" s="16">
        <f>STDEV(D1508:D1528)*SQRT(252)</f>
        <v/>
      </c>
      <c r="F1528" s="16">
        <f>STDEV(D1466:D1528)*SQRT(252)</f>
        <v/>
      </c>
      <c r="G1528" s="16">
        <f>IF(OR(C1528="",F1528=""),"",C1528-F1528)</f>
        <v/>
      </c>
      <c r="H1528" s="17">
        <f>IF(OR(C1528="",F1528="",F1528=0),"",C1528/F1528)</f>
        <v/>
      </c>
      <c r="I1528" s="18">
        <f>IF('01_RAW_FwdRV'!B1528="","",'01_RAW_FwdRV'!B1528)</f>
        <v/>
      </c>
      <c r="J1528" s="18">
        <f>IF(ROW()&lt;=3286,STDEV(D1529:D1549)*SQRT(252),"")</f>
        <v/>
      </c>
      <c r="K1528" s="18">
        <f>IF(ROW()&lt;=3244,LN(B1591/B1528),"")</f>
        <v/>
      </c>
      <c r="L1528" s="19" t="n">
        <v>0.6777996070726916</v>
      </c>
      <c r="M1528" s="19" t="n">
        <v>0.6941715782580222</v>
      </c>
      <c r="N1528" s="17" t="n">
        <v>0.2285214076847744</v>
      </c>
      <c r="O1528" s="20">
        <f>IF(F1528="","",IF(F1528&lt;'04_VOLATILITY_REGIMES'!$C$5,"Low",IF(F1528&lt;'04_VOLATILITY_REGIMES'!$C$6,"Normal",IF(F1528&lt;'04_VOLATILITY_REGIMES'!$C$7,"High","Extreme"))))</f>
        <v/>
      </c>
      <c r="P1528" s="20">
        <f>O1529</f>
        <v/>
      </c>
      <c r="Q1528" s="21">
        <f>YEAR(A1528)</f>
        <v/>
      </c>
    </row>
    <row r="1529">
      <c r="A1529" s="14" t="n">
        <v>43593</v>
      </c>
      <c r="B1529" s="15">
        <f>'01_RAW_Spot'!B1529</f>
        <v/>
      </c>
      <c r="C1529" s="16">
        <f>'01_RAW_IV'!B1529</f>
        <v/>
      </c>
      <c r="D1529" s="15">
        <f>LN(B1529/B1528)</f>
        <v/>
      </c>
      <c r="E1529" s="16">
        <f>STDEV(D1509:D1529)*SQRT(252)</f>
        <v/>
      </c>
      <c r="F1529" s="16">
        <f>STDEV(D1467:D1529)*SQRT(252)</f>
        <v/>
      </c>
      <c r="G1529" s="16">
        <f>IF(OR(C1529="",F1529=""),"",C1529-F1529)</f>
        <v/>
      </c>
      <c r="H1529" s="17">
        <f>IF(OR(C1529="",F1529="",F1529=0),"",C1529/F1529)</f>
        <v/>
      </c>
      <c r="I1529" s="18">
        <f>IF('01_RAW_FwdRV'!B1529="","",'01_RAW_FwdRV'!B1529)</f>
        <v/>
      </c>
      <c r="J1529" s="18">
        <f>IF(ROW()&lt;=3286,STDEV(D1530:D1550)*SQRT(252),"")</f>
        <v/>
      </c>
      <c r="K1529" s="18">
        <f>IF(ROW()&lt;=3244,LN(B1592/B1529),"")</f>
        <v/>
      </c>
      <c r="L1529" s="19" t="n">
        <v>0.6845549738219895</v>
      </c>
      <c r="M1529" s="19" t="n">
        <v>0.706151832460733</v>
      </c>
      <c r="N1529" s="17" t="n">
        <v>0.2224789646473989</v>
      </c>
      <c r="O1529" s="20">
        <f>IF(F1529="","",IF(F1529&lt;'04_VOLATILITY_REGIMES'!$C$5,"Low",IF(F1529&lt;'04_VOLATILITY_REGIMES'!$C$6,"Normal",IF(F1529&lt;'04_VOLATILITY_REGIMES'!$C$7,"High","Extreme"))))</f>
        <v/>
      </c>
      <c r="P1529" s="20">
        <f>O1530</f>
        <v/>
      </c>
      <c r="Q1529" s="21">
        <f>YEAR(A1529)</f>
        <v/>
      </c>
    </row>
    <row r="1530">
      <c r="A1530" s="14" t="n">
        <v>43594</v>
      </c>
      <c r="B1530" s="15">
        <f>'01_RAW_Spot'!B1530</f>
        <v/>
      </c>
      <c r="C1530" s="16">
        <f>'01_RAW_IV'!B1530</f>
        <v/>
      </c>
      <c r="D1530" s="15">
        <f>LN(B1530/B1529)</f>
        <v/>
      </c>
      <c r="E1530" s="16">
        <f>STDEV(D1510:D1530)*SQRT(252)</f>
        <v/>
      </c>
      <c r="F1530" s="16">
        <f>STDEV(D1468:D1530)*SQRT(252)</f>
        <v/>
      </c>
      <c r="G1530" s="16">
        <f>IF(OR(C1530="",F1530=""),"",C1530-F1530)</f>
        <v/>
      </c>
      <c r="H1530" s="17">
        <f>IF(OR(C1530="",F1530="",F1530=0),"",C1530/F1530)</f>
        <v/>
      </c>
      <c r="I1530" s="18">
        <f>IF('01_RAW_FwdRV'!B1530="","",'01_RAW_FwdRV'!B1530)</f>
        <v/>
      </c>
      <c r="J1530" s="18">
        <f>IF(ROW()&lt;=3286,STDEV(D1531:D1551)*SQRT(252),"")</f>
        <v/>
      </c>
      <c r="K1530" s="18">
        <f>IF(ROW()&lt;=3244,LN(B1593/B1530),"")</f>
        <v/>
      </c>
      <c r="L1530" s="19" t="n">
        <v>0.6932635709614127</v>
      </c>
      <c r="M1530" s="19" t="n">
        <v>0.7135382603008502</v>
      </c>
      <c r="N1530" s="17" t="n">
        <v>0.2402086029028428</v>
      </c>
      <c r="O1530" s="20">
        <f>IF(F1530="","",IF(F1530&lt;'04_VOLATILITY_REGIMES'!$C$5,"Low",IF(F1530&lt;'04_VOLATILITY_REGIMES'!$C$6,"Normal",IF(F1530&lt;'04_VOLATILITY_REGIMES'!$C$7,"High","Extreme"))))</f>
        <v/>
      </c>
      <c r="P1530" s="20">
        <f>O1531</f>
        <v/>
      </c>
      <c r="Q1530" s="21">
        <f>YEAR(A1530)</f>
        <v/>
      </c>
    </row>
    <row r="1531">
      <c r="A1531" s="14" t="n">
        <v>43595</v>
      </c>
      <c r="B1531" s="15">
        <f>'01_RAW_Spot'!B1531</f>
        <v/>
      </c>
      <c r="C1531" s="16">
        <f>'01_RAW_IV'!B1531</f>
        <v/>
      </c>
      <c r="D1531" s="15">
        <f>LN(B1531/B1530)</f>
        <v/>
      </c>
      <c r="E1531" s="16">
        <f>STDEV(D1511:D1531)*SQRT(252)</f>
        <v/>
      </c>
      <c r="F1531" s="16">
        <f>STDEV(D1469:D1531)*SQRT(252)</f>
        <v/>
      </c>
      <c r="G1531" s="16">
        <f>IF(OR(C1531="",F1531=""),"",C1531-F1531)</f>
        <v/>
      </c>
      <c r="H1531" s="17">
        <f>IF(OR(C1531="",F1531="",F1531=0),"",C1531/F1531)</f>
        <v/>
      </c>
      <c r="I1531" s="18">
        <f>IF('01_RAW_FwdRV'!B1531="","",'01_RAW_FwdRV'!B1531)</f>
        <v/>
      </c>
      <c r="J1531" s="18">
        <f>IF(ROW()&lt;=3286,STDEV(D1532:D1552)*SQRT(252),"")</f>
        <v/>
      </c>
      <c r="K1531" s="18">
        <f>IF(ROW()&lt;=3244,LN(B1594/B1531),"")</f>
        <v/>
      </c>
      <c r="L1531" s="19" t="n">
        <v>0.6908496732026144</v>
      </c>
      <c r="M1531" s="19" t="n">
        <v>0.7137254901960784</v>
      </c>
      <c r="N1531" s="17" t="n">
        <v>0.2253205129562152</v>
      </c>
      <c r="O1531" s="20">
        <f>IF(F1531="","",IF(F1531&lt;'04_VOLATILITY_REGIMES'!$C$5,"Low",IF(F1531&lt;'04_VOLATILITY_REGIMES'!$C$6,"Normal",IF(F1531&lt;'04_VOLATILITY_REGIMES'!$C$7,"High","Extreme"))))</f>
        <v/>
      </c>
      <c r="P1531" s="20">
        <f>O1532</f>
        <v/>
      </c>
      <c r="Q1531" s="21">
        <f>YEAR(A1531)</f>
        <v/>
      </c>
    </row>
    <row r="1532">
      <c r="A1532" s="14" t="n">
        <v>43598</v>
      </c>
      <c r="B1532" s="15">
        <f>'01_RAW_Spot'!B1532</f>
        <v/>
      </c>
      <c r="C1532" s="16">
        <f>'01_RAW_IV'!B1532</f>
        <v/>
      </c>
      <c r="D1532" s="15">
        <f>LN(B1532/B1531)</f>
        <v/>
      </c>
      <c r="E1532" s="16">
        <f>STDEV(D1512:D1532)*SQRT(252)</f>
        <v/>
      </c>
      <c r="F1532" s="16">
        <f>STDEV(D1470:D1532)*SQRT(252)</f>
        <v/>
      </c>
      <c r="G1532" s="16">
        <f>IF(OR(C1532="",F1532=""),"",C1532-F1532)</f>
        <v/>
      </c>
      <c r="H1532" s="17">
        <f>IF(OR(C1532="",F1532="",F1532=0),"",C1532/F1532)</f>
        <v/>
      </c>
      <c r="I1532" s="18">
        <f>IF('01_RAW_FwdRV'!B1532="","",'01_RAW_FwdRV'!B1532)</f>
        <v/>
      </c>
      <c r="J1532" s="18">
        <f>IF(ROW()&lt;=3286,STDEV(D1533:D1553)*SQRT(252),"")</f>
        <v/>
      </c>
      <c r="K1532" s="18">
        <f>IF(ROW()&lt;=3244,LN(B1595/B1532),"")</f>
        <v/>
      </c>
      <c r="L1532" s="19" t="n">
        <v>0.7047681254082299</v>
      </c>
      <c r="M1532" s="19" t="n">
        <v>0.7629000653167864</v>
      </c>
      <c r="N1532" s="17" t="n">
        <v>0.1743788387530513</v>
      </c>
      <c r="O1532" s="20">
        <f>IF(F1532="","",IF(F1532&lt;'04_VOLATILITY_REGIMES'!$C$5,"Low",IF(F1532&lt;'04_VOLATILITY_REGIMES'!$C$6,"Normal",IF(F1532&lt;'04_VOLATILITY_REGIMES'!$C$7,"High","Extreme"))))</f>
        <v/>
      </c>
      <c r="P1532" s="20">
        <f>O1533</f>
        <v/>
      </c>
      <c r="Q1532" s="21">
        <f>YEAR(A1532)</f>
        <v/>
      </c>
    </row>
    <row r="1533">
      <c r="A1533" s="14" t="n">
        <v>43599</v>
      </c>
      <c r="B1533" s="15">
        <f>'01_RAW_Spot'!B1533</f>
        <v/>
      </c>
      <c r="C1533" s="16">
        <f>'01_RAW_IV'!B1533</f>
        <v/>
      </c>
      <c r="D1533" s="15">
        <f>LN(B1533/B1532)</f>
        <v/>
      </c>
      <c r="E1533" s="16">
        <f>STDEV(D1513:D1533)*SQRT(252)</f>
        <v/>
      </c>
      <c r="F1533" s="16">
        <f>STDEV(D1471:D1533)*SQRT(252)</f>
        <v/>
      </c>
      <c r="G1533" s="16">
        <f>IF(OR(C1533="",F1533=""),"",C1533-F1533)</f>
        <v/>
      </c>
      <c r="H1533" s="17">
        <f>IF(OR(C1533="",F1533="",F1533=0),"",C1533/F1533)</f>
        <v/>
      </c>
      <c r="I1533" s="18">
        <f>IF('01_RAW_FwdRV'!B1533="","",'01_RAW_FwdRV'!B1533)</f>
        <v/>
      </c>
      <c r="J1533" s="18">
        <f>IF(ROW()&lt;=3286,STDEV(D1534:D1554)*SQRT(252),"")</f>
        <v/>
      </c>
      <c r="K1533" s="18">
        <f>IF(ROW()&lt;=3244,LN(B1596/B1533),"")</f>
        <v/>
      </c>
      <c r="L1533" s="19" t="n">
        <v>0.6964751958224543</v>
      </c>
      <c r="M1533" s="19" t="n">
        <v>0.72911227154047</v>
      </c>
      <c r="N1533" s="17" t="n">
        <v>0.2297875201595717</v>
      </c>
      <c r="O1533" s="20">
        <f>IF(F1533="","",IF(F1533&lt;'04_VOLATILITY_REGIMES'!$C$5,"Low",IF(F1533&lt;'04_VOLATILITY_REGIMES'!$C$6,"Normal",IF(F1533&lt;'04_VOLATILITY_REGIMES'!$C$7,"High","Extreme"))))</f>
        <v/>
      </c>
      <c r="P1533" s="20">
        <f>O1534</f>
        <v/>
      </c>
      <c r="Q1533" s="21">
        <f>YEAR(A1533)</f>
        <v/>
      </c>
    </row>
    <row r="1534">
      <c r="A1534" s="14" t="n">
        <v>43600</v>
      </c>
      <c r="B1534" s="15">
        <f>'01_RAW_Spot'!B1534</f>
        <v/>
      </c>
      <c r="C1534" s="16">
        <f>'01_RAW_IV'!B1534</f>
        <v/>
      </c>
      <c r="D1534" s="15">
        <f>LN(B1534/B1533)</f>
        <v/>
      </c>
      <c r="E1534" s="16">
        <f>STDEV(D1514:D1534)*SQRT(252)</f>
        <v/>
      </c>
      <c r="F1534" s="16">
        <f>STDEV(D1472:D1534)*SQRT(252)</f>
        <v/>
      </c>
      <c r="G1534" s="16">
        <f>IF(OR(C1534="",F1534=""),"",C1534-F1534)</f>
        <v/>
      </c>
      <c r="H1534" s="17">
        <f>IF(OR(C1534="",F1534="",F1534=0),"",C1534/F1534)</f>
        <v/>
      </c>
      <c r="I1534" s="18">
        <f>IF('01_RAW_FwdRV'!B1534="","",'01_RAW_FwdRV'!B1534)</f>
        <v/>
      </c>
      <c r="J1534" s="18">
        <f>IF(ROW()&lt;=3286,STDEV(D1535:D1555)*SQRT(252),"")</f>
        <v/>
      </c>
      <c r="K1534" s="18">
        <f>IF(ROW()&lt;=3244,LN(B1597/B1534),"")</f>
        <v/>
      </c>
      <c r="L1534" s="19" t="n">
        <v>0.690150032615786</v>
      </c>
      <c r="M1534" s="19" t="n">
        <v>0.7227658186562296</v>
      </c>
      <c r="N1534" s="17" t="n">
        <v>0.2164015903569329</v>
      </c>
      <c r="O1534" s="20">
        <f>IF(F1534="","",IF(F1534&lt;'04_VOLATILITY_REGIMES'!$C$5,"Low",IF(F1534&lt;'04_VOLATILITY_REGIMES'!$C$6,"Normal",IF(F1534&lt;'04_VOLATILITY_REGIMES'!$C$7,"High","Extreme"))))</f>
        <v/>
      </c>
      <c r="P1534" s="20">
        <f>O1535</f>
        <v/>
      </c>
      <c r="Q1534" s="21">
        <f>YEAR(A1534)</f>
        <v/>
      </c>
    </row>
    <row r="1535">
      <c r="A1535" s="14" t="n">
        <v>43601</v>
      </c>
      <c r="B1535" s="15">
        <f>'01_RAW_Spot'!B1535</f>
        <v/>
      </c>
      <c r="C1535" s="16">
        <f>'01_RAW_IV'!B1535</f>
        <v/>
      </c>
      <c r="D1535" s="15">
        <f>LN(B1535/B1534)</f>
        <v/>
      </c>
      <c r="E1535" s="16">
        <f>STDEV(D1515:D1535)*SQRT(252)</f>
        <v/>
      </c>
      <c r="F1535" s="16">
        <f>STDEV(D1473:D1535)*SQRT(252)</f>
        <v/>
      </c>
      <c r="G1535" s="16">
        <f>IF(OR(C1535="",F1535=""),"",C1535-F1535)</f>
        <v/>
      </c>
      <c r="H1535" s="17">
        <f>IF(OR(C1535="",F1535="",F1535=0),"",C1535/F1535)</f>
        <v/>
      </c>
      <c r="I1535" s="18">
        <f>IF('01_RAW_FwdRV'!B1535="","",'01_RAW_FwdRV'!B1535)</f>
        <v/>
      </c>
      <c r="J1535" s="18">
        <f>IF(ROW()&lt;=3286,STDEV(D1536:D1556)*SQRT(252),"")</f>
        <v/>
      </c>
      <c r="K1535" s="18">
        <f>IF(ROW()&lt;=3244,LN(B1598/B1535),"")</f>
        <v/>
      </c>
      <c r="L1535" s="19" t="n">
        <v>0.6903520208604954</v>
      </c>
      <c r="M1535" s="19" t="n">
        <v>0.7314211212516297</v>
      </c>
      <c r="N1535" s="17" t="n">
        <v>0.19308499365791</v>
      </c>
      <c r="O1535" s="20">
        <f>IF(F1535="","",IF(F1535&lt;'04_VOLATILITY_REGIMES'!$C$5,"Low",IF(F1535&lt;'04_VOLATILITY_REGIMES'!$C$6,"Normal",IF(F1535&lt;'04_VOLATILITY_REGIMES'!$C$7,"High","Extreme"))))</f>
        <v/>
      </c>
      <c r="P1535" s="20">
        <f>O1536</f>
        <v/>
      </c>
      <c r="Q1535" s="21">
        <f>YEAR(A1535)</f>
        <v/>
      </c>
    </row>
    <row r="1536">
      <c r="A1536" s="14" t="n">
        <v>43602</v>
      </c>
      <c r="B1536" s="15">
        <f>'01_RAW_Spot'!B1536</f>
        <v/>
      </c>
      <c r="C1536" s="16">
        <f>'01_RAW_IV'!B1536</f>
        <v/>
      </c>
      <c r="D1536" s="15">
        <f>LN(B1536/B1535)</f>
        <v/>
      </c>
      <c r="E1536" s="16">
        <f>STDEV(D1516:D1536)*SQRT(252)</f>
        <v/>
      </c>
      <c r="F1536" s="16">
        <f>STDEV(D1474:D1536)*SQRT(252)</f>
        <v/>
      </c>
      <c r="G1536" s="16">
        <f>IF(OR(C1536="",F1536=""),"",C1536-F1536)</f>
        <v/>
      </c>
      <c r="H1536" s="17">
        <f>IF(OR(C1536="",F1536="",F1536=0),"",C1536/F1536)</f>
        <v/>
      </c>
      <c r="I1536" s="18">
        <f>IF('01_RAW_FwdRV'!B1536="","",'01_RAW_FwdRV'!B1536)</f>
        <v/>
      </c>
      <c r="J1536" s="18">
        <f>IF(ROW()&lt;=3286,STDEV(D1537:D1557)*SQRT(252),"")</f>
        <v/>
      </c>
      <c r="K1536" s="18">
        <f>IF(ROW()&lt;=3244,LN(B1599/B1536),"")</f>
        <v/>
      </c>
      <c r="L1536" s="19" t="n">
        <v>0.6742671009771987</v>
      </c>
      <c r="M1536" s="19" t="n">
        <v>0.7355048859934853</v>
      </c>
      <c r="N1536" s="17" t="n">
        <v>0.1166688588839831</v>
      </c>
      <c r="O1536" s="20">
        <f>IF(F1536="","",IF(F1536&lt;'04_VOLATILITY_REGIMES'!$C$5,"Low",IF(F1536&lt;'04_VOLATILITY_REGIMES'!$C$6,"Normal",IF(F1536&lt;'04_VOLATILITY_REGIMES'!$C$7,"High","Extreme"))))</f>
        <v/>
      </c>
      <c r="P1536" s="20">
        <f>O1537</f>
        <v/>
      </c>
      <c r="Q1536" s="21">
        <f>YEAR(A1536)</f>
        <v/>
      </c>
    </row>
    <row r="1537">
      <c r="A1537" s="14" t="n">
        <v>43605</v>
      </c>
      <c r="B1537" s="15">
        <f>'01_RAW_Spot'!B1537</f>
        <v/>
      </c>
      <c r="C1537" s="16">
        <f>'01_RAW_IV'!B1537</f>
        <v/>
      </c>
      <c r="D1537" s="15">
        <f>LN(B1537/B1536)</f>
        <v/>
      </c>
      <c r="E1537" s="16">
        <f>STDEV(D1517:D1537)*SQRT(252)</f>
        <v/>
      </c>
      <c r="F1537" s="16">
        <f>STDEV(D1475:D1537)*SQRT(252)</f>
        <v/>
      </c>
      <c r="G1537" s="16">
        <f>IF(OR(C1537="",F1537=""),"",C1537-F1537)</f>
        <v/>
      </c>
      <c r="H1537" s="17">
        <f>IF(OR(C1537="",F1537="",F1537=0),"",C1537/F1537)</f>
        <v/>
      </c>
      <c r="I1537" s="18">
        <f>IF('01_RAW_FwdRV'!B1537="","",'01_RAW_FwdRV'!B1537)</f>
        <v/>
      </c>
      <c r="J1537" s="18">
        <f>IF(ROW()&lt;=3286,STDEV(D1538:D1558)*SQRT(252),"")</f>
        <v/>
      </c>
      <c r="K1537" s="18">
        <f>IF(ROW()&lt;=3244,LN(B1600/B1537),"")</f>
        <v/>
      </c>
      <c r="L1537" s="19" t="n">
        <v>0.5807291666666666</v>
      </c>
      <c r="M1537" s="19" t="n">
        <v>0.765625</v>
      </c>
      <c r="N1537" s="17" t="n">
        <v>-0.2651223984331174</v>
      </c>
      <c r="O1537" s="20">
        <f>IF(F1537="","",IF(F1537&lt;'04_VOLATILITY_REGIMES'!$C$5,"Low",IF(F1537&lt;'04_VOLATILITY_REGIMES'!$C$6,"Normal",IF(F1537&lt;'04_VOLATILITY_REGIMES'!$C$7,"High","Extreme"))))</f>
        <v/>
      </c>
      <c r="P1537" s="20">
        <f>O1538</f>
        <v/>
      </c>
      <c r="Q1537" s="21">
        <f>YEAR(A1537)</f>
        <v/>
      </c>
    </row>
    <row r="1538">
      <c r="A1538" s="14" t="n">
        <v>43606</v>
      </c>
      <c r="B1538" s="15">
        <f>'01_RAW_Spot'!B1538</f>
        <v/>
      </c>
      <c r="C1538" s="16">
        <f>'01_RAW_IV'!B1538</f>
        <v/>
      </c>
      <c r="D1538" s="15">
        <f>LN(B1538/B1537)</f>
        <v/>
      </c>
      <c r="E1538" s="16">
        <f>STDEV(D1518:D1538)*SQRT(252)</f>
        <v/>
      </c>
      <c r="F1538" s="16">
        <f>STDEV(D1476:D1538)*SQRT(252)</f>
        <v/>
      </c>
      <c r="G1538" s="16">
        <f>IF(OR(C1538="",F1538=""),"",C1538-F1538)</f>
        <v/>
      </c>
      <c r="H1538" s="17">
        <f>IF(OR(C1538="",F1538="",F1538=0),"",C1538/F1538)</f>
        <v/>
      </c>
      <c r="I1538" s="18">
        <f>IF('01_RAW_FwdRV'!B1538="","",'01_RAW_FwdRV'!B1538)</f>
        <v/>
      </c>
      <c r="J1538" s="18">
        <f>IF(ROW()&lt;=3286,STDEV(D1539:D1559)*SQRT(252),"")</f>
        <v/>
      </c>
      <c r="K1538" s="18">
        <f>IF(ROW()&lt;=3244,LN(B1601/B1538),"")</f>
        <v/>
      </c>
      <c r="L1538" s="19" t="n">
        <v>0.5575797007156799</v>
      </c>
      <c r="M1538" s="19" t="n">
        <v>0.763825634352635</v>
      </c>
      <c r="N1538" s="17" t="n">
        <v>-0.336676038725886</v>
      </c>
      <c r="O1538" s="20">
        <f>IF(F1538="","",IF(F1538&lt;'04_VOLATILITY_REGIMES'!$C$5,"Low",IF(F1538&lt;'04_VOLATILITY_REGIMES'!$C$6,"Normal",IF(F1538&lt;'04_VOLATILITY_REGIMES'!$C$7,"High","Extreme"))))</f>
        <v/>
      </c>
      <c r="P1538" s="20">
        <f>O1539</f>
        <v/>
      </c>
      <c r="Q1538" s="21">
        <f>YEAR(A1538)</f>
        <v/>
      </c>
    </row>
    <row r="1539">
      <c r="A1539" s="14" t="n">
        <v>43607</v>
      </c>
      <c r="B1539" s="15">
        <f>'01_RAW_Spot'!B1539</f>
        <v/>
      </c>
      <c r="C1539" s="16">
        <f>'01_RAW_IV'!B1539</f>
        <v/>
      </c>
      <c r="D1539" s="15">
        <f>LN(B1539/B1538)</f>
        <v/>
      </c>
      <c r="E1539" s="16">
        <f>STDEV(D1519:D1539)*SQRT(252)</f>
        <v/>
      </c>
      <c r="F1539" s="16">
        <f>STDEV(D1477:D1539)*SQRT(252)</f>
        <v/>
      </c>
      <c r="G1539" s="16">
        <f>IF(OR(C1539="",F1539=""),"",C1539-F1539)</f>
        <v/>
      </c>
      <c r="H1539" s="17">
        <f>IF(OR(C1539="",F1539="",F1539=0),"",C1539/F1539)</f>
        <v/>
      </c>
      <c r="I1539" s="18">
        <f>IF('01_RAW_FwdRV'!B1539="","",'01_RAW_FwdRV'!B1539)</f>
        <v/>
      </c>
      <c r="J1539" s="18">
        <f>IF(ROW()&lt;=3286,STDEV(D1540:D1560)*SQRT(252),"")</f>
        <v/>
      </c>
      <c r="K1539" s="18">
        <f>IF(ROW()&lt;=3244,LN(B1602/B1539),"")</f>
        <v/>
      </c>
      <c r="L1539" s="19" t="n">
        <v>0.52925877763329</v>
      </c>
      <c r="M1539" s="19" t="n">
        <v>0.7334200260078023</v>
      </c>
      <c r="N1539" s="17" t="n">
        <v>-0.3374917596762648</v>
      </c>
      <c r="O1539" s="20">
        <f>IF(F1539="","",IF(F1539&lt;'04_VOLATILITY_REGIMES'!$C$5,"Low",IF(F1539&lt;'04_VOLATILITY_REGIMES'!$C$6,"Normal",IF(F1539&lt;'04_VOLATILITY_REGIMES'!$C$7,"High","Extreme"))))</f>
        <v/>
      </c>
      <c r="P1539" s="20">
        <f>O1540</f>
        <v/>
      </c>
      <c r="Q1539" s="21">
        <f>YEAR(A1539)</f>
        <v/>
      </c>
    </row>
    <row r="1540">
      <c r="A1540" s="14" t="n">
        <v>43608</v>
      </c>
      <c r="B1540" s="15">
        <f>'01_RAW_Spot'!B1540</f>
        <v/>
      </c>
      <c r="C1540" s="16">
        <f>'01_RAW_IV'!B1540</f>
        <v/>
      </c>
      <c r="D1540" s="15">
        <f>LN(B1540/B1539)</f>
        <v/>
      </c>
      <c r="E1540" s="16">
        <f>STDEV(D1520:D1540)*SQRT(252)</f>
        <v/>
      </c>
      <c r="F1540" s="16">
        <f>STDEV(D1478:D1540)*SQRT(252)</f>
        <v/>
      </c>
      <c r="G1540" s="16">
        <f>IF(OR(C1540="",F1540=""),"",C1540-F1540)</f>
        <v/>
      </c>
      <c r="H1540" s="17">
        <f>IF(OR(C1540="",F1540="",F1540=0),"",C1540/F1540)</f>
        <v/>
      </c>
      <c r="I1540" s="18">
        <f>IF('01_RAW_FwdRV'!B1540="","",'01_RAW_FwdRV'!B1540)</f>
        <v/>
      </c>
      <c r="J1540" s="18">
        <f>IF(ROW()&lt;=3286,STDEV(D1541:D1561)*SQRT(252),"")</f>
        <v/>
      </c>
      <c r="K1540" s="18">
        <f>IF(ROW()&lt;=3244,LN(B1603/B1540),"")</f>
        <v/>
      </c>
      <c r="L1540" s="19" t="n">
        <v>0.4327485380116959</v>
      </c>
      <c r="M1540" s="19" t="n">
        <v>0.7524366471734892</v>
      </c>
      <c r="N1540" s="17" t="n">
        <v>-0.5431898921423799</v>
      </c>
      <c r="O1540" s="20">
        <f>IF(F1540="","",IF(F1540&lt;'04_VOLATILITY_REGIMES'!$C$5,"Low",IF(F1540&lt;'04_VOLATILITY_REGIMES'!$C$6,"Normal",IF(F1540&lt;'04_VOLATILITY_REGIMES'!$C$7,"High","Extreme"))))</f>
        <v/>
      </c>
      <c r="P1540" s="20">
        <f>O1541</f>
        <v/>
      </c>
      <c r="Q1540" s="21">
        <f>YEAR(A1540)</f>
        <v/>
      </c>
    </row>
    <row r="1541">
      <c r="A1541" s="14" t="n">
        <v>43609</v>
      </c>
      <c r="B1541" s="15">
        <f>'01_RAW_Spot'!B1541</f>
        <v/>
      </c>
      <c r="C1541" s="16">
        <f>'01_RAW_IV'!B1541</f>
        <v/>
      </c>
      <c r="D1541" s="15">
        <f>LN(B1541/B1540)</f>
        <v/>
      </c>
      <c r="E1541" s="16">
        <f>STDEV(D1521:D1541)*SQRT(252)</f>
        <v/>
      </c>
      <c r="F1541" s="16">
        <f>STDEV(D1479:D1541)*SQRT(252)</f>
        <v/>
      </c>
      <c r="G1541" s="16">
        <f>IF(OR(C1541="",F1541=""),"",C1541-F1541)</f>
        <v/>
      </c>
      <c r="H1541" s="17">
        <f>IF(OR(C1541="",F1541="",F1541=0),"",C1541/F1541)</f>
        <v/>
      </c>
      <c r="I1541" s="18">
        <f>IF('01_RAW_FwdRV'!B1541="","",'01_RAW_FwdRV'!B1541)</f>
        <v/>
      </c>
      <c r="J1541" s="18">
        <f>IF(ROW()&lt;=3286,STDEV(D1542:D1562)*SQRT(252),"")</f>
        <v/>
      </c>
      <c r="K1541" s="18">
        <f>IF(ROW()&lt;=3244,LN(B1604/B1541),"")</f>
        <v/>
      </c>
      <c r="L1541" s="19" t="n">
        <v>0.4220779220779221</v>
      </c>
      <c r="M1541" s="19" t="n">
        <v>0.7610389610389611</v>
      </c>
      <c r="N1541" s="17" t="n">
        <v>-0.5898870643770088</v>
      </c>
      <c r="O1541" s="20">
        <f>IF(F1541="","",IF(F1541&lt;'04_VOLATILITY_REGIMES'!$C$5,"Low",IF(F1541&lt;'04_VOLATILITY_REGIMES'!$C$6,"Normal",IF(F1541&lt;'04_VOLATILITY_REGIMES'!$C$7,"High","Extreme"))))</f>
        <v/>
      </c>
      <c r="P1541" s="20">
        <f>O1542</f>
        <v/>
      </c>
      <c r="Q1541" s="21">
        <f>YEAR(A1541)</f>
        <v/>
      </c>
    </row>
    <row r="1542">
      <c r="A1542" s="14" t="n">
        <v>43612</v>
      </c>
      <c r="B1542" s="15">
        <f>'01_RAW_Spot'!B1542</f>
        <v/>
      </c>
      <c r="C1542" s="16">
        <f>'01_RAW_IV'!B1542</f>
        <v/>
      </c>
      <c r="D1542" s="15">
        <f>LN(B1542/B1541)</f>
        <v/>
      </c>
      <c r="E1542" s="16">
        <f>STDEV(D1522:D1542)*SQRT(252)</f>
        <v/>
      </c>
      <c r="F1542" s="16">
        <f>STDEV(D1480:D1542)*SQRT(252)</f>
        <v/>
      </c>
      <c r="G1542" s="16">
        <f>IF(OR(C1542="",F1542=""),"",C1542-F1542)</f>
        <v/>
      </c>
      <c r="H1542" s="17">
        <f>IF(OR(C1542="",F1542="",F1542=0),"",C1542/F1542)</f>
        <v/>
      </c>
      <c r="I1542" s="18">
        <f>IF('01_RAW_FwdRV'!B1542="","",'01_RAW_FwdRV'!B1542)</f>
        <v/>
      </c>
      <c r="J1542" s="18">
        <f>IF(ROW()&lt;=3286,STDEV(D1543:D1563)*SQRT(252),"")</f>
        <v/>
      </c>
      <c r="K1542" s="18">
        <f>IF(ROW()&lt;=3244,LN(B1605/B1542),"")</f>
        <v/>
      </c>
      <c r="L1542" s="19" t="n">
        <v>0.3685918234912395</v>
      </c>
      <c r="M1542" s="19" t="n">
        <v>0.7605451005840363</v>
      </c>
      <c r="N1542" s="17" t="n">
        <v>-0.715260506459563</v>
      </c>
      <c r="O1542" s="20">
        <f>IF(F1542="","",IF(F1542&lt;'04_VOLATILITY_REGIMES'!$C$5,"Low",IF(F1542&lt;'04_VOLATILITY_REGIMES'!$C$6,"Normal",IF(F1542&lt;'04_VOLATILITY_REGIMES'!$C$7,"High","Extreme"))))</f>
        <v/>
      </c>
      <c r="P1542" s="20">
        <f>O1543</f>
        <v/>
      </c>
      <c r="Q1542" s="21">
        <f>YEAR(A1542)</f>
        <v/>
      </c>
    </row>
    <row r="1543">
      <c r="A1543" s="14" t="n">
        <v>43613</v>
      </c>
      <c r="B1543" s="15">
        <f>'01_RAW_Spot'!B1543</f>
        <v/>
      </c>
      <c r="C1543" s="16">
        <f>'01_RAW_IV'!B1543</f>
        <v/>
      </c>
      <c r="D1543" s="15">
        <f>LN(B1543/B1542)</f>
        <v/>
      </c>
      <c r="E1543" s="16">
        <f>STDEV(D1523:D1543)*SQRT(252)</f>
        <v/>
      </c>
      <c r="F1543" s="16">
        <f>STDEV(D1481:D1543)*SQRT(252)</f>
        <v/>
      </c>
      <c r="G1543" s="16">
        <f>IF(OR(C1543="",F1543=""),"",C1543-F1543)</f>
        <v/>
      </c>
      <c r="H1543" s="17">
        <f>IF(OR(C1543="",F1543="",F1543=0),"",C1543/F1543)</f>
        <v/>
      </c>
      <c r="I1543" s="18">
        <f>IF('01_RAW_FwdRV'!B1543="","",'01_RAW_FwdRV'!B1543)</f>
        <v/>
      </c>
      <c r="J1543" s="18">
        <f>IF(ROW()&lt;=3286,STDEV(D1544:D1564)*SQRT(252),"")</f>
        <v/>
      </c>
      <c r="K1543" s="18">
        <f>IF(ROW()&lt;=3244,LN(B1606/B1543),"")</f>
        <v/>
      </c>
      <c r="L1543" s="19" t="n">
        <v>0.3430609597924773</v>
      </c>
      <c r="M1543" s="19" t="n">
        <v>0.7619974059662775</v>
      </c>
      <c r="N1543" s="17" t="n">
        <v>-0.7652780625760324</v>
      </c>
      <c r="O1543" s="20">
        <f>IF(F1543="","",IF(F1543&lt;'04_VOLATILITY_REGIMES'!$C$5,"Low",IF(F1543&lt;'04_VOLATILITY_REGIMES'!$C$6,"Normal",IF(F1543&lt;'04_VOLATILITY_REGIMES'!$C$7,"High","Extreme"))))</f>
        <v/>
      </c>
      <c r="P1543" s="20">
        <f>O1544</f>
        <v/>
      </c>
      <c r="Q1543" s="21">
        <f>YEAR(A1543)</f>
        <v/>
      </c>
    </row>
    <row r="1544">
      <c r="A1544" s="14" t="n">
        <v>43614</v>
      </c>
      <c r="B1544" s="15">
        <f>'01_RAW_Spot'!B1544</f>
        <v/>
      </c>
      <c r="C1544" s="16">
        <f>'01_RAW_IV'!B1544</f>
        <v/>
      </c>
      <c r="D1544" s="15">
        <f>LN(B1544/B1543)</f>
        <v/>
      </c>
      <c r="E1544" s="16">
        <f>STDEV(D1524:D1544)*SQRT(252)</f>
        <v/>
      </c>
      <c r="F1544" s="16">
        <f>STDEV(D1482:D1544)*SQRT(252)</f>
        <v/>
      </c>
      <c r="G1544" s="16">
        <f>IF(OR(C1544="",F1544=""),"",C1544-F1544)</f>
        <v/>
      </c>
      <c r="H1544" s="17">
        <f>IF(OR(C1544="",F1544="",F1544=0),"",C1544/F1544)</f>
        <v/>
      </c>
      <c r="I1544" s="18">
        <f>IF('01_RAW_FwdRV'!B1544="","",'01_RAW_FwdRV'!B1544)</f>
        <v/>
      </c>
      <c r="J1544" s="18">
        <f>IF(ROW()&lt;=3286,STDEV(D1545:D1565)*SQRT(252),"")</f>
        <v/>
      </c>
      <c r="K1544" s="18">
        <f>IF(ROW()&lt;=3244,LN(B1607/B1544),"")</f>
        <v/>
      </c>
      <c r="L1544" s="19" t="n">
        <v>0.3195074530136098</v>
      </c>
      <c r="M1544" s="19" t="n">
        <v>0.7608554763447829</v>
      </c>
      <c r="N1544" s="17" t="n">
        <v>-0.8201005474448914</v>
      </c>
      <c r="O1544" s="20">
        <f>IF(F1544="","",IF(F1544&lt;'04_VOLATILITY_REGIMES'!$C$5,"Low",IF(F1544&lt;'04_VOLATILITY_REGIMES'!$C$6,"Normal",IF(F1544&lt;'04_VOLATILITY_REGIMES'!$C$7,"High","Extreme"))))</f>
        <v/>
      </c>
      <c r="P1544" s="20">
        <f>O1545</f>
        <v/>
      </c>
      <c r="Q1544" s="21">
        <f>YEAR(A1544)</f>
        <v/>
      </c>
    </row>
    <row r="1545">
      <c r="A1545" s="14" t="n">
        <v>43615</v>
      </c>
      <c r="B1545" s="15">
        <f>'01_RAW_Spot'!B1545</f>
        <v/>
      </c>
      <c r="C1545" s="16">
        <f>'01_RAW_IV'!B1545</f>
        <v/>
      </c>
      <c r="D1545" s="15">
        <f>LN(B1545/B1544)</f>
        <v/>
      </c>
      <c r="E1545" s="16">
        <f>STDEV(D1525:D1545)*SQRT(252)</f>
        <v/>
      </c>
      <c r="F1545" s="16">
        <f>STDEV(D1483:D1545)*SQRT(252)</f>
        <v/>
      </c>
      <c r="G1545" s="16">
        <f>IF(OR(C1545="",F1545=""),"",C1545-F1545)</f>
        <v/>
      </c>
      <c r="H1545" s="17">
        <f>IF(OR(C1545="",F1545="",F1545=0),"",C1545/F1545)</f>
        <v/>
      </c>
      <c r="I1545" s="18">
        <f>IF('01_RAW_FwdRV'!B1545="","",'01_RAW_FwdRV'!B1545)</f>
        <v/>
      </c>
      <c r="J1545" s="18">
        <f>IF(ROW()&lt;=3286,STDEV(D1546:D1566)*SQRT(252),"")</f>
        <v/>
      </c>
      <c r="K1545" s="18">
        <f>IF(ROW()&lt;=3244,LN(B1608/B1545),"")</f>
        <v/>
      </c>
      <c r="L1545" s="19" t="n">
        <v>0.3309585492227979</v>
      </c>
      <c r="M1545" s="19" t="n">
        <v>0.7571243523316062</v>
      </c>
      <c r="N1545" s="17" t="n">
        <v>-0.790947756782416</v>
      </c>
      <c r="O1545" s="20">
        <f>IF(F1545="","",IF(F1545&lt;'04_VOLATILITY_REGIMES'!$C$5,"Low",IF(F1545&lt;'04_VOLATILITY_REGIMES'!$C$6,"Normal",IF(F1545&lt;'04_VOLATILITY_REGIMES'!$C$7,"High","Extreme"))))</f>
        <v/>
      </c>
      <c r="P1545" s="20">
        <f>O1546</f>
        <v/>
      </c>
      <c r="Q1545" s="21">
        <f>YEAR(A1545)</f>
        <v/>
      </c>
    </row>
    <row r="1546">
      <c r="A1546" s="14" t="n">
        <v>43616</v>
      </c>
      <c r="B1546" s="15">
        <f>'01_RAW_Spot'!B1546</f>
        <v/>
      </c>
      <c r="C1546" s="16">
        <f>'01_RAW_IV'!B1546</f>
        <v/>
      </c>
      <c r="D1546" s="15">
        <f>LN(B1546/B1545)</f>
        <v/>
      </c>
      <c r="E1546" s="16">
        <f>STDEV(D1526:D1546)*SQRT(252)</f>
        <v/>
      </c>
      <c r="F1546" s="16">
        <f>STDEV(D1484:D1546)*SQRT(252)</f>
        <v/>
      </c>
      <c r="G1546" s="16">
        <f>IF(OR(C1546="",F1546=""),"",C1546-F1546)</f>
        <v/>
      </c>
      <c r="H1546" s="17">
        <f>IF(OR(C1546="",F1546="",F1546=0),"",C1546/F1546)</f>
        <v/>
      </c>
      <c r="I1546" s="18">
        <f>IF('01_RAW_FwdRV'!B1546="","",'01_RAW_FwdRV'!B1546)</f>
        <v/>
      </c>
      <c r="J1546" s="18">
        <f>IF(ROW()&lt;=3286,STDEV(D1547:D1567)*SQRT(252),"")</f>
        <v/>
      </c>
      <c r="K1546" s="18">
        <f>IF(ROW()&lt;=3244,LN(B1609/B1546),"")</f>
        <v/>
      </c>
      <c r="L1546" s="19" t="n">
        <v>0.3203883495145631</v>
      </c>
      <c r="M1546" s="19" t="n">
        <v>0.7598705501618123</v>
      </c>
      <c r="N1546" s="17" t="n">
        <v>-0.815637965787063</v>
      </c>
      <c r="O1546" s="20">
        <f>IF(F1546="","",IF(F1546&lt;'04_VOLATILITY_REGIMES'!$C$5,"Low",IF(F1546&lt;'04_VOLATILITY_REGIMES'!$C$6,"Normal",IF(F1546&lt;'04_VOLATILITY_REGIMES'!$C$7,"High","Extreme"))))</f>
        <v/>
      </c>
      <c r="P1546" s="20">
        <f>O1547</f>
        <v/>
      </c>
      <c r="Q1546" s="21">
        <f>YEAR(A1546)</f>
        <v/>
      </c>
    </row>
    <row r="1547">
      <c r="A1547" s="14" t="n">
        <v>43619</v>
      </c>
      <c r="B1547" s="15">
        <f>'01_RAW_Spot'!B1547</f>
        <v/>
      </c>
      <c r="C1547" s="16">
        <f>'01_RAW_IV'!B1547</f>
        <v/>
      </c>
      <c r="D1547" s="15">
        <f>LN(B1547/B1546)</f>
        <v/>
      </c>
      <c r="E1547" s="16">
        <f>STDEV(D1527:D1547)*SQRT(252)</f>
        <v/>
      </c>
      <c r="F1547" s="16">
        <f>STDEV(D1485:D1547)*SQRT(252)</f>
        <v/>
      </c>
      <c r="G1547" s="16">
        <f>IF(OR(C1547="",F1547=""),"",C1547-F1547)</f>
        <v/>
      </c>
      <c r="H1547" s="17">
        <f>IF(OR(C1547="",F1547="",F1547=0),"",C1547/F1547)</f>
        <v/>
      </c>
      <c r="I1547" s="18">
        <f>IF('01_RAW_FwdRV'!B1547="","",'01_RAW_FwdRV'!B1547)</f>
        <v/>
      </c>
      <c r="J1547" s="18">
        <f>IF(ROW()&lt;=3286,STDEV(D1548:D1568)*SQRT(252),"")</f>
        <v/>
      </c>
      <c r="K1547" s="18">
        <f>IF(ROW()&lt;=3244,LN(B1610/B1547),"")</f>
        <v/>
      </c>
      <c r="L1547" s="19" t="n">
        <v>0.3234152652005174</v>
      </c>
      <c r="M1547" s="19" t="n">
        <v>0.7716688227684346</v>
      </c>
      <c r="N1547" s="17" t="n">
        <v>-0.8597215466032238</v>
      </c>
      <c r="O1547" s="20">
        <f>IF(F1547="","",IF(F1547&lt;'04_VOLATILITY_REGIMES'!$C$5,"Low",IF(F1547&lt;'04_VOLATILITY_REGIMES'!$C$6,"Normal",IF(F1547&lt;'04_VOLATILITY_REGIMES'!$C$7,"High","Extreme"))))</f>
        <v/>
      </c>
      <c r="P1547" s="20">
        <f>O1548</f>
        <v/>
      </c>
      <c r="Q1547" s="21">
        <f>YEAR(A1547)</f>
        <v/>
      </c>
    </row>
    <row r="1548">
      <c r="A1548" s="14" t="n">
        <v>43620</v>
      </c>
      <c r="B1548" s="15">
        <f>'01_RAW_Spot'!B1548</f>
        <v/>
      </c>
      <c r="C1548" s="16">
        <f>'01_RAW_IV'!B1548</f>
        <v/>
      </c>
      <c r="D1548" s="15">
        <f>LN(B1548/B1547)</f>
        <v/>
      </c>
      <c r="E1548" s="16">
        <f>STDEV(D1528:D1548)*SQRT(252)</f>
        <v/>
      </c>
      <c r="F1548" s="16">
        <f>STDEV(D1486:D1548)*SQRT(252)</f>
        <v/>
      </c>
      <c r="G1548" s="16">
        <f>IF(OR(C1548="",F1548=""),"",C1548-F1548)</f>
        <v/>
      </c>
      <c r="H1548" s="17">
        <f>IF(OR(C1548="",F1548="",F1548=0),"",C1548/F1548)</f>
        <v/>
      </c>
      <c r="I1548" s="18">
        <f>IF('01_RAW_FwdRV'!B1548="","",'01_RAW_FwdRV'!B1548)</f>
        <v/>
      </c>
      <c r="J1548" s="18">
        <f>IF(ROW()&lt;=3286,STDEV(D1549:D1569)*SQRT(252),"")</f>
        <v/>
      </c>
      <c r="K1548" s="18">
        <f>IF(ROW()&lt;=3244,LN(B1611/B1548),"")</f>
        <v/>
      </c>
      <c r="L1548" s="19" t="n">
        <v>0.3122171945701357</v>
      </c>
      <c r="M1548" s="19" t="n">
        <v>0.7705235940530059</v>
      </c>
      <c r="N1548" s="17" t="n">
        <v>-0.8824660946275777</v>
      </c>
      <c r="O1548" s="20">
        <f>IF(F1548="","",IF(F1548&lt;'04_VOLATILITY_REGIMES'!$C$5,"Low",IF(F1548&lt;'04_VOLATILITY_REGIMES'!$C$6,"Normal",IF(F1548&lt;'04_VOLATILITY_REGIMES'!$C$7,"High","Extreme"))))</f>
        <v/>
      </c>
      <c r="P1548" s="20">
        <f>O1549</f>
        <v/>
      </c>
      <c r="Q1548" s="21">
        <f>YEAR(A1548)</f>
        <v/>
      </c>
    </row>
    <row r="1549">
      <c r="A1549" s="14" t="n">
        <v>43622</v>
      </c>
      <c r="B1549" s="15">
        <f>'01_RAW_Spot'!B1549</f>
        <v/>
      </c>
      <c r="C1549" s="16">
        <f>'01_RAW_IV'!B1549</f>
        <v/>
      </c>
      <c r="D1549" s="15">
        <f>LN(B1549/B1548)</f>
        <v/>
      </c>
      <c r="E1549" s="16">
        <f>STDEV(D1529:D1549)*SQRT(252)</f>
        <v/>
      </c>
      <c r="F1549" s="16">
        <f>STDEV(D1487:D1549)*SQRT(252)</f>
        <v/>
      </c>
      <c r="G1549" s="16">
        <f>IF(OR(C1549="",F1549=""),"",C1549-F1549)</f>
        <v/>
      </c>
      <c r="H1549" s="17">
        <f>IF(OR(C1549="",F1549="",F1549=0),"",C1549/F1549)</f>
        <v/>
      </c>
      <c r="I1549" s="18">
        <f>IF('01_RAW_FwdRV'!B1549="","",'01_RAW_FwdRV'!B1549)</f>
        <v/>
      </c>
      <c r="J1549" s="18">
        <f>IF(ROW()&lt;=3286,STDEV(D1550:D1570)*SQRT(252),"")</f>
        <v/>
      </c>
      <c r="K1549" s="18">
        <f>IF(ROW()&lt;=3244,LN(B1612/B1549),"")</f>
        <v/>
      </c>
      <c r="L1549" s="19" t="n">
        <v>0.3126614987080104</v>
      </c>
      <c r="M1549" s="19" t="n">
        <v>0.7687338501291989</v>
      </c>
      <c r="N1549" s="17" t="n">
        <v>-0.8697831735342227</v>
      </c>
      <c r="O1549" s="20">
        <f>IF(F1549="","",IF(F1549&lt;'04_VOLATILITY_REGIMES'!$C$5,"Low",IF(F1549&lt;'04_VOLATILITY_REGIMES'!$C$6,"Normal",IF(F1549&lt;'04_VOLATILITY_REGIMES'!$C$7,"High","Extreme"))))</f>
        <v/>
      </c>
      <c r="P1549" s="20">
        <f>O1550</f>
        <v/>
      </c>
      <c r="Q1549" s="21">
        <f>YEAR(A1549)</f>
        <v/>
      </c>
    </row>
    <row r="1550">
      <c r="A1550" s="14" t="n">
        <v>43623</v>
      </c>
      <c r="B1550" s="15">
        <f>'01_RAW_Spot'!B1550</f>
        <v/>
      </c>
      <c r="C1550" s="16">
        <f>'01_RAW_IV'!B1550</f>
        <v/>
      </c>
      <c r="D1550" s="15">
        <f>LN(B1550/B1549)</f>
        <v/>
      </c>
      <c r="E1550" s="16">
        <f>STDEV(D1530:D1550)*SQRT(252)</f>
        <v/>
      </c>
      <c r="F1550" s="16">
        <f>STDEV(D1488:D1550)*SQRT(252)</f>
        <v/>
      </c>
      <c r="G1550" s="16">
        <f>IF(OR(C1550="",F1550=""),"",C1550-F1550)</f>
        <v/>
      </c>
      <c r="H1550" s="17">
        <f>IF(OR(C1550="",F1550="",F1550=0),"",C1550/F1550)</f>
        <v/>
      </c>
      <c r="I1550" s="18">
        <f>IF('01_RAW_FwdRV'!B1550="","",'01_RAW_FwdRV'!B1550)</f>
        <v/>
      </c>
      <c r="J1550" s="18">
        <f>IF(ROW()&lt;=3286,STDEV(D1551:D1571)*SQRT(252),"")</f>
        <v/>
      </c>
      <c r="K1550" s="18">
        <f>IF(ROW()&lt;=3244,LN(B1613/B1550),"")</f>
        <v/>
      </c>
      <c r="L1550" s="19" t="n">
        <v>0.3040671400903809</v>
      </c>
      <c r="M1550" s="19" t="n">
        <v>0.7508069722401549</v>
      </c>
      <c r="N1550" s="17" t="n">
        <v>-0.8377165914478992</v>
      </c>
      <c r="O1550" s="20">
        <f>IF(F1550="","",IF(F1550&lt;'04_VOLATILITY_REGIMES'!$C$5,"Low",IF(F1550&lt;'04_VOLATILITY_REGIMES'!$C$6,"Normal",IF(F1550&lt;'04_VOLATILITY_REGIMES'!$C$7,"High","Extreme"))))</f>
        <v/>
      </c>
      <c r="P1550" s="20">
        <f>O1551</f>
        <v/>
      </c>
      <c r="Q1550" s="21">
        <f>YEAR(A1550)</f>
        <v/>
      </c>
    </row>
    <row r="1551">
      <c r="A1551" s="14" t="n">
        <v>43626</v>
      </c>
      <c r="B1551" s="15">
        <f>'01_RAW_Spot'!B1551</f>
        <v/>
      </c>
      <c r="C1551" s="16">
        <f>'01_RAW_IV'!B1551</f>
        <v/>
      </c>
      <c r="D1551" s="15">
        <f>LN(B1551/B1550)</f>
        <v/>
      </c>
      <c r="E1551" s="16">
        <f>STDEV(D1531:D1551)*SQRT(252)</f>
        <v/>
      </c>
      <c r="F1551" s="16">
        <f>STDEV(D1489:D1551)*SQRT(252)</f>
        <v/>
      </c>
      <c r="G1551" s="16">
        <f>IF(OR(C1551="",F1551=""),"",C1551-F1551)</f>
        <v/>
      </c>
      <c r="H1551" s="17">
        <f>IF(OR(C1551="",F1551="",F1551=0),"",C1551/F1551)</f>
        <v/>
      </c>
      <c r="I1551" s="18">
        <f>IF('01_RAW_FwdRV'!B1551="","",'01_RAW_FwdRV'!B1551)</f>
        <v/>
      </c>
      <c r="J1551" s="18">
        <f>IF(ROW()&lt;=3286,STDEV(D1552:D1572)*SQRT(252),"")</f>
        <v/>
      </c>
      <c r="K1551" s="18">
        <f>IF(ROW()&lt;=3244,LN(B1614/B1551),"")</f>
        <v/>
      </c>
      <c r="L1551" s="19" t="n">
        <v>0.2993548387096774</v>
      </c>
      <c r="M1551" s="19" t="n">
        <v>0.7509677419354839</v>
      </c>
      <c r="N1551" s="17" t="n">
        <v>-0.8486581472963234</v>
      </c>
      <c r="O1551" s="20">
        <f>IF(F1551="","",IF(F1551&lt;'04_VOLATILITY_REGIMES'!$C$5,"Low",IF(F1551&lt;'04_VOLATILITY_REGIMES'!$C$6,"Normal",IF(F1551&lt;'04_VOLATILITY_REGIMES'!$C$7,"High","Extreme"))))</f>
        <v/>
      </c>
      <c r="P1551" s="20">
        <f>O1552</f>
        <v/>
      </c>
      <c r="Q1551" s="21">
        <f>YEAR(A1551)</f>
        <v/>
      </c>
    </row>
    <row r="1552">
      <c r="A1552" s="14" t="n">
        <v>43627</v>
      </c>
      <c r="B1552" s="15">
        <f>'01_RAW_Spot'!B1552</f>
        <v/>
      </c>
      <c r="C1552" s="16">
        <f>'01_RAW_IV'!B1552</f>
        <v/>
      </c>
      <c r="D1552" s="15">
        <f>LN(B1552/B1551)</f>
        <v/>
      </c>
      <c r="E1552" s="16">
        <f>STDEV(D1532:D1552)*SQRT(252)</f>
        <v/>
      </c>
      <c r="F1552" s="16">
        <f>STDEV(D1490:D1552)*SQRT(252)</f>
        <v/>
      </c>
      <c r="G1552" s="16">
        <f>IF(OR(C1552="",F1552=""),"",C1552-F1552)</f>
        <v/>
      </c>
      <c r="H1552" s="17">
        <f>IF(OR(C1552="",F1552="",F1552=0),"",C1552/F1552)</f>
        <v/>
      </c>
      <c r="I1552" s="18">
        <f>IF('01_RAW_FwdRV'!B1552="","",'01_RAW_FwdRV'!B1552)</f>
        <v/>
      </c>
      <c r="J1552" s="18">
        <f>IF(ROW()&lt;=3286,STDEV(D1553:D1573)*SQRT(252),"")</f>
        <v/>
      </c>
      <c r="K1552" s="18">
        <f>IF(ROW()&lt;=3244,LN(B1615/B1552),"")</f>
        <v/>
      </c>
      <c r="L1552" s="19" t="n">
        <v>0.2553191489361702</v>
      </c>
      <c r="M1552" s="19" t="n">
        <v>0.7285622179239201</v>
      </c>
      <c r="N1552" s="17" t="n">
        <v>-0.8761364778499919</v>
      </c>
      <c r="O1552" s="20">
        <f>IF(F1552="","",IF(F1552&lt;'04_VOLATILITY_REGIMES'!$C$5,"Low",IF(F1552&lt;'04_VOLATILITY_REGIMES'!$C$6,"Normal",IF(F1552&lt;'04_VOLATILITY_REGIMES'!$C$7,"High","Extreme"))))</f>
        <v/>
      </c>
      <c r="P1552" s="20">
        <f>O1553</f>
        <v/>
      </c>
      <c r="Q1552" s="21">
        <f>YEAR(A1552)</f>
        <v/>
      </c>
    </row>
    <row r="1553">
      <c r="A1553" s="14" t="n">
        <v>43628</v>
      </c>
      <c r="B1553" s="15">
        <f>'01_RAW_Spot'!B1553</f>
        <v/>
      </c>
      <c r="C1553" s="16">
        <f>'01_RAW_IV'!B1553</f>
        <v/>
      </c>
      <c r="D1553" s="15">
        <f>LN(B1553/B1552)</f>
        <v/>
      </c>
      <c r="E1553" s="16">
        <f>STDEV(D1533:D1553)*SQRT(252)</f>
        <v/>
      </c>
      <c r="F1553" s="16">
        <f>STDEV(D1491:D1553)*SQRT(252)</f>
        <v/>
      </c>
      <c r="G1553" s="16">
        <f>IF(OR(C1553="",F1553=""),"",C1553-F1553)</f>
        <v/>
      </c>
      <c r="H1553" s="17">
        <f>IF(OR(C1553="",F1553="",F1553=0),"",C1553/F1553)</f>
        <v/>
      </c>
      <c r="I1553" s="18">
        <f>IF('01_RAW_FwdRV'!B1553="","",'01_RAW_FwdRV'!B1553)</f>
        <v/>
      </c>
      <c r="J1553" s="18">
        <f>IF(ROW()&lt;=3286,STDEV(D1554:D1574)*SQRT(252),"")</f>
        <v/>
      </c>
      <c r="K1553" s="18">
        <f>IF(ROW()&lt;=3244,LN(B1616/B1553),"")</f>
        <v/>
      </c>
      <c r="L1553" s="19" t="n">
        <v>0.1939432989690722</v>
      </c>
      <c r="M1553" s="19" t="n">
        <v>0.7235824742268041</v>
      </c>
      <c r="N1553" s="17" t="n">
        <v>-0.9493526375341216</v>
      </c>
      <c r="O1553" s="20">
        <f>IF(F1553="","",IF(F1553&lt;'04_VOLATILITY_REGIMES'!$C$5,"Low",IF(F1553&lt;'04_VOLATILITY_REGIMES'!$C$6,"Normal",IF(F1553&lt;'04_VOLATILITY_REGIMES'!$C$7,"High","Extreme"))))</f>
        <v/>
      </c>
      <c r="P1553" s="20">
        <f>O1554</f>
        <v/>
      </c>
      <c r="Q1553" s="21">
        <f>YEAR(A1553)</f>
        <v/>
      </c>
    </row>
    <row r="1554">
      <c r="A1554" s="14" t="n">
        <v>43629</v>
      </c>
      <c r="B1554" s="15">
        <f>'01_RAW_Spot'!B1554</f>
        <v/>
      </c>
      <c r="C1554" s="16">
        <f>'01_RAW_IV'!B1554</f>
        <v/>
      </c>
      <c r="D1554" s="15">
        <f>LN(B1554/B1553)</f>
        <v/>
      </c>
      <c r="E1554" s="16">
        <f>STDEV(D1534:D1554)*SQRT(252)</f>
        <v/>
      </c>
      <c r="F1554" s="16">
        <f>STDEV(D1492:D1554)*SQRT(252)</f>
        <v/>
      </c>
      <c r="G1554" s="16">
        <f>IF(OR(C1554="",F1554=""),"",C1554-F1554)</f>
        <v/>
      </c>
      <c r="H1554" s="17">
        <f>IF(OR(C1554="",F1554="",F1554=0),"",C1554/F1554)</f>
        <v/>
      </c>
      <c r="I1554" s="18">
        <f>IF('01_RAW_FwdRV'!B1554="","",'01_RAW_FwdRV'!B1554)</f>
        <v/>
      </c>
      <c r="J1554" s="18">
        <f>IF(ROW()&lt;=3286,STDEV(D1555:D1575)*SQRT(252),"")</f>
        <v/>
      </c>
      <c r="K1554" s="18">
        <f>IF(ROW()&lt;=3244,LN(B1617/B1554),"")</f>
        <v/>
      </c>
      <c r="L1554" s="19" t="n">
        <v>0.206052801030264</v>
      </c>
      <c r="M1554" s="19" t="n">
        <v>0.7218287186091435</v>
      </c>
      <c r="N1554" s="17" t="n">
        <v>-0.918754722925784</v>
      </c>
      <c r="O1554" s="20">
        <f>IF(F1554="","",IF(F1554&lt;'04_VOLATILITY_REGIMES'!$C$5,"Low",IF(F1554&lt;'04_VOLATILITY_REGIMES'!$C$6,"Normal",IF(F1554&lt;'04_VOLATILITY_REGIMES'!$C$7,"High","Extreme"))))</f>
        <v/>
      </c>
      <c r="P1554" s="20">
        <f>O1555</f>
        <v/>
      </c>
      <c r="Q1554" s="21">
        <f>YEAR(A1554)</f>
        <v/>
      </c>
    </row>
    <row r="1555">
      <c r="A1555" s="14" t="n">
        <v>43630</v>
      </c>
      <c r="B1555" s="15">
        <f>'01_RAW_Spot'!B1555</f>
        <v/>
      </c>
      <c r="C1555" s="16">
        <f>'01_RAW_IV'!B1555</f>
        <v/>
      </c>
      <c r="D1555" s="15">
        <f>LN(B1555/B1554)</f>
        <v/>
      </c>
      <c r="E1555" s="16">
        <f>STDEV(D1535:D1555)*SQRT(252)</f>
        <v/>
      </c>
      <c r="F1555" s="16">
        <f>STDEV(D1493:D1555)*SQRT(252)</f>
        <v/>
      </c>
      <c r="G1555" s="16">
        <f>IF(OR(C1555="",F1555=""),"",C1555-F1555)</f>
        <v/>
      </c>
      <c r="H1555" s="17">
        <f>IF(OR(C1555="",F1555="",F1555=0),"",C1555/F1555)</f>
        <v/>
      </c>
      <c r="I1555" s="18">
        <f>IF('01_RAW_FwdRV'!B1555="","",'01_RAW_FwdRV'!B1555)</f>
        <v/>
      </c>
      <c r="J1555" s="18">
        <f>IF(ROW()&lt;=3286,STDEV(D1556:D1576)*SQRT(252),"")</f>
        <v/>
      </c>
      <c r="K1555" s="18">
        <f>IF(ROW()&lt;=3244,LN(B1618/B1555),"")</f>
        <v/>
      </c>
      <c r="L1555" s="19" t="n">
        <v>0.2065637065637066</v>
      </c>
      <c r="M1555" s="19" t="n">
        <v>0.7277992277992278</v>
      </c>
      <c r="N1555" s="17" t="n">
        <v>-0.9384264444095176</v>
      </c>
      <c r="O1555" s="20">
        <f>IF(F1555="","",IF(F1555&lt;'04_VOLATILITY_REGIMES'!$C$5,"Low",IF(F1555&lt;'04_VOLATILITY_REGIMES'!$C$6,"Normal",IF(F1555&lt;'04_VOLATILITY_REGIMES'!$C$7,"High","Extreme"))))</f>
        <v/>
      </c>
      <c r="P1555" s="20">
        <f>O1556</f>
        <v/>
      </c>
      <c r="Q1555" s="21">
        <f>YEAR(A1555)</f>
        <v/>
      </c>
    </row>
    <row r="1556">
      <c r="A1556" s="14" t="n">
        <v>43633</v>
      </c>
      <c r="B1556" s="15">
        <f>'01_RAW_Spot'!B1556</f>
        <v/>
      </c>
      <c r="C1556" s="16">
        <f>'01_RAW_IV'!B1556</f>
        <v/>
      </c>
      <c r="D1556" s="15">
        <f>LN(B1556/B1555)</f>
        <v/>
      </c>
      <c r="E1556" s="16">
        <f>STDEV(D1536:D1556)*SQRT(252)</f>
        <v/>
      </c>
      <c r="F1556" s="16">
        <f>STDEV(D1494:D1556)*SQRT(252)</f>
        <v/>
      </c>
      <c r="G1556" s="16">
        <f>IF(OR(C1556="",F1556=""),"",C1556-F1556)</f>
        <v/>
      </c>
      <c r="H1556" s="17">
        <f>IF(OR(C1556="",F1556="",F1556=0),"",C1556/F1556)</f>
        <v/>
      </c>
      <c r="I1556" s="18">
        <f>IF('01_RAW_FwdRV'!B1556="","",'01_RAW_FwdRV'!B1556)</f>
        <v/>
      </c>
      <c r="J1556" s="18">
        <f>IF(ROW()&lt;=3286,STDEV(D1557:D1577)*SQRT(252),"")</f>
        <v/>
      </c>
      <c r="K1556" s="18">
        <f>IF(ROW()&lt;=3244,LN(B1619/B1556),"")</f>
        <v/>
      </c>
      <c r="L1556" s="19" t="n">
        <v>0.2070739549839228</v>
      </c>
      <c r="M1556" s="19" t="n">
        <v>0.7215434083601286</v>
      </c>
      <c r="N1556" s="17" t="n">
        <v>-0.9187640572433711</v>
      </c>
      <c r="O1556" s="20">
        <f>IF(F1556="","",IF(F1556&lt;'04_VOLATILITY_REGIMES'!$C$5,"Low",IF(F1556&lt;'04_VOLATILITY_REGIMES'!$C$6,"Normal",IF(F1556&lt;'04_VOLATILITY_REGIMES'!$C$7,"High","Extreme"))))</f>
        <v/>
      </c>
      <c r="P1556" s="20">
        <f>O1557</f>
        <v/>
      </c>
      <c r="Q1556" s="21">
        <f>YEAR(A1556)</f>
        <v/>
      </c>
    </row>
    <row r="1557">
      <c r="A1557" s="14" t="n">
        <v>43634</v>
      </c>
      <c r="B1557" s="15">
        <f>'01_RAW_Spot'!B1557</f>
        <v/>
      </c>
      <c r="C1557" s="16">
        <f>'01_RAW_IV'!B1557</f>
        <v/>
      </c>
      <c r="D1557" s="15">
        <f>LN(B1557/B1556)</f>
        <v/>
      </c>
      <c r="E1557" s="16">
        <f>STDEV(D1537:D1557)*SQRT(252)</f>
        <v/>
      </c>
      <c r="F1557" s="16">
        <f>STDEV(D1495:D1557)*SQRT(252)</f>
        <v/>
      </c>
      <c r="G1557" s="16">
        <f>IF(OR(C1557="",F1557=""),"",C1557-F1557)</f>
        <v/>
      </c>
      <c r="H1557" s="17">
        <f>IF(OR(C1557="",F1557="",F1557=0),"",C1557/F1557)</f>
        <v/>
      </c>
      <c r="I1557" s="18">
        <f>IF('01_RAW_FwdRV'!B1557="","",'01_RAW_FwdRV'!B1557)</f>
        <v/>
      </c>
      <c r="J1557" s="18">
        <f>IF(ROW()&lt;=3286,STDEV(D1558:D1578)*SQRT(252),"")</f>
        <v/>
      </c>
      <c r="K1557" s="18">
        <f>IF(ROW()&lt;=3244,LN(B1620/B1557),"")</f>
        <v/>
      </c>
      <c r="L1557" s="19" t="n">
        <v>0.1947300771208226</v>
      </c>
      <c r="M1557" s="19" t="n">
        <v>0.7230077120822622</v>
      </c>
      <c r="N1557" s="17" t="n">
        <v>-0.9402657816452192</v>
      </c>
      <c r="O1557" s="20">
        <f>IF(F1557="","",IF(F1557&lt;'04_VOLATILITY_REGIMES'!$C$5,"Low",IF(F1557&lt;'04_VOLATILITY_REGIMES'!$C$6,"Normal",IF(F1557&lt;'04_VOLATILITY_REGIMES'!$C$7,"High","Extreme"))))</f>
        <v/>
      </c>
      <c r="P1557" s="20">
        <f>O1558</f>
        <v/>
      </c>
      <c r="Q1557" s="21">
        <f>YEAR(A1557)</f>
        <v/>
      </c>
    </row>
    <row r="1558">
      <c r="A1558" s="14" t="n">
        <v>43635</v>
      </c>
      <c r="B1558" s="15">
        <f>'01_RAW_Spot'!B1558</f>
        <v/>
      </c>
      <c r="C1558" s="16">
        <f>'01_RAW_IV'!B1558</f>
        <v/>
      </c>
      <c r="D1558" s="15">
        <f>LN(B1558/B1557)</f>
        <v/>
      </c>
      <c r="E1558" s="16">
        <f>STDEV(D1538:D1558)*SQRT(252)</f>
        <v/>
      </c>
      <c r="F1558" s="16">
        <f>STDEV(D1496:D1558)*SQRT(252)</f>
        <v/>
      </c>
      <c r="G1558" s="16">
        <f>IF(OR(C1558="",F1558=""),"",C1558-F1558)</f>
        <v/>
      </c>
      <c r="H1558" s="17">
        <f>IF(OR(C1558="",F1558="",F1558=0),"",C1558/F1558)</f>
        <v/>
      </c>
      <c r="I1558" s="18">
        <f>IF('01_RAW_FwdRV'!B1558="","",'01_RAW_FwdRV'!B1558)</f>
        <v/>
      </c>
      <c r="J1558" s="18">
        <f>IF(ROW()&lt;=3286,STDEV(D1559:D1579)*SQRT(252),"")</f>
        <v/>
      </c>
      <c r="K1558" s="18">
        <f>IF(ROW()&lt;=3244,LN(B1621/B1558),"")</f>
        <v/>
      </c>
      <c r="L1558" s="19" t="n">
        <v>0.2299293513166346</v>
      </c>
      <c r="M1558" s="19" t="n">
        <v>0.7199743095696853</v>
      </c>
      <c r="N1558" s="17" t="n">
        <v>-0.8845813413685574</v>
      </c>
      <c r="O1558" s="20">
        <f>IF(F1558="","",IF(F1558&lt;'04_VOLATILITY_REGIMES'!$C$5,"Low",IF(F1558&lt;'04_VOLATILITY_REGIMES'!$C$6,"Normal",IF(F1558&lt;'04_VOLATILITY_REGIMES'!$C$7,"High","Extreme"))))</f>
        <v/>
      </c>
      <c r="P1558" s="20">
        <f>O1559</f>
        <v/>
      </c>
      <c r="Q1558" s="21">
        <f>YEAR(A1558)</f>
        <v/>
      </c>
    </row>
    <row r="1559">
      <c r="A1559" s="14" t="n">
        <v>43636</v>
      </c>
      <c r="B1559" s="15">
        <f>'01_RAW_Spot'!B1559</f>
        <v/>
      </c>
      <c r="C1559" s="16">
        <f>'01_RAW_IV'!B1559</f>
        <v/>
      </c>
      <c r="D1559" s="15">
        <f>LN(B1559/B1558)</f>
        <v/>
      </c>
      <c r="E1559" s="16">
        <f>STDEV(D1539:D1559)*SQRT(252)</f>
        <v/>
      </c>
      <c r="F1559" s="16">
        <f>STDEV(D1497:D1559)*SQRT(252)</f>
        <v/>
      </c>
      <c r="G1559" s="16">
        <f>IF(OR(C1559="",F1559=""),"",C1559-F1559)</f>
        <v/>
      </c>
      <c r="H1559" s="17">
        <f>IF(OR(C1559="",F1559="",F1559=0),"",C1559/F1559)</f>
        <v/>
      </c>
      <c r="I1559" s="18">
        <f>IF('01_RAW_FwdRV'!B1559="","",'01_RAW_FwdRV'!B1559)</f>
        <v/>
      </c>
      <c r="J1559" s="18">
        <f>IF(ROW()&lt;=3286,STDEV(D1560:D1580)*SQRT(252),"")</f>
        <v/>
      </c>
      <c r="K1559" s="18">
        <f>IF(ROW()&lt;=3244,LN(B1622/B1559),"")</f>
        <v/>
      </c>
      <c r="L1559" s="19" t="n">
        <v>0.2118100128369705</v>
      </c>
      <c r="M1559" s="19" t="n">
        <v>0.7220795892169448</v>
      </c>
      <c r="N1559" s="17" t="n">
        <v>-0.9160344566166558</v>
      </c>
      <c r="O1559" s="20">
        <f>IF(F1559="","",IF(F1559&lt;'04_VOLATILITY_REGIMES'!$C$5,"Low",IF(F1559&lt;'04_VOLATILITY_REGIMES'!$C$6,"Normal",IF(F1559&lt;'04_VOLATILITY_REGIMES'!$C$7,"High","Extreme"))))</f>
        <v/>
      </c>
      <c r="P1559" s="20">
        <f>O1560</f>
        <v/>
      </c>
      <c r="Q1559" s="21">
        <f>YEAR(A1559)</f>
        <v/>
      </c>
    </row>
    <row r="1560">
      <c r="A1560" s="14" t="n">
        <v>43637</v>
      </c>
      <c r="B1560" s="15">
        <f>'01_RAW_Spot'!B1560</f>
        <v/>
      </c>
      <c r="C1560" s="16">
        <f>'01_RAW_IV'!B1560</f>
        <v/>
      </c>
      <c r="D1560" s="15">
        <f>LN(B1560/B1559)</f>
        <v/>
      </c>
      <c r="E1560" s="16">
        <f>STDEV(D1540:D1560)*SQRT(252)</f>
        <v/>
      </c>
      <c r="F1560" s="16">
        <f>STDEV(D1498:D1560)*SQRT(252)</f>
        <v/>
      </c>
      <c r="G1560" s="16">
        <f>IF(OR(C1560="",F1560=""),"",C1560-F1560)</f>
        <v/>
      </c>
      <c r="H1560" s="17">
        <f>IF(OR(C1560="",F1560="",F1560=0),"",C1560/F1560)</f>
        <v/>
      </c>
      <c r="I1560" s="18">
        <f>IF('01_RAW_FwdRV'!B1560="","",'01_RAW_FwdRV'!B1560)</f>
        <v/>
      </c>
      <c r="J1560" s="18">
        <f>IF(ROW()&lt;=3286,STDEV(D1561:D1581)*SQRT(252),"")</f>
        <v/>
      </c>
      <c r="K1560" s="18">
        <f>IF(ROW()&lt;=3244,LN(B1623/B1560),"")</f>
        <v/>
      </c>
      <c r="L1560" s="19" t="n">
        <v>0.2180885182809493</v>
      </c>
      <c r="M1560" s="19" t="n">
        <v>0.7158434894162925</v>
      </c>
      <c r="N1560" s="17" t="n">
        <v>-0.8903594391286881</v>
      </c>
      <c r="O1560" s="20">
        <f>IF(F1560="","",IF(F1560&lt;'04_VOLATILITY_REGIMES'!$C$5,"Low",IF(F1560&lt;'04_VOLATILITY_REGIMES'!$C$6,"Normal",IF(F1560&lt;'04_VOLATILITY_REGIMES'!$C$7,"High","Extreme"))))</f>
        <v/>
      </c>
      <c r="P1560" s="20">
        <f>O1561</f>
        <v/>
      </c>
      <c r="Q1560" s="21">
        <f>YEAR(A1560)</f>
        <v/>
      </c>
    </row>
    <row r="1561">
      <c r="A1561" s="14" t="n">
        <v>43640</v>
      </c>
      <c r="B1561" s="15">
        <f>'01_RAW_Spot'!B1561</f>
        <v/>
      </c>
      <c r="C1561" s="16">
        <f>'01_RAW_IV'!B1561</f>
        <v/>
      </c>
      <c r="D1561" s="15">
        <f>LN(B1561/B1560)</f>
        <v/>
      </c>
      <c r="E1561" s="16">
        <f>STDEV(D1541:D1561)*SQRT(252)</f>
        <v/>
      </c>
      <c r="F1561" s="16">
        <f>STDEV(D1499:D1561)*SQRT(252)</f>
        <v/>
      </c>
      <c r="G1561" s="16">
        <f>IF(OR(C1561="",F1561=""),"",C1561-F1561)</f>
        <v/>
      </c>
      <c r="H1561" s="17">
        <f>IF(OR(C1561="",F1561="",F1561=0),"",C1561/F1561)</f>
        <v/>
      </c>
      <c r="I1561" s="18">
        <f>IF('01_RAW_FwdRV'!B1561="","",'01_RAW_FwdRV'!B1561)</f>
        <v/>
      </c>
      <c r="J1561" s="18">
        <f>IF(ROW()&lt;=3286,STDEV(D1562:D1582)*SQRT(252),"")</f>
        <v/>
      </c>
      <c r="K1561" s="18">
        <f>IF(ROW()&lt;=3244,LN(B1624/B1561),"")</f>
        <v/>
      </c>
      <c r="L1561" s="19" t="n">
        <v>0.2423076923076923</v>
      </c>
      <c r="M1561" s="19" t="n">
        <v>0.6730769230769231</v>
      </c>
      <c r="N1561" s="17" t="n">
        <v>-0.7743352054244165</v>
      </c>
      <c r="O1561" s="20">
        <f>IF(F1561="","",IF(F1561&lt;'04_VOLATILITY_REGIMES'!$C$5,"Low",IF(F1561&lt;'04_VOLATILITY_REGIMES'!$C$6,"Normal",IF(F1561&lt;'04_VOLATILITY_REGIMES'!$C$7,"High","Extreme"))))</f>
        <v/>
      </c>
      <c r="P1561" s="20">
        <f>O1562</f>
        <v/>
      </c>
      <c r="Q1561" s="21">
        <f>YEAR(A1561)</f>
        <v/>
      </c>
    </row>
    <row r="1562">
      <c r="A1562" s="14" t="n">
        <v>43641</v>
      </c>
      <c r="B1562" s="15">
        <f>'01_RAW_Spot'!B1562</f>
        <v/>
      </c>
      <c r="C1562" s="16">
        <f>'01_RAW_IV'!B1562</f>
        <v/>
      </c>
      <c r="D1562" s="15">
        <f>LN(B1562/B1561)</f>
        <v/>
      </c>
      <c r="E1562" s="16">
        <f>STDEV(D1542:D1562)*SQRT(252)</f>
        <v/>
      </c>
      <c r="F1562" s="16">
        <f>STDEV(D1500:D1562)*SQRT(252)</f>
        <v/>
      </c>
      <c r="G1562" s="16">
        <f>IF(OR(C1562="",F1562=""),"",C1562-F1562)</f>
        <v/>
      </c>
      <c r="H1562" s="17">
        <f>IF(OR(C1562="",F1562="",F1562=0),"",C1562/F1562)</f>
        <v/>
      </c>
      <c r="I1562" s="18">
        <f>IF('01_RAW_FwdRV'!B1562="","",'01_RAW_FwdRV'!B1562)</f>
        <v/>
      </c>
      <c r="J1562" s="18">
        <f>IF(ROW()&lt;=3286,STDEV(D1563:D1583)*SQRT(252),"")</f>
        <v/>
      </c>
      <c r="K1562" s="18">
        <f>IF(ROW()&lt;=3244,LN(B1625/B1562),"")</f>
        <v/>
      </c>
      <c r="L1562" s="19" t="n">
        <v>0.2504804612427931</v>
      </c>
      <c r="M1562" s="19" t="n">
        <v>0.6566303651505445</v>
      </c>
      <c r="N1562" s="17" t="n">
        <v>-0.7015762070205021</v>
      </c>
      <c r="O1562" s="20">
        <f>IF(F1562="","",IF(F1562&lt;'04_VOLATILITY_REGIMES'!$C$5,"Low",IF(F1562&lt;'04_VOLATILITY_REGIMES'!$C$6,"Normal",IF(F1562&lt;'04_VOLATILITY_REGIMES'!$C$7,"High","Extreme"))))</f>
        <v/>
      </c>
      <c r="P1562" s="20">
        <f>O1563</f>
        <v/>
      </c>
      <c r="Q1562" s="21">
        <f>YEAR(A1562)</f>
        <v/>
      </c>
    </row>
    <row r="1563">
      <c r="A1563" s="14" t="n">
        <v>43642</v>
      </c>
      <c r="B1563" s="15">
        <f>'01_RAW_Spot'!B1563</f>
        <v/>
      </c>
      <c r="C1563" s="16">
        <f>'01_RAW_IV'!B1563</f>
        <v/>
      </c>
      <c r="D1563" s="15">
        <f>LN(B1563/B1562)</f>
        <v/>
      </c>
      <c r="E1563" s="16">
        <f>STDEV(D1543:D1563)*SQRT(252)</f>
        <v/>
      </c>
      <c r="F1563" s="16">
        <f>STDEV(D1501:D1563)*SQRT(252)</f>
        <v/>
      </c>
      <c r="G1563" s="16">
        <f>IF(OR(C1563="",F1563=""),"",C1563-F1563)</f>
        <v/>
      </c>
      <c r="H1563" s="17">
        <f>IF(OR(C1563="",F1563="",F1563=0),"",C1563/F1563)</f>
        <v/>
      </c>
      <c r="I1563" s="18">
        <f>IF('01_RAW_FwdRV'!B1563="","",'01_RAW_FwdRV'!B1563)</f>
        <v/>
      </c>
      <c r="J1563" s="18">
        <f>IF(ROW()&lt;=3286,STDEV(D1564:D1584)*SQRT(252),"")</f>
        <v/>
      </c>
      <c r="K1563" s="18">
        <f>IF(ROW()&lt;=3244,LN(B1626/B1563),"")</f>
        <v/>
      </c>
      <c r="L1563" s="19" t="n">
        <v>0.2426376440460948</v>
      </c>
      <c r="M1563" s="19" t="n">
        <v>0.6587708066581306</v>
      </c>
      <c r="N1563" s="17" t="n">
        <v>-0.7181187233661616</v>
      </c>
      <c r="O1563" s="20">
        <f>IF(F1563="","",IF(F1563&lt;'04_VOLATILITY_REGIMES'!$C$5,"Low",IF(F1563&lt;'04_VOLATILITY_REGIMES'!$C$6,"Normal",IF(F1563&lt;'04_VOLATILITY_REGIMES'!$C$7,"High","Extreme"))))</f>
        <v/>
      </c>
      <c r="P1563" s="20">
        <f>O1564</f>
        <v/>
      </c>
      <c r="Q1563" s="21">
        <f>YEAR(A1563)</f>
        <v/>
      </c>
    </row>
    <row r="1564">
      <c r="A1564" s="14" t="n">
        <v>43643</v>
      </c>
      <c r="B1564" s="15">
        <f>'01_RAW_Spot'!B1564</f>
        <v/>
      </c>
      <c r="C1564" s="16">
        <f>'01_RAW_IV'!B1564</f>
        <v/>
      </c>
      <c r="D1564" s="15">
        <f>LN(B1564/B1563)</f>
        <v/>
      </c>
      <c r="E1564" s="16">
        <f>STDEV(D1544:D1564)*SQRT(252)</f>
        <v/>
      </c>
      <c r="F1564" s="16">
        <f>STDEV(D1502:D1564)*SQRT(252)</f>
        <v/>
      </c>
      <c r="G1564" s="16">
        <f>IF(OR(C1564="",F1564=""),"",C1564-F1564)</f>
        <v/>
      </c>
      <c r="H1564" s="17">
        <f>IF(OR(C1564="",F1564="",F1564=0),"",C1564/F1564)</f>
        <v/>
      </c>
      <c r="I1564" s="18">
        <f>IF('01_RAW_FwdRV'!B1564="","",'01_RAW_FwdRV'!B1564)</f>
        <v/>
      </c>
      <c r="J1564" s="18">
        <f>IF(ROW()&lt;=3286,STDEV(D1565:D1585)*SQRT(252),"")</f>
        <v/>
      </c>
      <c r="K1564" s="18">
        <f>IF(ROW()&lt;=3244,LN(B1627/B1564),"")</f>
        <v/>
      </c>
      <c r="L1564" s="19" t="n">
        <v>0.2392834293026232</v>
      </c>
      <c r="M1564" s="19" t="n">
        <v>0.6564299424184261</v>
      </c>
      <c r="N1564" s="17" t="n">
        <v>-0.7177430526513106</v>
      </c>
      <c r="O1564" s="20">
        <f>IF(F1564="","",IF(F1564&lt;'04_VOLATILITY_REGIMES'!$C$5,"Low",IF(F1564&lt;'04_VOLATILITY_REGIMES'!$C$6,"Normal",IF(F1564&lt;'04_VOLATILITY_REGIMES'!$C$7,"High","Extreme"))))</f>
        <v/>
      </c>
      <c r="P1564" s="20">
        <f>O1565</f>
        <v/>
      </c>
      <c r="Q1564" s="21">
        <f>YEAR(A1564)</f>
        <v/>
      </c>
    </row>
    <row r="1565">
      <c r="A1565" s="14" t="n">
        <v>43644</v>
      </c>
      <c r="B1565" s="15">
        <f>'01_RAW_Spot'!B1565</f>
        <v/>
      </c>
      <c r="C1565" s="16">
        <f>'01_RAW_IV'!B1565</f>
        <v/>
      </c>
      <c r="D1565" s="15">
        <f>LN(B1565/B1564)</f>
        <v/>
      </c>
      <c r="E1565" s="16">
        <f>STDEV(D1545:D1565)*SQRT(252)</f>
        <v/>
      </c>
      <c r="F1565" s="16">
        <f>STDEV(D1503:D1565)*SQRT(252)</f>
        <v/>
      </c>
      <c r="G1565" s="16">
        <f>IF(OR(C1565="",F1565=""),"",C1565-F1565)</f>
        <v/>
      </c>
      <c r="H1565" s="17">
        <f>IF(OR(C1565="",F1565="",F1565=0),"",C1565/F1565)</f>
        <v/>
      </c>
      <c r="I1565" s="18">
        <f>IF('01_RAW_FwdRV'!B1565="","",'01_RAW_FwdRV'!B1565)</f>
        <v/>
      </c>
      <c r="J1565" s="18">
        <f>IF(ROW()&lt;=3286,STDEV(D1566:D1586)*SQRT(252),"")</f>
        <v/>
      </c>
      <c r="K1565" s="18">
        <f>IF(ROW()&lt;=3244,LN(B1628/B1565),"")</f>
        <v/>
      </c>
      <c r="L1565" s="19" t="n">
        <v>0.2180306905370844</v>
      </c>
      <c r="M1565" s="19" t="n">
        <v>0.6560102301790282</v>
      </c>
      <c r="N1565" s="17" t="n">
        <v>-0.7370404728865644</v>
      </c>
      <c r="O1565" s="20">
        <f>IF(F1565="","",IF(F1565&lt;'04_VOLATILITY_REGIMES'!$C$5,"Low",IF(F1565&lt;'04_VOLATILITY_REGIMES'!$C$6,"Normal",IF(F1565&lt;'04_VOLATILITY_REGIMES'!$C$7,"High","Extreme"))))</f>
        <v/>
      </c>
      <c r="P1565" s="20">
        <f>O1566</f>
        <v/>
      </c>
      <c r="Q1565" s="21">
        <f>YEAR(A1565)</f>
        <v/>
      </c>
    </row>
    <row r="1566">
      <c r="A1566" s="14" t="n">
        <v>43647</v>
      </c>
      <c r="B1566" s="15">
        <f>'01_RAW_Spot'!B1566</f>
        <v/>
      </c>
      <c r="C1566" s="16">
        <f>'01_RAW_IV'!B1566</f>
        <v/>
      </c>
      <c r="D1566" s="15">
        <f>LN(B1566/B1565)</f>
        <v/>
      </c>
      <c r="E1566" s="16">
        <f>STDEV(D1546:D1566)*SQRT(252)</f>
        <v/>
      </c>
      <c r="F1566" s="16">
        <f>STDEV(D1504:D1566)*SQRT(252)</f>
        <v/>
      </c>
      <c r="G1566" s="16">
        <f>IF(OR(C1566="",F1566=""),"",C1566-F1566)</f>
        <v/>
      </c>
      <c r="H1566" s="17">
        <f>IF(OR(C1566="",F1566="",F1566=0),"",C1566/F1566)</f>
        <v/>
      </c>
      <c r="I1566" s="18">
        <f>IF('01_RAW_FwdRV'!B1566="","",'01_RAW_FwdRV'!B1566)</f>
        <v/>
      </c>
      <c r="J1566" s="18">
        <f>IF(ROW()&lt;=3286,STDEV(D1567:D1587)*SQRT(252),"")</f>
        <v/>
      </c>
      <c r="K1566" s="18">
        <f>IF(ROW()&lt;=3244,LN(B1629/B1566),"")</f>
        <v/>
      </c>
      <c r="L1566" s="19" t="n">
        <v>0.1859424920127795</v>
      </c>
      <c r="M1566" s="19" t="n">
        <v>0.6555910543130991</v>
      </c>
      <c r="N1566" s="17" t="n">
        <v>-0.7809353380046181</v>
      </c>
      <c r="O1566" s="20">
        <f>IF(F1566="","",IF(F1566&lt;'04_VOLATILITY_REGIMES'!$C$5,"Low",IF(F1566&lt;'04_VOLATILITY_REGIMES'!$C$6,"Normal",IF(F1566&lt;'04_VOLATILITY_REGIMES'!$C$7,"High","Extreme"))))</f>
        <v/>
      </c>
      <c r="P1566" s="20">
        <f>O1567</f>
        <v/>
      </c>
      <c r="Q1566" s="21">
        <f>YEAR(A1566)</f>
        <v/>
      </c>
    </row>
    <row r="1567">
      <c r="A1567" s="14" t="n">
        <v>43648</v>
      </c>
      <c r="B1567" s="15">
        <f>'01_RAW_Spot'!B1567</f>
        <v/>
      </c>
      <c r="C1567" s="16">
        <f>'01_RAW_IV'!B1567</f>
        <v/>
      </c>
      <c r="D1567" s="15">
        <f>LN(B1567/B1566)</f>
        <v/>
      </c>
      <c r="E1567" s="16">
        <f>STDEV(D1547:D1567)*SQRT(252)</f>
        <v/>
      </c>
      <c r="F1567" s="16">
        <f>STDEV(D1505:D1567)*SQRT(252)</f>
        <v/>
      </c>
      <c r="G1567" s="16">
        <f>IF(OR(C1567="",F1567=""),"",C1567-F1567)</f>
        <v/>
      </c>
      <c r="H1567" s="17">
        <f>IF(OR(C1567="",F1567="",F1567=0),"",C1567/F1567)</f>
        <v/>
      </c>
      <c r="I1567" s="18">
        <f>IF('01_RAW_FwdRV'!B1567="","",'01_RAW_FwdRV'!B1567)</f>
        <v/>
      </c>
      <c r="J1567" s="18">
        <f>IF(ROW()&lt;=3286,STDEV(D1568:D1588)*SQRT(252),"")</f>
        <v/>
      </c>
      <c r="K1567" s="18">
        <f>IF(ROW()&lt;=3244,LN(B1630/B1567),"")</f>
        <v/>
      </c>
      <c r="L1567" s="19" t="n">
        <v>0.1781609195402299</v>
      </c>
      <c r="M1567" s="19" t="n">
        <v>0.6551724137931034</v>
      </c>
      <c r="N1567" s="17" t="n">
        <v>-0.7952852769441532</v>
      </c>
      <c r="O1567" s="20">
        <f>IF(F1567="","",IF(F1567&lt;'04_VOLATILITY_REGIMES'!$C$5,"Low",IF(F1567&lt;'04_VOLATILITY_REGIMES'!$C$6,"Normal",IF(F1567&lt;'04_VOLATILITY_REGIMES'!$C$7,"High","Extreme"))))</f>
        <v/>
      </c>
      <c r="P1567" s="20">
        <f>O1568</f>
        <v/>
      </c>
      <c r="Q1567" s="21">
        <f>YEAR(A1567)</f>
        <v/>
      </c>
    </row>
    <row r="1568">
      <c r="A1568" s="14" t="n">
        <v>43649</v>
      </c>
      <c r="B1568" s="15">
        <f>'01_RAW_Spot'!B1568</f>
        <v/>
      </c>
      <c r="C1568" s="16">
        <f>'01_RAW_IV'!B1568</f>
        <v/>
      </c>
      <c r="D1568" s="15">
        <f>LN(B1568/B1567)</f>
        <v/>
      </c>
      <c r="E1568" s="16">
        <f>STDEV(D1548:D1568)*SQRT(252)</f>
        <v/>
      </c>
      <c r="F1568" s="16">
        <f>STDEV(D1506:D1568)*SQRT(252)</f>
        <v/>
      </c>
      <c r="G1568" s="16">
        <f>IF(OR(C1568="",F1568=""),"",C1568-F1568)</f>
        <v/>
      </c>
      <c r="H1568" s="17">
        <f>IF(OR(C1568="",F1568="",F1568=0),"",C1568/F1568)</f>
        <v/>
      </c>
      <c r="I1568" s="18">
        <f>IF('01_RAW_FwdRV'!B1568="","",'01_RAW_FwdRV'!B1568)</f>
        <v/>
      </c>
      <c r="J1568" s="18">
        <f>IF(ROW()&lt;=3286,STDEV(D1569:D1589)*SQRT(252),"")</f>
        <v/>
      </c>
      <c r="K1568" s="18">
        <f>IF(ROW()&lt;=3244,LN(B1631/B1568),"")</f>
        <v/>
      </c>
      <c r="L1568" s="19" t="n">
        <v>0.1786853860880664</v>
      </c>
      <c r="M1568" s="19" t="n">
        <v>0.6209317166560306</v>
      </c>
      <c r="N1568" s="17" t="n">
        <v>-0.7169910524904727</v>
      </c>
      <c r="O1568" s="20">
        <f>IF(F1568="","",IF(F1568&lt;'04_VOLATILITY_REGIMES'!$C$5,"Low",IF(F1568&lt;'04_VOLATILITY_REGIMES'!$C$6,"Normal",IF(F1568&lt;'04_VOLATILITY_REGIMES'!$C$7,"High","Extreme"))))</f>
        <v/>
      </c>
      <c r="P1568" s="20">
        <f>O1569</f>
        <v/>
      </c>
      <c r="Q1568" s="21">
        <f>YEAR(A1568)</f>
        <v/>
      </c>
    </row>
    <row r="1569">
      <c r="A1569" s="14" t="n">
        <v>43650</v>
      </c>
      <c r="B1569" s="15">
        <f>'01_RAW_Spot'!B1569</f>
        <v/>
      </c>
      <c r="C1569" s="16">
        <f>'01_RAW_IV'!B1569</f>
        <v/>
      </c>
      <c r="D1569" s="15">
        <f>LN(B1569/B1568)</f>
        <v/>
      </c>
      <c r="E1569" s="16">
        <f>STDEV(D1549:D1569)*SQRT(252)</f>
        <v/>
      </c>
      <c r="F1569" s="16">
        <f>STDEV(D1507:D1569)*SQRT(252)</f>
        <v/>
      </c>
      <c r="G1569" s="16">
        <f>IF(OR(C1569="",F1569=""),"",C1569-F1569)</f>
        <v/>
      </c>
      <c r="H1569" s="17">
        <f>IF(OR(C1569="",F1569="",F1569=0),"",C1569/F1569)</f>
        <v/>
      </c>
      <c r="I1569" s="18">
        <f>IF('01_RAW_FwdRV'!B1569="","",'01_RAW_FwdRV'!B1569)</f>
        <v/>
      </c>
      <c r="J1569" s="18">
        <f>IF(ROW()&lt;=3286,STDEV(D1570:D1590)*SQRT(252),"")</f>
        <v/>
      </c>
      <c r="K1569" s="18">
        <f>IF(ROW()&lt;=3244,LN(B1632/B1569),"")</f>
        <v/>
      </c>
      <c r="L1569" s="19" t="n">
        <v>0.1875</v>
      </c>
      <c r="M1569" s="19" t="n">
        <v>0.6358418367346939</v>
      </c>
      <c r="N1569" s="17" t="n">
        <v>-0.7411656203991294</v>
      </c>
      <c r="O1569" s="20">
        <f>IF(F1569="","",IF(F1569&lt;'04_VOLATILITY_REGIMES'!$C$5,"Low",IF(F1569&lt;'04_VOLATILITY_REGIMES'!$C$6,"Normal",IF(F1569&lt;'04_VOLATILITY_REGIMES'!$C$7,"High","Extreme"))))</f>
        <v/>
      </c>
      <c r="P1569" s="20">
        <f>O1570</f>
        <v/>
      </c>
      <c r="Q1569" s="21">
        <f>YEAR(A1569)</f>
        <v/>
      </c>
    </row>
    <row r="1570">
      <c r="A1570" s="14" t="n">
        <v>43651</v>
      </c>
      <c r="B1570" s="15">
        <f>'01_RAW_Spot'!B1570</f>
        <v/>
      </c>
      <c r="C1570" s="16">
        <f>'01_RAW_IV'!B1570</f>
        <v/>
      </c>
      <c r="D1570" s="15">
        <f>LN(B1570/B1569)</f>
        <v/>
      </c>
      <c r="E1570" s="16">
        <f>STDEV(D1550:D1570)*SQRT(252)</f>
        <v/>
      </c>
      <c r="F1570" s="16">
        <f>STDEV(D1508:D1570)*SQRT(252)</f>
        <v/>
      </c>
      <c r="G1570" s="16">
        <f>IF(OR(C1570="",F1570=""),"",C1570-F1570)</f>
        <v/>
      </c>
      <c r="H1570" s="17">
        <f>IF(OR(C1570="",F1570="",F1570=0),"",C1570/F1570)</f>
        <v/>
      </c>
      <c r="I1570" s="18">
        <f>IF('01_RAW_FwdRV'!B1570="","",'01_RAW_FwdRV'!B1570)</f>
        <v/>
      </c>
      <c r="J1570" s="18">
        <f>IF(ROW()&lt;=3286,STDEV(D1571:D1591)*SQRT(252),"")</f>
        <v/>
      </c>
      <c r="K1570" s="18">
        <f>IF(ROW()&lt;=3244,LN(B1633/B1570),"")</f>
        <v/>
      </c>
      <c r="L1570" s="19" t="n">
        <v>0.1950286806883365</v>
      </c>
      <c r="M1570" s="19" t="n">
        <v>0.6112173358827279</v>
      </c>
      <c r="N1570" s="17" t="n">
        <v>-0.6779744485009375</v>
      </c>
      <c r="O1570" s="20">
        <f>IF(F1570="","",IF(F1570&lt;'04_VOLATILITY_REGIMES'!$C$5,"Low",IF(F1570&lt;'04_VOLATILITY_REGIMES'!$C$6,"Normal",IF(F1570&lt;'04_VOLATILITY_REGIMES'!$C$7,"High","Extreme"))))</f>
        <v/>
      </c>
      <c r="P1570" s="20">
        <f>O1571</f>
        <v/>
      </c>
      <c r="Q1570" s="21">
        <f>YEAR(A1570)</f>
        <v/>
      </c>
    </row>
    <row r="1571">
      <c r="A1571" s="14" t="n">
        <v>43654</v>
      </c>
      <c r="B1571" s="15">
        <f>'01_RAW_Spot'!B1571</f>
        <v/>
      </c>
      <c r="C1571" s="16">
        <f>'01_RAW_IV'!B1571</f>
        <v/>
      </c>
      <c r="D1571" s="15">
        <f>LN(B1571/B1570)</f>
        <v/>
      </c>
      <c r="E1571" s="16">
        <f>STDEV(D1551:D1571)*SQRT(252)</f>
        <v/>
      </c>
      <c r="F1571" s="16">
        <f>STDEV(D1509:D1571)*SQRT(252)</f>
        <v/>
      </c>
      <c r="G1571" s="16">
        <f>IF(OR(C1571="",F1571=""),"",C1571-F1571)</f>
        <v/>
      </c>
      <c r="H1571" s="17">
        <f>IF(OR(C1571="",F1571="",F1571=0),"",C1571/F1571)</f>
        <v/>
      </c>
      <c r="I1571" s="18">
        <f>IF('01_RAW_FwdRV'!B1571="","",'01_RAW_FwdRV'!B1571)</f>
        <v/>
      </c>
      <c r="J1571" s="18">
        <f>IF(ROW()&lt;=3286,STDEV(D1572:D1592)*SQRT(252),"")</f>
        <v/>
      </c>
      <c r="K1571" s="18">
        <f>IF(ROW()&lt;=3244,LN(B1634/B1571),"")</f>
        <v/>
      </c>
      <c r="L1571" s="19" t="n">
        <v>0.1917197452229299</v>
      </c>
      <c r="M1571" s="19" t="n">
        <v>0.6057324840764331</v>
      </c>
      <c r="N1571" s="17" t="n">
        <v>-0.6657502451099079</v>
      </c>
      <c r="O1571" s="20">
        <f>IF(F1571="","",IF(F1571&lt;'04_VOLATILITY_REGIMES'!$C$5,"Low",IF(F1571&lt;'04_VOLATILITY_REGIMES'!$C$6,"Normal",IF(F1571&lt;'04_VOLATILITY_REGIMES'!$C$7,"High","Extreme"))))</f>
        <v/>
      </c>
      <c r="P1571" s="20">
        <f>O1572</f>
        <v/>
      </c>
      <c r="Q1571" s="21">
        <f>YEAR(A1571)</f>
        <v/>
      </c>
    </row>
    <row r="1572">
      <c r="A1572" s="14" t="n">
        <v>43655</v>
      </c>
      <c r="B1572" s="15">
        <f>'01_RAW_Spot'!B1572</f>
        <v/>
      </c>
      <c r="C1572" s="16">
        <f>'01_RAW_IV'!B1572</f>
        <v/>
      </c>
      <c r="D1572" s="15">
        <f>LN(B1572/B1571)</f>
        <v/>
      </c>
      <c r="E1572" s="16">
        <f>STDEV(D1552:D1572)*SQRT(252)</f>
        <v/>
      </c>
      <c r="F1572" s="16">
        <f>STDEV(D1510:D1572)*SQRT(252)</f>
        <v/>
      </c>
      <c r="G1572" s="16">
        <f>IF(OR(C1572="",F1572=""),"",C1572-F1572)</f>
        <v/>
      </c>
      <c r="H1572" s="17">
        <f>IF(OR(C1572="",F1572="",F1572=0),"",C1572/F1572)</f>
        <v/>
      </c>
      <c r="I1572" s="18">
        <f>IF('01_RAW_FwdRV'!B1572="","",'01_RAW_FwdRV'!B1572)</f>
        <v/>
      </c>
      <c r="J1572" s="18">
        <f>IF(ROW()&lt;=3286,STDEV(D1573:D1593)*SQRT(252),"")</f>
        <v/>
      </c>
      <c r="K1572" s="18">
        <f>IF(ROW()&lt;=3244,LN(B1635/B1572),"")</f>
        <v/>
      </c>
      <c r="L1572" s="19" t="n">
        <v>0.1877784850413749</v>
      </c>
      <c r="M1572" s="19" t="n">
        <v>0.4831317632081477</v>
      </c>
      <c r="N1572" s="17" t="n">
        <v>-0.4703922476317994</v>
      </c>
      <c r="O1572" s="20">
        <f>IF(F1572="","",IF(F1572&lt;'04_VOLATILITY_REGIMES'!$C$5,"Low",IF(F1572&lt;'04_VOLATILITY_REGIMES'!$C$6,"Normal",IF(F1572&lt;'04_VOLATILITY_REGIMES'!$C$7,"High","Extreme"))))</f>
        <v/>
      </c>
      <c r="P1572" s="20">
        <f>O1573</f>
        <v/>
      </c>
      <c r="Q1572" s="21">
        <f>YEAR(A1572)</f>
        <v/>
      </c>
    </row>
    <row r="1573">
      <c r="A1573" s="14" t="n">
        <v>43656</v>
      </c>
      <c r="B1573" s="15">
        <f>'01_RAW_Spot'!B1573</f>
        <v/>
      </c>
      <c r="C1573" s="16">
        <f>'01_RAW_IV'!B1573</f>
        <v/>
      </c>
      <c r="D1573" s="15">
        <f>LN(B1573/B1572)</f>
        <v/>
      </c>
      <c r="E1573" s="16">
        <f>STDEV(D1553:D1573)*SQRT(252)</f>
        <v/>
      </c>
      <c r="F1573" s="16">
        <f>STDEV(D1511:D1573)*SQRT(252)</f>
        <v/>
      </c>
      <c r="G1573" s="16">
        <f>IF(OR(C1573="",F1573=""),"",C1573-F1573)</f>
        <v/>
      </c>
      <c r="H1573" s="17">
        <f>IF(OR(C1573="",F1573="",F1573=0),"",C1573/F1573)</f>
        <v/>
      </c>
      <c r="I1573" s="18">
        <f>IF('01_RAW_FwdRV'!B1573="","",'01_RAW_FwdRV'!B1573)</f>
        <v/>
      </c>
      <c r="J1573" s="18">
        <f>IF(ROW()&lt;=3286,STDEV(D1574:D1594)*SQRT(252),"")</f>
        <v/>
      </c>
      <c r="K1573" s="18">
        <f>IF(ROW()&lt;=3244,LN(B1636/B1573),"")</f>
        <v/>
      </c>
      <c r="L1573" s="19" t="n">
        <v>0.2048346055979644</v>
      </c>
      <c r="M1573" s="19" t="n">
        <v>0.4821882951653944</v>
      </c>
      <c r="N1573" s="17" t="n">
        <v>-0.4457977522319719</v>
      </c>
      <c r="O1573" s="20">
        <f>IF(F1573="","",IF(F1573&lt;'04_VOLATILITY_REGIMES'!$C$5,"Low",IF(F1573&lt;'04_VOLATILITY_REGIMES'!$C$6,"Normal",IF(F1573&lt;'04_VOLATILITY_REGIMES'!$C$7,"High","Extreme"))))</f>
        <v/>
      </c>
      <c r="P1573" s="20">
        <f>O1574</f>
        <v/>
      </c>
      <c r="Q1573" s="21">
        <f>YEAR(A1573)</f>
        <v/>
      </c>
    </row>
    <row r="1574">
      <c r="A1574" s="14" t="n">
        <v>43657</v>
      </c>
      <c r="B1574" s="15">
        <f>'01_RAW_Spot'!B1574</f>
        <v/>
      </c>
      <c r="C1574" s="16">
        <f>'01_RAW_IV'!B1574</f>
        <v/>
      </c>
      <c r="D1574" s="15">
        <f>LN(B1574/B1573)</f>
        <v/>
      </c>
      <c r="E1574" s="16">
        <f>STDEV(D1554:D1574)*SQRT(252)</f>
        <v/>
      </c>
      <c r="F1574" s="16">
        <f>STDEV(D1512:D1574)*SQRT(252)</f>
        <v/>
      </c>
      <c r="G1574" s="16">
        <f>IF(OR(C1574="",F1574=""),"",C1574-F1574)</f>
        <v/>
      </c>
      <c r="H1574" s="17">
        <f>IF(OR(C1574="",F1574="",F1574=0),"",C1574/F1574)</f>
        <v/>
      </c>
      <c r="I1574" s="18">
        <f>IF('01_RAW_FwdRV'!B1574="","",'01_RAW_FwdRV'!B1574)</f>
        <v/>
      </c>
      <c r="J1574" s="18">
        <f>IF(ROW()&lt;=3286,STDEV(D1575:D1595)*SQRT(252),"")</f>
        <v/>
      </c>
      <c r="K1574" s="18">
        <f>IF(ROW()&lt;=3244,LN(B1637/B1574),"")</f>
        <v/>
      </c>
      <c r="L1574" s="19" t="n">
        <v>0.203432930705658</v>
      </c>
      <c r="M1574" s="19" t="n">
        <v>0.4443738080101716</v>
      </c>
      <c r="N1574" s="17" t="n">
        <v>-0.3740827633071553</v>
      </c>
      <c r="O1574" s="20">
        <f>IF(F1574="","",IF(F1574&lt;'04_VOLATILITY_REGIMES'!$C$5,"Low",IF(F1574&lt;'04_VOLATILITY_REGIMES'!$C$6,"Normal",IF(F1574&lt;'04_VOLATILITY_REGIMES'!$C$7,"High","Extreme"))))</f>
        <v/>
      </c>
      <c r="P1574" s="20">
        <f>O1575</f>
        <v/>
      </c>
      <c r="Q1574" s="21">
        <f>YEAR(A1574)</f>
        <v/>
      </c>
    </row>
    <row r="1575">
      <c r="A1575" s="14" t="n">
        <v>43658</v>
      </c>
      <c r="B1575" s="15">
        <f>'01_RAW_Spot'!B1575</f>
        <v/>
      </c>
      <c r="C1575" s="16">
        <f>'01_RAW_IV'!B1575</f>
        <v/>
      </c>
      <c r="D1575" s="15">
        <f>LN(B1575/B1574)</f>
        <v/>
      </c>
      <c r="E1575" s="16">
        <f>STDEV(D1555:D1575)*SQRT(252)</f>
        <v/>
      </c>
      <c r="F1575" s="16">
        <f>STDEV(D1513:D1575)*SQRT(252)</f>
        <v/>
      </c>
      <c r="G1575" s="16">
        <f>IF(OR(C1575="",F1575=""),"",C1575-F1575)</f>
        <v/>
      </c>
      <c r="H1575" s="17">
        <f>IF(OR(C1575="",F1575="",F1575=0),"",C1575/F1575)</f>
        <v/>
      </c>
      <c r="I1575" s="18">
        <f>IF('01_RAW_FwdRV'!B1575="","",'01_RAW_FwdRV'!B1575)</f>
        <v/>
      </c>
      <c r="J1575" s="18">
        <f>IF(ROW()&lt;=3286,STDEV(D1576:D1596)*SQRT(252),"")</f>
        <v/>
      </c>
      <c r="K1575" s="18">
        <f>IF(ROW()&lt;=3244,LN(B1638/B1575),"")</f>
        <v/>
      </c>
      <c r="L1575" s="19" t="n">
        <v>0.1937738246505718</v>
      </c>
      <c r="M1575" s="19" t="n">
        <v>0.4332909783989835</v>
      </c>
      <c r="N1575" s="17" t="n">
        <v>-0.3593635942318604</v>
      </c>
      <c r="O1575" s="20">
        <f>IF(F1575="","",IF(F1575&lt;'04_VOLATILITY_REGIMES'!$C$5,"Low",IF(F1575&lt;'04_VOLATILITY_REGIMES'!$C$6,"Normal",IF(F1575&lt;'04_VOLATILITY_REGIMES'!$C$7,"High","Extreme"))))</f>
        <v/>
      </c>
      <c r="P1575" s="20">
        <f>O1576</f>
        <v/>
      </c>
      <c r="Q1575" s="21">
        <f>YEAR(A1575)</f>
        <v/>
      </c>
    </row>
    <row r="1576">
      <c r="A1576" s="14" t="n">
        <v>43661</v>
      </c>
      <c r="B1576" s="15">
        <f>'01_RAW_Spot'!B1576</f>
        <v/>
      </c>
      <c r="C1576" s="16">
        <f>'01_RAW_IV'!B1576</f>
        <v/>
      </c>
      <c r="D1576" s="15">
        <f>LN(B1576/B1575)</f>
        <v/>
      </c>
      <c r="E1576" s="16">
        <f>STDEV(D1556:D1576)*SQRT(252)</f>
        <v/>
      </c>
      <c r="F1576" s="16">
        <f>STDEV(D1514:D1576)*SQRT(252)</f>
        <v/>
      </c>
      <c r="G1576" s="16">
        <f>IF(OR(C1576="",F1576=""),"",C1576-F1576)</f>
        <v/>
      </c>
      <c r="H1576" s="17">
        <f>IF(OR(C1576="",F1576="",F1576=0),"",C1576/F1576)</f>
        <v/>
      </c>
      <c r="I1576" s="18">
        <f>IF('01_RAW_FwdRV'!B1576="","",'01_RAW_FwdRV'!B1576)</f>
        <v/>
      </c>
      <c r="J1576" s="18">
        <f>IF(ROW()&lt;=3286,STDEV(D1577:D1597)*SQRT(252),"")</f>
        <v/>
      </c>
      <c r="K1576" s="18">
        <f>IF(ROW()&lt;=3244,LN(B1639/B1576),"")</f>
        <v/>
      </c>
      <c r="L1576" s="19" t="n">
        <v>0.1796825396825397</v>
      </c>
      <c r="M1576" s="19" t="n">
        <v>0.4298412698412699</v>
      </c>
      <c r="N1576" s="17" t="n">
        <v>-0.370636930527016</v>
      </c>
      <c r="O1576" s="20">
        <f>IF(F1576="","",IF(F1576&lt;'04_VOLATILITY_REGIMES'!$C$5,"Low",IF(F1576&lt;'04_VOLATILITY_REGIMES'!$C$6,"Normal",IF(F1576&lt;'04_VOLATILITY_REGIMES'!$C$7,"High","Extreme"))))</f>
        <v/>
      </c>
      <c r="P1576" s="20">
        <f>O1577</f>
        <v/>
      </c>
      <c r="Q1576" s="21">
        <f>YEAR(A1576)</f>
        <v/>
      </c>
    </row>
    <row r="1577">
      <c r="A1577" s="14" t="n">
        <v>43662</v>
      </c>
      <c r="B1577" s="15">
        <f>'01_RAW_Spot'!B1577</f>
        <v/>
      </c>
      <c r="C1577" s="16">
        <f>'01_RAW_IV'!B1577</f>
        <v/>
      </c>
      <c r="D1577" s="15">
        <f>LN(B1577/B1576)</f>
        <v/>
      </c>
      <c r="E1577" s="16">
        <f>STDEV(D1557:D1577)*SQRT(252)</f>
        <v/>
      </c>
      <c r="F1577" s="16">
        <f>STDEV(D1515:D1577)*SQRT(252)</f>
        <v/>
      </c>
      <c r="G1577" s="16">
        <f>IF(OR(C1577="",F1577=""),"",C1577-F1577)</f>
        <v/>
      </c>
      <c r="H1577" s="17">
        <f>IF(OR(C1577="",F1577="",F1577=0),"",C1577/F1577)</f>
        <v/>
      </c>
      <c r="I1577" s="18">
        <f>IF('01_RAW_FwdRV'!B1577="","",'01_RAW_FwdRV'!B1577)</f>
        <v/>
      </c>
      <c r="J1577" s="18">
        <f>IF(ROW()&lt;=3286,STDEV(D1578:D1598)*SQRT(252),"")</f>
        <v/>
      </c>
      <c r="K1577" s="18">
        <f>IF(ROW()&lt;=3244,LN(B1640/B1577),"")</f>
        <v/>
      </c>
      <c r="L1577" s="19" t="n">
        <v>0.1776649746192893</v>
      </c>
      <c r="M1577" s="19" t="n">
        <v>0.4289340101522843</v>
      </c>
      <c r="N1577" s="17" t="n">
        <v>-0.375417610456007</v>
      </c>
      <c r="O1577" s="20">
        <f>IF(F1577="","",IF(F1577&lt;'04_VOLATILITY_REGIMES'!$C$5,"Low",IF(F1577&lt;'04_VOLATILITY_REGIMES'!$C$6,"Normal",IF(F1577&lt;'04_VOLATILITY_REGIMES'!$C$7,"High","Extreme"))))</f>
        <v/>
      </c>
      <c r="P1577" s="20">
        <f>O1578</f>
        <v/>
      </c>
      <c r="Q1577" s="21">
        <f>YEAR(A1577)</f>
        <v/>
      </c>
    </row>
    <row r="1578">
      <c r="A1578" s="14" t="n">
        <v>43663</v>
      </c>
      <c r="B1578" s="15">
        <f>'01_RAW_Spot'!B1578</f>
        <v/>
      </c>
      <c r="C1578" s="16">
        <f>'01_RAW_IV'!B1578</f>
        <v/>
      </c>
      <c r="D1578" s="15">
        <f>LN(B1578/B1577)</f>
        <v/>
      </c>
      <c r="E1578" s="16">
        <f>STDEV(D1558:D1578)*SQRT(252)</f>
        <v/>
      </c>
      <c r="F1578" s="16">
        <f>STDEV(D1516:D1578)*SQRT(252)</f>
        <v/>
      </c>
      <c r="G1578" s="16">
        <f>IF(OR(C1578="",F1578=""),"",C1578-F1578)</f>
        <v/>
      </c>
      <c r="H1578" s="17">
        <f>IF(OR(C1578="",F1578="",F1578=0),"",C1578/F1578)</f>
        <v/>
      </c>
      <c r="I1578" s="18">
        <f>IF('01_RAW_FwdRV'!B1578="","",'01_RAW_FwdRV'!B1578)</f>
        <v/>
      </c>
      <c r="J1578" s="18">
        <f>IF(ROW()&lt;=3286,STDEV(D1579:D1599)*SQRT(252),"")</f>
        <v/>
      </c>
      <c r="K1578" s="18">
        <f>IF(ROW()&lt;=3244,LN(B1641/B1578),"")</f>
        <v/>
      </c>
      <c r="L1578" s="19" t="n">
        <v>0.1927710843373494</v>
      </c>
      <c r="M1578" s="19" t="n">
        <v>0.4204185161699429</v>
      </c>
      <c r="N1578" s="17" t="n">
        <v>-0.3420203672826398</v>
      </c>
      <c r="O1578" s="20">
        <f>IF(F1578="","",IF(F1578&lt;'04_VOLATILITY_REGIMES'!$C$5,"Low",IF(F1578&lt;'04_VOLATILITY_REGIMES'!$C$6,"Normal",IF(F1578&lt;'04_VOLATILITY_REGIMES'!$C$7,"High","Extreme"))))</f>
        <v/>
      </c>
      <c r="P1578" s="20">
        <f>O1579</f>
        <v/>
      </c>
      <c r="Q1578" s="21">
        <f>YEAR(A1578)</f>
        <v/>
      </c>
    </row>
    <row r="1579">
      <c r="A1579" s="14" t="n">
        <v>43664</v>
      </c>
      <c r="B1579" s="15">
        <f>'01_RAW_Spot'!B1579</f>
        <v/>
      </c>
      <c r="C1579" s="16">
        <f>'01_RAW_IV'!B1579</f>
        <v/>
      </c>
      <c r="D1579" s="15">
        <f>LN(B1579/B1578)</f>
        <v/>
      </c>
      <c r="E1579" s="16">
        <f>STDEV(D1559:D1579)*SQRT(252)</f>
        <v/>
      </c>
      <c r="F1579" s="16">
        <f>STDEV(D1517:D1579)*SQRT(252)</f>
        <v/>
      </c>
      <c r="G1579" s="16">
        <f>IF(OR(C1579="",F1579=""),"",C1579-F1579)</f>
        <v/>
      </c>
      <c r="H1579" s="17">
        <f>IF(OR(C1579="",F1579="",F1579=0),"",C1579/F1579)</f>
        <v/>
      </c>
      <c r="I1579" s="18">
        <f>IF('01_RAW_FwdRV'!B1579="","",'01_RAW_FwdRV'!B1579)</f>
        <v/>
      </c>
      <c r="J1579" s="18">
        <f>IF(ROW()&lt;=3286,STDEV(D1580:D1600)*SQRT(252),"")</f>
        <v/>
      </c>
      <c r="K1579" s="18">
        <f>IF(ROW()&lt;=3244,LN(B1642/B1579),"")</f>
        <v/>
      </c>
      <c r="L1579" s="19" t="n">
        <v>0.1958174904942966</v>
      </c>
      <c r="M1579" s="19" t="n">
        <v>0.4062103929024081</v>
      </c>
      <c r="N1579" s="17" t="n">
        <v>-0.3175335295742322</v>
      </c>
      <c r="O1579" s="20">
        <f>IF(F1579="","",IF(F1579&lt;'04_VOLATILITY_REGIMES'!$C$5,"Low",IF(F1579&lt;'04_VOLATILITY_REGIMES'!$C$6,"Normal",IF(F1579&lt;'04_VOLATILITY_REGIMES'!$C$7,"High","Extreme"))))</f>
        <v/>
      </c>
      <c r="P1579" s="20">
        <f>O1580</f>
        <v/>
      </c>
      <c r="Q1579" s="21">
        <f>YEAR(A1579)</f>
        <v/>
      </c>
    </row>
    <row r="1580">
      <c r="A1580" s="14" t="n">
        <v>43665</v>
      </c>
      <c r="B1580" s="15">
        <f>'01_RAW_Spot'!B1580</f>
        <v/>
      </c>
      <c r="C1580" s="16">
        <f>'01_RAW_IV'!B1580</f>
        <v/>
      </c>
      <c r="D1580" s="15">
        <f>LN(B1580/B1579)</f>
        <v/>
      </c>
      <c r="E1580" s="16">
        <f>STDEV(D1560:D1580)*SQRT(252)</f>
        <v/>
      </c>
      <c r="F1580" s="16">
        <f>STDEV(D1518:D1580)*SQRT(252)</f>
        <v/>
      </c>
      <c r="G1580" s="16">
        <f>IF(OR(C1580="",F1580=""),"",C1580-F1580)</f>
        <v/>
      </c>
      <c r="H1580" s="17">
        <f>IF(OR(C1580="",F1580="",F1580=0),"",C1580/F1580)</f>
        <v/>
      </c>
      <c r="I1580" s="18">
        <f>IF('01_RAW_FwdRV'!B1580="","",'01_RAW_FwdRV'!B1580)</f>
        <v/>
      </c>
      <c r="J1580" s="18">
        <f>IF(ROW()&lt;=3286,STDEV(D1581:D1601)*SQRT(252),"")</f>
        <v/>
      </c>
      <c r="K1580" s="18">
        <f>IF(ROW()&lt;=3244,LN(B1643/B1580),"")</f>
        <v/>
      </c>
      <c r="L1580" s="19" t="n">
        <v>0.1963267891070298</v>
      </c>
      <c r="M1580" s="19" t="n">
        <v>0.4015199493350222</v>
      </c>
      <c r="N1580" s="17" t="n">
        <v>-0.3111118663255595</v>
      </c>
      <c r="O1580" s="20">
        <f>IF(F1580="","",IF(F1580&lt;'04_VOLATILITY_REGIMES'!$C$5,"Low",IF(F1580&lt;'04_VOLATILITY_REGIMES'!$C$6,"Normal",IF(F1580&lt;'04_VOLATILITY_REGIMES'!$C$7,"High","Extreme"))))</f>
        <v/>
      </c>
      <c r="P1580" s="20">
        <f>O1581</f>
        <v/>
      </c>
      <c r="Q1580" s="21">
        <f>YEAR(A1580)</f>
        <v/>
      </c>
    </row>
    <row r="1581">
      <c r="A1581" s="14" t="n">
        <v>43668</v>
      </c>
      <c r="B1581" s="15">
        <f>'01_RAW_Spot'!B1581</f>
        <v/>
      </c>
      <c r="C1581" s="16">
        <f>'01_RAW_IV'!B1581</f>
        <v/>
      </c>
      <c r="D1581" s="15">
        <f>LN(B1581/B1580)</f>
        <v/>
      </c>
      <c r="E1581" s="16">
        <f>STDEV(D1561:D1581)*SQRT(252)</f>
        <v/>
      </c>
      <c r="F1581" s="16">
        <f>STDEV(D1519:D1581)*SQRT(252)</f>
        <v/>
      </c>
      <c r="G1581" s="16">
        <f>IF(OR(C1581="",F1581=""),"",C1581-F1581)</f>
        <v/>
      </c>
      <c r="H1581" s="17">
        <f>IF(OR(C1581="",F1581="",F1581=0),"",C1581/F1581)</f>
        <v/>
      </c>
      <c r="I1581" s="18">
        <f>IF('01_RAW_FwdRV'!B1581="","",'01_RAW_FwdRV'!B1581)</f>
        <v/>
      </c>
      <c r="J1581" s="18">
        <f>IF(ROW()&lt;=3286,STDEV(D1582:D1602)*SQRT(252),"")</f>
        <v/>
      </c>
      <c r="K1581" s="18">
        <f>IF(ROW()&lt;=3244,LN(B1644/B1581),"")</f>
        <v/>
      </c>
      <c r="L1581" s="19" t="n">
        <v>0.2075949367088608</v>
      </c>
      <c r="M1581" s="19" t="n">
        <v>0.3936708860759494</v>
      </c>
      <c r="N1581" s="17" t="n">
        <v>-0.2811490021686039</v>
      </c>
      <c r="O1581" s="20">
        <f>IF(F1581="","",IF(F1581&lt;'04_VOLATILITY_REGIMES'!$C$5,"Low",IF(F1581&lt;'04_VOLATILITY_REGIMES'!$C$6,"Normal",IF(F1581&lt;'04_VOLATILITY_REGIMES'!$C$7,"High","Extreme"))))</f>
        <v/>
      </c>
      <c r="P1581" s="20">
        <f>O1582</f>
        <v/>
      </c>
      <c r="Q1581" s="21">
        <f>YEAR(A1581)</f>
        <v/>
      </c>
    </row>
    <row r="1582">
      <c r="A1582" s="14" t="n">
        <v>43669</v>
      </c>
      <c r="B1582" s="15">
        <f>'01_RAW_Spot'!B1582</f>
        <v/>
      </c>
      <c r="C1582" s="16">
        <f>'01_RAW_IV'!B1582</f>
        <v/>
      </c>
      <c r="D1582" s="15">
        <f>LN(B1582/B1581)</f>
        <v/>
      </c>
      <c r="E1582" s="16">
        <f>STDEV(D1562:D1582)*SQRT(252)</f>
        <v/>
      </c>
      <c r="F1582" s="16">
        <f>STDEV(D1520:D1582)*SQRT(252)</f>
        <v/>
      </c>
      <c r="G1582" s="16">
        <f>IF(OR(C1582="",F1582=""),"",C1582-F1582)</f>
        <v/>
      </c>
      <c r="H1582" s="17">
        <f>IF(OR(C1582="",F1582="",F1582=0),"",C1582/F1582)</f>
        <v/>
      </c>
      <c r="I1582" s="18">
        <f>IF('01_RAW_FwdRV'!B1582="","",'01_RAW_FwdRV'!B1582)</f>
        <v/>
      </c>
      <c r="J1582" s="18">
        <f>IF(ROW()&lt;=3286,STDEV(D1583:D1603)*SQRT(252),"")</f>
        <v/>
      </c>
      <c r="K1582" s="18">
        <f>IF(ROW()&lt;=3244,LN(B1645/B1582),"")</f>
        <v/>
      </c>
      <c r="L1582" s="19" t="n">
        <v>0.1663504111321948</v>
      </c>
      <c r="M1582" s="19" t="n">
        <v>0.3757115749525617</v>
      </c>
      <c r="N1582" s="17" t="n">
        <v>-0.2901000257376317</v>
      </c>
      <c r="O1582" s="20">
        <f>IF(F1582="","",IF(F1582&lt;'04_VOLATILITY_REGIMES'!$C$5,"Low",IF(F1582&lt;'04_VOLATILITY_REGIMES'!$C$6,"Normal",IF(F1582&lt;'04_VOLATILITY_REGIMES'!$C$7,"High","Extreme"))))</f>
        <v/>
      </c>
      <c r="P1582" s="20">
        <f>O1583</f>
        <v/>
      </c>
      <c r="Q1582" s="21">
        <f>YEAR(A1582)</f>
        <v/>
      </c>
    </row>
    <row r="1583">
      <c r="A1583" s="14" t="n">
        <v>43670</v>
      </c>
      <c r="B1583" s="15">
        <f>'01_RAW_Spot'!B1583</f>
        <v/>
      </c>
      <c r="C1583" s="16">
        <f>'01_RAW_IV'!B1583</f>
        <v/>
      </c>
      <c r="D1583" s="15">
        <f>LN(B1583/B1582)</f>
        <v/>
      </c>
      <c r="E1583" s="16">
        <f>STDEV(D1563:D1583)*SQRT(252)</f>
        <v/>
      </c>
      <c r="F1583" s="16">
        <f>STDEV(D1521:D1583)*SQRT(252)</f>
        <v/>
      </c>
      <c r="G1583" s="16">
        <f>IF(OR(C1583="",F1583=""),"",C1583-F1583)</f>
        <v/>
      </c>
      <c r="H1583" s="17">
        <f>IF(OR(C1583="",F1583="",F1583=0),"",C1583/F1583)</f>
        <v/>
      </c>
      <c r="I1583" s="18">
        <f>IF('01_RAW_FwdRV'!B1583="","",'01_RAW_FwdRV'!B1583)</f>
        <v/>
      </c>
      <c r="J1583" s="18">
        <f>IF(ROW()&lt;=3286,STDEV(D1584:D1604)*SQRT(252),"")</f>
        <v/>
      </c>
      <c r="K1583" s="18">
        <f>IF(ROW()&lt;=3244,LN(B1646/B1583),"")</f>
        <v/>
      </c>
      <c r="L1583" s="19" t="n">
        <v>0.1624525916561315</v>
      </c>
      <c r="M1583" s="19" t="n">
        <v>0.3761061946902655</v>
      </c>
      <c r="N1583" s="17" t="n">
        <v>-0.2931053469992265</v>
      </c>
      <c r="O1583" s="20">
        <f>IF(F1583="","",IF(F1583&lt;'04_VOLATILITY_REGIMES'!$C$5,"Low",IF(F1583&lt;'04_VOLATILITY_REGIMES'!$C$6,"Normal",IF(F1583&lt;'04_VOLATILITY_REGIMES'!$C$7,"High","Extreme"))))</f>
        <v/>
      </c>
      <c r="P1583" s="20">
        <f>O1584</f>
        <v/>
      </c>
      <c r="Q1583" s="21">
        <f>YEAR(A1583)</f>
        <v/>
      </c>
    </row>
    <row r="1584">
      <c r="A1584" s="14" t="n">
        <v>43671</v>
      </c>
      <c r="B1584" s="15">
        <f>'01_RAW_Spot'!B1584</f>
        <v/>
      </c>
      <c r="C1584" s="16">
        <f>'01_RAW_IV'!B1584</f>
        <v/>
      </c>
      <c r="D1584" s="15">
        <f>LN(B1584/B1583)</f>
        <v/>
      </c>
      <c r="E1584" s="16">
        <f>STDEV(D1564:D1584)*SQRT(252)</f>
        <v/>
      </c>
      <c r="F1584" s="16">
        <f>STDEV(D1522:D1584)*SQRT(252)</f>
        <v/>
      </c>
      <c r="G1584" s="16">
        <f>IF(OR(C1584="",F1584=""),"",C1584-F1584)</f>
        <v/>
      </c>
      <c r="H1584" s="17">
        <f>IF(OR(C1584="",F1584="",F1584=0),"",C1584/F1584)</f>
        <v/>
      </c>
      <c r="I1584" s="18">
        <f>IF('01_RAW_FwdRV'!B1584="","",'01_RAW_FwdRV'!B1584)</f>
        <v/>
      </c>
      <c r="J1584" s="18">
        <f>IF(ROW()&lt;=3286,STDEV(D1585:D1605)*SQRT(252),"")</f>
        <v/>
      </c>
      <c r="K1584" s="18">
        <f>IF(ROW()&lt;=3244,LN(B1647/B1584),"")</f>
        <v/>
      </c>
      <c r="L1584" s="19" t="n">
        <v>0.1705622236260265</v>
      </c>
      <c r="M1584" s="19" t="n">
        <v>0.3708149084017688</v>
      </c>
      <c r="N1584" s="17" t="n">
        <v>-0.2597595143719008</v>
      </c>
      <c r="O1584" s="20">
        <f>IF(F1584="","",IF(F1584&lt;'04_VOLATILITY_REGIMES'!$C$5,"Low",IF(F1584&lt;'04_VOLATILITY_REGIMES'!$C$6,"Normal",IF(F1584&lt;'04_VOLATILITY_REGIMES'!$C$7,"High","Extreme"))))</f>
        <v/>
      </c>
      <c r="P1584" s="20">
        <f>O1585</f>
        <v/>
      </c>
      <c r="Q1584" s="21">
        <f>YEAR(A1584)</f>
        <v/>
      </c>
    </row>
    <row r="1585">
      <c r="A1585" s="14" t="n">
        <v>43672</v>
      </c>
      <c r="B1585" s="15">
        <f>'01_RAW_Spot'!B1585</f>
        <v/>
      </c>
      <c r="C1585" s="16">
        <f>'01_RAW_IV'!B1585</f>
        <v/>
      </c>
      <c r="D1585" s="15">
        <f>LN(B1585/B1584)</f>
        <v/>
      </c>
      <c r="E1585" s="16">
        <f>STDEV(D1565:D1585)*SQRT(252)</f>
        <v/>
      </c>
      <c r="F1585" s="16">
        <f>STDEV(D1523:D1585)*SQRT(252)</f>
        <v/>
      </c>
      <c r="G1585" s="16">
        <f>IF(OR(C1585="",F1585=""),"",C1585-F1585)</f>
        <v/>
      </c>
      <c r="H1585" s="17">
        <f>IF(OR(C1585="",F1585="",F1585=0),"",C1585/F1585)</f>
        <v/>
      </c>
      <c r="I1585" s="18">
        <f>IF('01_RAW_FwdRV'!B1585="","",'01_RAW_FwdRV'!B1585)</f>
        <v/>
      </c>
      <c r="J1585" s="18">
        <f>IF(ROW()&lt;=3286,STDEV(D1586:D1606)*SQRT(252),"")</f>
        <v/>
      </c>
      <c r="K1585" s="18">
        <f>IF(ROW()&lt;=3244,LN(B1648/B1585),"")</f>
        <v/>
      </c>
      <c r="L1585" s="19" t="n">
        <v>0.1515151515151515</v>
      </c>
      <c r="M1585" s="19" t="n">
        <v>0.3446969696969697</v>
      </c>
      <c r="N1585" s="17" t="n">
        <v>-0.2196254033578283</v>
      </c>
      <c r="O1585" s="20">
        <f>IF(F1585="","",IF(F1585&lt;'04_VOLATILITY_REGIMES'!$C$5,"Low",IF(F1585&lt;'04_VOLATILITY_REGIMES'!$C$6,"Normal",IF(F1585&lt;'04_VOLATILITY_REGIMES'!$C$7,"High","Extreme"))))</f>
        <v/>
      </c>
      <c r="P1585" s="20">
        <f>O1586</f>
        <v/>
      </c>
      <c r="Q1585" s="21">
        <f>YEAR(A1585)</f>
        <v/>
      </c>
    </row>
    <row r="1586">
      <c r="A1586" s="14" t="n">
        <v>43675</v>
      </c>
      <c r="B1586" s="15">
        <f>'01_RAW_Spot'!B1586</f>
        <v/>
      </c>
      <c r="C1586" s="16">
        <f>'01_RAW_IV'!B1586</f>
        <v/>
      </c>
      <c r="D1586" s="15">
        <f>LN(B1586/B1585)</f>
        <v/>
      </c>
      <c r="E1586" s="16">
        <f>STDEV(D1566:D1586)*SQRT(252)</f>
        <v/>
      </c>
      <c r="F1586" s="16">
        <f>STDEV(D1524:D1586)*SQRT(252)</f>
        <v/>
      </c>
      <c r="G1586" s="16">
        <f>IF(OR(C1586="",F1586=""),"",C1586-F1586)</f>
        <v/>
      </c>
      <c r="H1586" s="17">
        <f>IF(OR(C1586="",F1586="",F1586=0),"",C1586/F1586)</f>
        <v/>
      </c>
      <c r="I1586" s="18">
        <f>IF('01_RAW_FwdRV'!B1586="","",'01_RAW_FwdRV'!B1586)</f>
        <v/>
      </c>
      <c r="J1586" s="18">
        <f>IF(ROW()&lt;=3286,STDEV(D1587:D1607)*SQRT(252),"")</f>
        <v/>
      </c>
      <c r="K1586" s="18">
        <f>IF(ROW()&lt;=3244,LN(B1649/B1586),"")</f>
        <v/>
      </c>
      <c r="L1586" s="19" t="n">
        <v>0.1621451104100946</v>
      </c>
      <c r="M1586" s="19" t="n">
        <v>0.3381703470031546</v>
      </c>
      <c r="N1586" s="17" t="n">
        <v>-0.1983924379162017</v>
      </c>
      <c r="O1586" s="20">
        <f>IF(F1586="","",IF(F1586&lt;'04_VOLATILITY_REGIMES'!$C$5,"Low",IF(F1586&lt;'04_VOLATILITY_REGIMES'!$C$6,"Normal",IF(F1586&lt;'04_VOLATILITY_REGIMES'!$C$7,"High","Extreme"))))</f>
        <v/>
      </c>
      <c r="P1586" s="20">
        <f>O1587</f>
        <v/>
      </c>
      <c r="Q1586" s="21">
        <f>YEAR(A1586)</f>
        <v/>
      </c>
    </row>
    <row r="1587">
      <c r="A1587" s="14" t="n">
        <v>43676</v>
      </c>
      <c r="B1587" s="15">
        <f>'01_RAW_Spot'!B1587</f>
        <v/>
      </c>
      <c r="C1587" s="16">
        <f>'01_RAW_IV'!B1587</f>
        <v/>
      </c>
      <c r="D1587" s="15">
        <f>LN(B1587/B1586)</f>
        <v/>
      </c>
      <c r="E1587" s="16">
        <f>STDEV(D1567:D1587)*SQRT(252)</f>
        <v/>
      </c>
      <c r="F1587" s="16">
        <f>STDEV(D1525:D1587)*SQRT(252)</f>
        <v/>
      </c>
      <c r="G1587" s="16">
        <f>IF(OR(C1587="",F1587=""),"",C1587-F1587)</f>
        <v/>
      </c>
      <c r="H1587" s="17">
        <f>IF(OR(C1587="",F1587="",F1587=0),"",C1587/F1587)</f>
        <v/>
      </c>
      <c r="I1587" s="18">
        <f>IF('01_RAW_FwdRV'!B1587="","",'01_RAW_FwdRV'!B1587)</f>
        <v/>
      </c>
      <c r="J1587" s="18">
        <f>IF(ROW()&lt;=3286,STDEV(D1588:D1608)*SQRT(252),"")</f>
        <v/>
      </c>
      <c r="K1587" s="18">
        <f>IF(ROW()&lt;=3244,LN(B1650/B1587),"")</f>
        <v/>
      </c>
      <c r="L1587" s="19" t="n">
        <v>0.1412358133669609</v>
      </c>
      <c r="M1587" s="19" t="n">
        <v>0.2931904161412358</v>
      </c>
      <c r="N1587" s="17" t="n">
        <v>-0.1451568250332116</v>
      </c>
      <c r="O1587" s="20">
        <f>IF(F1587="","",IF(F1587&lt;'04_VOLATILITY_REGIMES'!$C$5,"Low",IF(F1587&lt;'04_VOLATILITY_REGIMES'!$C$6,"Normal",IF(F1587&lt;'04_VOLATILITY_REGIMES'!$C$7,"High","Extreme"))))</f>
        <v/>
      </c>
      <c r="P1587" s="20">
        <f>O1588</f>
        <v/>
      </c>
      <c r="Q1587" s="21">
        <f>YEAR(A1587)</f>
        <v/>
      </c>
    </row>
    <row r="1588">
      <c r="A1588" s="14" t="n">
        <v>43677</v>
      </c>
      <c r="B1588" s="15">
        <f>'01_RAW_Spot'!B1588</f>
        <v/>
      </c>
      <c r="C1588" s="16">
        <f>'01_RAW_IV'!B1588</f>
        <v/>
      </c>
      <c r="D1588" s="15">
        <f>LN(B1588/B1587)</f>
        <v/>
      </c>
      <c r="E1588" s="16">
        <f>STDEV(D1568:D1588)*SQRT(252)</f>
        <v/>
      </c>
      <c r="F1588" s="16">
        <f>STDEV(D1526:D1588)*SQRT(252)</f>
        <v/>
      </c>
      <c r="G1588" s="16">
        <f>IF(OR(C1588="",F1588=""),"",C1588-F1588)</f>
        <v/>
      </c>
      <c r="H1588" s="17">
        <f>IF(OR(C1588="",F1588="",F1588=0),"",C1588/F1588)</f>
        <v/>
      </c>
      <c r="I1588" s="18">
        <f>IF('01_RAW_FwdRV'!B1588="","",'01_RAW_FwdRV'!B1588)</f>
        <v/>
      </c>
      <c r="J1588" s="18">
        <f>IF(ROW()&lt;=3286,STDEV(D1589:D1609)*SQRT(252),"")</f>
        <v/>
      </c>
      <c r="K1588" s="18">
        <f>IF(ROW()&lt;=3244,LN(B1651/B1588),"")</f>
        <v/>
      </c>
      <c r="L1588" s="19" t="n">
        <v>0.1442974165091367</v>
      </c>
      <c r="M1588" s="19" t="n">
        <v>0.2860743541272842</v>
      </c>
      <c r="N1588" s="17" t="n">
        <v>-0.1294190386357102</v>
      </c>
      <c r="O1588" s="20">
        <f>IF(F1588="","",IF(F1588&lt;'04_VOLATILITY_REGIMES'!$C$5,"Low",IF(F1588&lt;'04_VOLATILITY_REGIMES'!$C$6,"Normal",IF(F1588&lt;'04_VOLATILITY_REGIMES'!$C$7,"High","Extreme"))))</f>
        <v/>
      </c>
      <c r="P1588" s="20">
        <f>O1589</f>
        <v/>
      </c>
      <c r="Q1588" s="21">
        <f>YEAR(A1588)</f>
        <v/>
      </c>
    </row>
    <row r="1589">
      <c r="A1589" s="14" t="n">
        <v>43678</v>
      </c>
      <c r="B1589" s="15">
        <f>'01_RAW_Spot'!B1589</f>
        <v/>
      </c>
      <c r="C1589" s="16">
        <f>'01_RAW_IV'!B1589</f>
        <v/>
      </c>
      <c r="D1589" s="15">
        <f>LN(B1589/B1588)</f>
        <v/>
      </c>
      <c r="E1589" s="16">
        <f>STDEV(D1569:D1589)*SQRT(252)</f>
        <v/>
      </c>
      <c r="F1589" s="16">
        <f>STDEV(D1527:D1589)*SQRT(252)</f>
        <v/>
      </c>
      <c r="G1589" s="16">
        <f>IF(OR(C1589="",F1589=""),"",C1589-F1589)</f>
        <v/>
      </c>
      <c r="H1589" s="17">
        <f>IF(OR(C1589="",F1589="",F1589=0),"",C1589/F1589)</f>
        <v/>
      </c>
      <c r="I1589" s="18">
        <f>IF('01_RAW_FwdRV'!B1589="","",'01_RAW_FwdRV'!B1589)</f>
        <v/>
      </c>
      <c r="J1589" s="18">
        <f>IF(ROW()&lt;=3286,STDEV(D1590:D1610)*SQRT(252),"")</f>
        <v/>
      </c>
      <c r="K1589" s="18">
        <f>IF(ROW()&lt;=3244,LN(B1652/B1589),"")</f>
        <v/>
      </c>
      <c r="L1589" s="19" t="n">
        <v>0.1838790931989925</v>
      </c>
      <c r="M1589" s="19" t="n">
        <v>0.3054156171284635</v>
      </c>
      <c r="N1589" s="17" t="n">
        <v>-0.1035106007500712</v>
      </c>
      <c r="O1589" s="20">
        <f>IF(F1589="","",IF(F1589&lt;'04_VOLATILITY_REGIMES'!$C$5,"Low",IF(F1589&lt;'04_VOLATILITY_REGIMES'!$C$6,"Normal",IF(F1589&lt;'04_VOLATILITY_REGIMES'!$C$7,"High","Extreme"))))</f>
        <v/>
      </c>
      <c r="P1589" s="20">
        <f>O1590</f>
        <v/>
      </c>
      <c r="Q1589" s="21">
        <f>YEAR(A1589)</f>
        <v/>
      </c>
    </row>
    <row r="1590">
      <c r="A1590" s="14" t="n">
        <v>43679</v>
      </c>
      <c r="B1590" s="15">
        <f>'01_RAW_Spot'!B1590</f>
        <v/>
      </c>
      <c r="C1590" s="16">
        <f>'01_RAW_IV'!B1590</f>
        <v/>
      </c>
      <c r="D1590" s="15">
        <f>LN(B1590/B1589)</f>
        <v/>
      </c>
      <c r="E1590" s="16">
        <f>STDEV(D1570:D1590)*SQRT(252)</f>
        <v/>
      </c>
      <c r="F1590" s="16">
        <f>STDEV(D1528:D1590)*SQRT(252)</f>
        <v/>
      </c>
      <c r="G1590" s="16">
        <f>IF(OR(C1590="",F1590=""),"",C1590-F1590)</f>
        <v/>
      </c>
      <c r="H1590" s="17">
        <f>IF(OR(C1590="",F1590="",F1590=0),"",C1590/F1590)</f>
        <v/>
      </c>
      <c r="I1590" s="18">
        <f>IF('01_RAW_FwdRV'!B1590="","",'01_RAW_FwdRV'!B1590)</f>
        <v/>
      </c>
      <c r="J1590" s="18">
        <f>IF(ROW()&lt;=3286,STDEV(D1591:D1611)*SQRT(252),"")</f>
        <v/>
      </c>
      <c r="K1590" s="18">
        <f>IF(ROW()&lt;=3244,LN(B1653/B1590),"")</f>
        <v/>
      </c>
      <c r="L1590" s="19" t="n">
        <v>0.3190685966016362</v>
      </c>
      <c r="M1590" s="19" t="n">
        <v>0.3643801132787917</v>
      </c>
      <c r="N1590" s="17" t="n">
        <v>-0.04451939214002564</v>
      </c>
      <c r="O1590" s="20">
        <f>IF(F1590="","",IF(F1590&lt;'04_VOLATILITY_REGIMES'!$C$5,"Low",IF(F1590&lt;'04_VOLATILITY_REGIMES'!$C$6,"Normal",IF(F1590&lt;'04_VOLATILITY_REGIMES'!$C$7,"High","Extreme"))))</f>
        <v/>
      </c>
      <c r="P1590" s="20">
        <f>O1591</f>
        <v/>
      </c>
      <c r="Q1590" s="21">
        <f>YEAR(A1590)</f>
        <v/>
      </c>
    </row>
    <row r="1591">
      <c r="A1591" s="14" t="n">
        <v>43682</v>
      </c>
      <c r="B1591" s="15">
        <f>'01_RAW_Spot'!B1591</f>
        <v/>
      </c>
      <c r="C1591" s="16">
        <f>'01_RAW_IV'!B1591</f>
        <v/>
      </c>
      <c r="D1591" s="15">
        <f>LN(B1591/B1590)</f>
        <v/>
      </c>
      <c r="E1591" s="16">
        <f>STDEV(D1571:D1591)*SQRT(252)</f>
        <v/>
      </c>
      <c r="F1591" s="16">
        <f>STDEV(D1529:D1591)*SQRT(252)</f>
        <v/>
      </c>
      <c r="G1591" s="16">
        <f>IF(OR(C1591="",F1591=""),"",C1591-F1591)</f>
        <v/>
      </c>
      <c r="H1591" s="17">
        <f>IF(OR(C1591="",F1591="",F1591=0),"",C1591/F1591)</f>
        <v/>
      </c>
      <c r="I1591" s="18">
        <f>IF('01_RAW_FwdRV'!B1591="","",'01_RAW_FwdRV'!B1591)</f>
        <v/>
      </c>
      <c r="J1591" s="18">
        <f>IF(ROW()&lt;=3286,STDEV(D1592:D1612)*SQRT(252),"")</f>
        <v/>
      </c>
      <c r="K1591" s="18">
        <f>IF(ROW()&lt;=3244,LN(B1654/B1591),"")</f>
        <v/>
      </c>
      <c r="L1591" s="19" t="n">
        <v>0.4610062893081761</v>
      </c>
      <c r="M1591" s="19" t="n">
        <v>0.6113207547169811</v>
      </c>
      <c r="N1591" s="17" t="n">
        <v>-0.182867917914757</v>
      </c>
      <c r="O1591" s="20">
        <f>IF(F1591="","",IF(F1591&lt;'04_VOLATILITY_REGIMES'!$C$5,"Low",IF(F1591&lt;'04_VOLATILITY_REGIMES'!$C$6,"Normal",IF(F1591&lt;'04_VOLATILITY_REGIMES'!$C$7,"High","Extreme"))))</f>
        <v/>
      </c>
      <c r="P1591" s="20">
        <f>O1592</f>
        <v/>
      </c>
      <c r="Q1591" s="21">
        <f>YEAR(A1591)</f>
        <v/>
      </c>
    </row>
    <row r="1592">
      <c r="A1592" s="14" t="n">
        <v>43683</v>
      </c>
      <c r="B1592" s="15">
        <f>'01_RAW_Spot'!B1592</f>
        <v/>
      </c>
      <c r="C1592" s="16">
        <f>'01_RAW_IV'!B1592</f>
        <v/>
      </c>
      <c r="D1592" s="15">
        <f>LN(B1592/B1591)</f>
        <v/>
      </c>
      <c r="E1592" s="16">
        <f>STDEV(D1572:D1592)*SQRT(252)</f>
        <v/>
      </c>
      <c r="F1592" s="16">
        <f>STDEV(D1530:D1592)*SQRT(252)</f>
        <v/>
      </c>
      <c r="G1592" s="16">
        <f>IF(OR(C1592="",F1592=""),"",C1592-F1592)</f>
        <v/>
      </c>
      <c r="H1592" s="17">
        <f>IF(OR(C1592="",F1592="",F1592=0),"",C1592/F1592)</f>
        <v/>
      </c>
      <c r="I1592" s="18">
        <f>IF('01_RAW_FwdRV'!B1592="","",'01_RAW_FwdRV'!B1592)</f>
        <v/>
      </c>
      <c r="J1592" s="18">
        <f>IF(ROW()&lt;=3286,STDEV(D1593:D1613)*SQRT(252),"")</f>
        <v/>
      </c>
      <c r="K1592" s="18">
        <f>IF(ROW()&lt;=3244,LN(B1655/B1592),"")</f>
        <v/>
      </c>
      <c r="L1592" s="19" t="n">
        <v>0.4839723444374607</v>
      </c>
      <c r="M1592" s="19" t="n">
        <v>0.6040226272784412</v>
      </c>
      <c r="N1592" s="17" t="n">
        <v>-0.1326998885048898</v>
      </c>
      <c r="O1592" s="20">
        <f>IF(F1592="","",IF(F1592&lt;'04_VOLATILITY_REGIMES'!$C$5,"Low",IF(F1592&lt;'04_VOLATILITY_REGIMES'!$C$6,"Normal",IF(F1592&lt;'04_VOLATILITY_REGIMES'!$C$7,"High","Extreme"))))</f>
        <v/>
      </c>
      <c r="P1592" s="20">
        <f>O1593</f>
        <v/>
      </c>
      <c r="Q1592" s="21">
        <f>YEAR(A1592)</f>
        <v/>
      </c>
    </row>
    <row r="1593">
      <c r="A1593" s="14" t="n">
        <v>43684</v>
      </c>
      <c r="B1593" s="15">
        <f>'01_RAW_Spot'!B1593</f>
        <v/>
      </c>
      <c r="C1593" s="16">
        <f>'01_RAW_IV'!B1593</f>
        <v/>
      </c>
      <c r="D1593" s="15">
        <f>LN(B1593/B1592)</f>
        <v/>
      </c>
      <c r="E1593" s="16">
        <f>STDEV(D1573:D1593)*SQRT(252)</f>
        <v/>
      </c>
      <c r="F1593" s="16">
        <f>STDEV(D1531:D1593)*SQRT(252)</f>
        <v/>
      </c>
      <c r="G1593" s="16">
        <f>IF(OR(C1593="",F1593=""),"",C1593-F1593)</f>
        <v/>
      </c>
      <c r="H1593" s="17">
        <f>IF(OR(C1593="",F1593="",F1593=0),"",C1593/F1593)</f>
        <v/>
      </c>
      <c r="I1593" s="18">
        <f>IF('01_RAW_FwdRV'!B1593="","",'01_RAW_FwdRV'!B1593)</f>
        <v/>
      </c>
      <c r="J1593" s="18">
        <f>IF(ROW()&lt;=3286,STDEV(D1594:D1614)*SQRT(252),"")</f>
        <v/>
      </c>
      <c r="K1593" s="18">
        <f>IF(ROW()&lt;=3244,LN(B1656/B1593),"")</f>
        <v/>
      </c>
      <c r="L1593" s="19" t="n">
        <v>0.4384422110552764</v>
      </c>
      <c r="M1593" s="19" t="n">
        <v>0.5948492462311558</v>
      </c>
      <c r="N1593" s="17" t="n">
        <v>-0.1952012833710122</v>
      </c>
      <c r="O1593" s="20">
        <f>IF(F1593="","",IF(F1593&lt;'04_VOLATILITY_REGIMES'!$C$5,"Low",IF(F1593&lt;'04_VOLATILITY_REGIMES'!$C$6,"Normal",IF(F1593&lt;'04_VOLATILITY_REGIMES'!$C$7,"High","Extreme"))))</f>
        <v/>
      </c>
      <c r="P1593" s="20">
        <f>O1594</f>
        <v/>
      </c>
      <c r="Q1593" s="21">
        <f>YEAR(A1593)</f>
        <v/>
      </c>
    </row>
    <row r="1594">
      <c r="A1594" s="14" t="n">
        <v>43685</v>
      </c>
      <c r="B1594" s="15">
        <f>'01_RAW_Spot'!B1594</f>
        <v/>
      </c>
      <c r="C1594" s="16">
        <f>'01_RAW_IV'!B1594</f>
        <v/>
      </c>
      <c r="D1594" s="15">
        <f>LN(B1594/B1593)</f>
        <v/>
      </c>
      <c r="E1594" s="16">
        <f>STDEV(D1574:D1594)*SQRT(252)</f>
        <v/>
      </c>
      <c r="F1594" s="16">
        <f>STDEV(D1532:D1594)*SQRT(252)</f>
        <v/>
      </c>
      <c r="G1594" s="16">
        <f>IF(OR(C1594="",F1594=""),"",C1594-F1594)</f>
        <v/>
      </c>
      <c r="H1594" s="17">
        <f>IF(OR(C1594="",F1594="",F1594=0),"",C1594/F1594)</f>
        <v/>
      </c>
      <c r="I1594" s="18">
        <f>IF('01_RAW_FwdRV'!B1594="","",'01_RAW_FwdRV'!B1594)</f>
        <v/>
      </c>
      <c r="J1594" s="18">
        <f>IF(ROW()&lt;=3286,STDEV(D1595:D1615)*SQRT(252),"")</f>
        <v/>
      </c>
      <c r="K1594" s="18">
        <f>IF(ROW()&lt;=3244,LN(B1657/B1594),"")</f>
        <v/>
      </c>
      <c r="L1594" s="19" t="n">
        <v>0.4325172630257376</v>
      </c>
      <c r="M1594" s="19" t="n">
        <v>0.6026365348399246</v>
      </c>
      <c r="N1594" s="17" t="n">
        <v>-0.2259753767157308</v>
      </c>
      <c r="O1594" s="20">
        <f>IF(F1594="","",IF(F1594&lt;'04_VOLATILITY_REGIMES'!$C$5,"Low",IF(F1594&lt;'04_VOLATILITY_REGIMES'!$C$6,"Normal",IF(F1594&lt;'04_VOLATILITY_REGIMES'!$C$7,"High","Extreme"))))</f>
        <v/>
      </c>
      <c r="P1594" s="20">
        <f>O1595</f>
        <v/>
      </c>
      <c r="Q1594" s="21">
        <f>YEAR(A1594)</f>
        <v/>
      </c>
    </row>
    <row r="1595">
      <c r="A1595" s="14" t="n">
        <v>43686</v>
      </c>
      <c r="B1595" s="15">
        <f>'01_RAW_Spot'!B1595</f>
        <v/>
      </c>
      <c r="C1595" s="16">
        <f>'01_RAW_IV'!B1595</f>
        <v/>
      </c>
      <c r="D1595" s="15">
        <f>LN(B1595/B1594)</f>
        <v/>
      </c>
      <c r="E1595" s="16">
        <f>STDEV(D1575:D1595)*SQRT(252)</f>
        <v/>
      </c>
      <c r="F1595" s="16">
        <f>STDEV(D1533:D1595)*SQRT(252)</f>
        <v/>
      </c>
      <c r="G1595" s="16">
        <f>IF(OR(C1595="",F1595=""),"",C1595-F1595)</f>
        <v/>
      </c>
      <c r="H1595" s="17">
        <f>IF(OR(C1595="",F1595="",F1595=0),"",C1595/F1595)</f>
        <v/>
      </c>
      <c r="I1595" s="18">
        <f>IF('01_RAW_FwdRV'!B1595="","",'01_RAW_FwdRV'!B1595)</f>
        <v/>
      </c>
      <c r="J1595" s="18">
        <f>IF(ROW()&lt;=3286,STDEV(D1596:D1616)*SQRT(252),"")</f>
        <v/>
      </c>
      <c r="K1595" s="18">
        <f>IF(ROW()&lt;=3244,LN(B1658/B1595),"")</f>
        <v/>
      </c>
      <c r="L1595" s="19" t="n">
        <v>0.4008782936010037</v>
      </c>
      <c r="M1595" s="19" t="n">
        <v>0.5169385194479298</v>
      </c>
      <c r="N1595" s="17" t="n">
        <v>-0.1641025792231048</v>
      </c>
      <c r="O1595" s="20">
        <f>IF(F1595="","",IF(F1595&lt;'04_VOLATILITY_REGIMES'!$C$5,"Low",IF(F1595&lt;'04_VOLATILITY_REGIMES'!$C$6,"Normal",IF(F1595&lt;'04_VOLATILITY_REGIMES'!$C$7,"High","Extreme"))))</f>
        <v/>
      </c>
      <c r="P1595" s="20">
        <f>O1596</f>
        <v/>
      </c>
      <c r="Q1595" s="21">
        <f>YEAR(A1595)</f>
        <v/>
      </c>
    </row>
    <row r="1596">
      <c r="A1596" s="14" t="n">
        <v>43690</v>
      </c>
      <c r="B1596" s="15">
        <f>'01_RAW_Spot'!B1596</f>
        <v/>
      </c>
      <c r="C1596" s="16">
        <f>'01_RAW_IV'!B1596</f>
        <v/>
      </c>
      <c r="D1596" s="15">
        <f>LN(B1596/B1595)</f>
        <v/>
      </c>
      <c r="E1596" s="16">
        <f>STDEV(D1576:D1596)*SQRT(252)</f>
        <v/>
      </c>
      <c r="F1596" s="16">
        <f>STDEV(D1534:D1596)*SQRT(252)</f>
        <v/>
      </c>
      <c r="G1596" s="16">
        <f>IF(OR(C1596="",F1596=""),"",C1596-F1596)</f>
        <v/>
      </c>
      <c r="H1596" s="17">
        <f>IF(OR(C1596="",F1596="",F1596=0),"",C1596/F1596)</f>
        <v/>
      </c>
      <c r="I1596" s="18">
        <f>IF('01_RAW_FwdRV'!B1596="","",'01_RAW_FwdRV'!B1596)</f>
        <v/>
      </c>
      <c r="J1596" s="18">
        <f>IF(ROW()&lt;=3286,STDEV(D1597:D1617)*SQRT(252),"")</f>
        <v/>
      </c>
      <c r="K1596" s="18">
        <f>IF(ROW()&lt;=3244,LN(B1659/B1596),"")</f>
        <v/>
      </c>
      <c r="L1596" s="19" t="n">
        <v>0.4463949843260188</v>
      </c>
      <c r="M1596" s="19" t="n">
        <v>0.5937304075235109</v>
      </c>
      <c r="N1596" s="17" t="n">
        <v>-0.1807920570024616</v>
      </c>
      <c r="O1596" s="20">
        <f>IF(F1596="","",IF(F1596&lt;'04_VOLATILITY_REGIMES'!$C$5,"Low",IF(F1596&lt;'04_VOLATILITY_REGIMES'!$C$6,"Normal",IF(F1596&lt;'04_VOLATILITY_REGIMES'!$C$7,"High","Extreme"))))</f>
        <v/>
      </c>
      <c r="P1596" s="20">
        <f>O1597</f>
        <v/>
      </c>
      <c r="Q1596" s="21">
        <f>YEAR(A1596)</f>
        <v/>
      </c>
    </row>
    <row r="1597">
      <c r="A1597" s="14" t="n">
        <v>43691</v>
      </c>
      <c r="B1597" s="15">
        <f>'01_RAW_Spot'!B1597</f>
        <v/>
      </c>
      <c r="C1597" s="16">
        <f>'01_RAW_IV'!B1597</f>
        <v/>
      </c>
      <c r="D1597" s="15">
        <f>LN(B1597/B1596)</f>
        <v/>
      </c>
      <c r="E1597" s="16">
        <f>STDEV(D1577:D1597)*SQRT(252)</f>
        <v/>
      </c>
      <c r="F1597" s="16">
        <f>STDEV(D1535:D1597)*SQRT(252)</f>
        <v/>
      </c>
      <c r="G1597" s="16">
        <f>IF(OR(C1597="",F1597=""),"",C1597-F1597)</f>
        <v/>
      </c>
      <c r="H1597" s="17">
        <f>IF(OR(C1597="",F1597="",F1597=0),"",C1597/F1597)</f>
        <v/>
      </c>
      <c r="I1597" s="18">
        <f>IF('01_RAW_FwdRV'!B1597="","",'01_RAW_FwdRV'!B1597)</f>
        <v/>
      </c>
      <c r="J1597" s="18">
        <f>IF(ROW()&lt;=3286,STDEV(D1598:D1618)*SQRT(252),"")</f>
        <v/>
      </c>
      <c r="K1597" s="18">
        <f>IF(ROW()&lt;=3244,LN(B1660/B1597),"")</f>
        <v/>
      </c>
      <c r="L1597" s="19" t="n">
        <v>0.4367167919799499</v>
      </c>
      <c r="M1597" s="19" t="n">
        <v>0.5946115288220551</v>
      </c>
      <c r="N1597" s="17" t="n">
        <v>-0.2010825118449891</v>
      </c>
      <c r="O1597" s="20">
        <f>IF(F1597="","",IF(F1597&lt;'04_VOLATILITY_REGIMES'!$C$5,"Low",IF(F1597&lt;'04_VOLATILITY_REGIMES'!$C$6,"Normal",IF(F1597&lt;'04_VOLATILITY_REGIMES'!$C$7,"High","Extreme"))))</f>
        <v/>
      </c>
      <c r="P1597" s="20">
        <f>O1598</f>
        <v/>
      </c>
      <c r="Q1597" s="21">
        <f>YEAR(A1597)</f>
        <v/>
      </c>
    </row>
    <row r="1598">
      <c r="A1598" s="14" t="n">
        <v>43693</v>
      </c>
      <c r="B1598" s="15">
        <f>'01_RAW_Spot'!B1598</f>
        <v/>
      </c>
      <c r="C1598" s="16">
        <f>'01_RAW_IV'!B1598</f>
        <v/>
      </c>
      <c r="D1598" s="15">
        <f>LN(B1598/B1597)</f>
        <v/>
      </c>
      <c r="E1598" s="16">
        <f>STDEV(D1578:D1598)*SQRT(252)</f>
        <v/>
      </c>
      <c r="F1598" s="16">
        <f>STDEV(D1536:D1598)*SQRT(252)</f>
        <v/>
      </c>
      <c r="G1598" s="16">
        <f>IF(OR(C1598="",F1598=""),"",C1598-F1598)</f>
        <v/>
      </c>
      <c r="H1598" s="17">
        <f>IF(OR(C1598="",F1598="",F1598=0),"",C1598/F1598)</f>
        <v/>
      </c>
      <c r="I1598" s="18">
        <f>IF('01_RAW_FwdRV'!B1598="","",'01_RAW_FwdRV'!B1598)</f>
        <v/>
      </c>
      <c r="J1598" s="18">
        <f>IF(ROW()&lt;=3286,STDEV(D1599:D1619)*SQRT(252),"")</f>
        <v/>
      </c>
      <c r="K1598" s="18">
        <f>IF(ROW()&lt;=3244,LN(B1661/B1598),"")</f>
        <v/>
      </c>
      <c r="L1598" s="19" t="n">
        <v>0.4358171571696932</v>
      </c>
      <c r="M1598" s="19" t="n">
        <v>0.5798371947401377</v>
      </c>
      <c r="N1598" s="17" t="n">
        <v>-0.1727187892921302</v>
      </c>
      <c r="O1598" s="20">
        <f>IF(F1598="","",IF(F1598&lt;'04_VOLATILITY_REGIMES'!$C$5,"Low",IF(F1598&lt;'04_VOLATILITY_REGIMES'!$C$6,"Normal",IF(F1598&lt;'04_VOLATILITY_REGIMES'!$C$7,"High","Extreme"))))</f>
        <v/>
      </c>
      <c r="P1598" s="20">
        <f>O1599</f>
        <v/>
      </c>
      <c r="Q1598" s="21">
        <f>YEAR(A1598)</f>
        <v/>
      </c>
    </row>
    <row r="1599">
      <c r="A1599" s="14" t="n">
        <v>43696</v>
      </c>
      <c r="B1599" s="15">
        <f>'01_RAW_Spot'!B1599</f>
        <v/>
      </c>
      <c r="C1599" s="16">
        <f>'01_RAW_IV'!B1599</f>
        <v/>
      </c>
      <c r="D1599" s="15">
        <f>LN(B1599/B1598)</f>
        <v/>
      </c>
      <c r="E1599" s="16">
        <f>STDEV(D1579:D1599)*SQRT(252)</f>
        <v/>
      </c>
      <c r="F1599" s="16">
        <f>STDEV(D1537:D1599)*SQRT(252)</f>
        <v/>
      </c>
      <c r="G1599" s="16">
        <f>IF(OR(C1599="",F1599=""),"",C1599-F1599)</f>
        <v/>
      </c>
      <c r="H1599" s="17">
        <f>IF(OR(C1599="",F1599="",F1599=0),"",C1599/F1599)</f>
        <v/>
      </c>
      <c r="I1599" s="18">
        <f>IF('01_RAW_FwdRV'!B1599="","",'01_RAW_FwdRV'!B1599)</f>
        <v/>
      </c>
      <c r="J1599" s="18">
        <f>IF(ROW()&lt;=3286,STDEV(D1600:D1620)*SQRT(252),"")</f>
        <v/>
      </c>
      <c r="K1599" s="18">
        <f>IF(ROW()&lt;=3244,LN(B1662/B1599),"")</f>
        <v/>
      </c>
      <c r="L1599" s="19" t="n">
        <v>0.4230287859824781</v>
      </c>
      <c r="M1599" s="19" t="n">
        <v>0.5838548185231539</v>
      </c>
      <c r="N1599" s="17" t="n">
        <v>-0.2143843084085399</v>
      </c>
      <c r="O1599" s="20">
        <f>IF(F1599="","",IF(F1599&lt;'04_VOLATILITY_REGIMES'!$C$5,"Low",IF(F1599&lt;'04_VOLATILITY_REGIMES'!$C$6,"Normal",IF(F1599&lt;'04_VOLATILITY_REGIMES'!$C$7,"High","Extreme"))))</f>
        <v/>
      </c>
      <c r="P1599" s="20">
        <f>O1600</f>
        <v/>
      </c>
      <c r="Q1599" s="21">
        <f>YEAR(A1599)</f>
        <v/>
      </c>
    </row>
    <row r="1600">
      <c r="A1600" s="14" t="n">
        <v>43697</v>
      </c>
      <c r="B1600" s="15">
        <f>'01_RAW_Spot'!B1600</f>
        <v/>
      </c>
      <c r="C1600" s="16">
        <f>'01_RAW_IV'!B1600</f>
        <v/>
      </c>
      <c r="D1600" s="15">
        <f>LN(B1600/B1599)</f>
        <v/>
      </c>
      <c r="E1600" s="16">
        <f>STDEV(D1580:D1600)*SQRT(252)</f>
        <v/>
      </c>
      <c r="F1600" s="16">
        <f>STDEV(D1538:D1600)*SQRT(252)</f>
        <v/>
      </c>
      <c r="G1600" s="16">
        <f>IF(OR(C1600="",F1600=""),"",C1600-F1600)</f>
        <v/>
      </c>
      <c r="H1600" s="17">
        <f>IF(OR(C1600="",F1600="",F1600=0),"",C1600/F1600)</f>
        <v/>
      </c>
      <c r="I1600" s="18">
        <f>IF('01_RAW_FwdRV'!B1600="","",'01_RAW_FwdRV'!B1600)</f>
        <v/>
      </c>
      <c r="J1600" s="18">
        <f>IF(ROW()&lt;=3286,STDEV(D1601:D1621)*SQRT(252),"")</f>
        <v/>
      </c>
      <c r="K1600" s="18">
        <f>IF(ROW()&lt;=3244,LN(B1663/B1600),"")</f>
        <v/>
      </c>
      <c r="L1600" s="19" t="n">
        <v>0.4390243902439024</v>
      </c>
      <c r="M1600" s="19" t="n">
        <v>0.5259537210756723</v>
      </c>
      <c r="N1600" s="17" t="n">
        <v>-0.09204301213300202</v>
      </c>
      <c r="O1600" s="20">
        <f>IF(F1600="","",IF(F1600&lt;'04_VOLATILITY_REGIMES'!$C$5,"Low",IF(F1600&lt;'04_VOLATILITY_REGIMES'!$C$6,"Normal",IF(F1600&lt;'04_VOLATILITY_REGIMES'!$C$7,"High","Extreme"))))</f>
        <v/>
      </c>
      <c r="P1600" s="20">
        <f>O1601</f>
        <v/>
      </c>
      <c r="Q1600" s="21">
        <f>YEAR(A1600)</f>
        <v/>
      </c>
    </row>
    <row r="1601">
      <c r="A1601" s="14" t="n">
        <v>43698</v>
      </c>
      <c r="B1601" s="15">
        <f>'01_RAW_Spot'!B1601</f>
        <v/>
      </c>
      <c r="C1601" s="16">
        <f>'01_RAW_IV'!B1601</f>
        <v/>
      </c>
      <c r="D1601" s="15">
        <f>LN(B1601/B1600)</f>
        <v/>
      </c>
      <c r="E1601" s="16">
        <f>STDEV(D1581:D1601)*SQRT(252)</f>
        <v/>
      </c>
      <c r="F1601" s="16">
        <f>STDEV(D1539:D1601)*SQRT(252)</f>
        <v/>
      </c>
      <c r="G1601" s="16">
        <f>IF(OR(C1601="",F1601=""),"",C1601-F1601)</f>
        <v/>
      </c>
      <c r="H1601" s="17">
        <f>IF(OR(C1601="",F1601="",F1601=0),"",C1601/F1601)</f>
        <v/>
      </c>
      <c r="I1601" s="18">
        <f>IF('01_RAW_FwdRV'!B1601="","",'01_RAW_FwdRV'!B1601)</f>
        <v/>
      </c>
      <c r="J1601" s="18">
        <f>IF(ROW()&lt;=3286,STDEV(D1602:D1622)*SQRT(252),"")</f>
        <v/>
      </c>
      <c r="K1601" s="18">
        <f>IF(ROW()&lt;=3244,LN(B1664/B1601),"")</f>
        <v/>
      </c>
      <c r="L1601" s="19" t="n">
        <v>0.435</v>
      </c>
      <c r="M1601" s="19" t="n">
        <v>0.534375</v>
      </c>
      <c r="N1601" s="17" t="n">
        <v>-0.1089253006283461</v>
      </c>
      <c r="O1601" s="20">
        <f>IF(F1601="","",IF(F1601&lt;'04_VOLATILITY_REGIMES'!$C$5,"Low",IF(F1601&lt;'04_VOLATILITY_REGIMES'!$C$6,"Normal",IF(F1601&lt;'04_VOLATILITY_REGIMES'!$C$7,"High","Extreme"))))</f>
        <v/>
      </c>
      <c r="P1601" s="20">
        <f>O1602</f>
        <v/>
      </c>
      <c r="Q1601" s="21">
        <f>YEAR(A1601)</f>
        <v/>
      </c>
    </row>
    <row r="1602">
      <c r="A1602" s="14" t="n">
        <v>43699</v>
      </c>
      <c r="B1602" s="15">
        <f>'01_RAW_Spot'!B1602</f>
        <v/>
      </c>
      <c r="C1602" s="16">
        <f>'01_RAW_IV'!B1602</f>
        <v/>
      </c>
      <c r="D1602" s="15">
        <f>LN(B1602/B1601)</f>
        <v/>
      </c>
      <c r="E1602" s="16">
        <f>STDEV(D1582:D1602)*SQRT(252)</f>
        <v/>
      </c>
      <c r="F1602" s="16">
        <f>STDEV(D1540:D1602)*SQRT(252)</f>
        <v/>
      </c>
      <c r="G1602" s="16">
        <f>IF(OR(C1602="",F1602=""),"",C1602-F1602)</f>
        <v/>
      </c>
      <c r="H1602" s="17">
        <f>IF(OR(C1602="",F1602="",F1602=0),"",C1602/F1602)</f>
        <v/>
      </c>
      <c r="I1602" s="18">
        <f>IF('01_RAW_FwdRV'!B1602="","",'01_RAW_FwdRV'!B1602)</f>
        <v/>
      </c>
      <c r="J1602" s="18">
        <f>IF(ROW()&lt;=3286,STDEV(D1603:D1623)*SQRT(252),"")</f>
        <v/>
      </c>
      <c r="K1602" s="18">
        <f>IF(ROW()&lt;=3244,LN(B1665/B1602),"")</f>
        <v/>
      </c>
      <c r="L1602" s="19" t="n">
        <v>0.4397251717676452</v>
      </c>
      <c r="M1602" s="19" t="n">
        <v>0.5415365396627108</v>
      </c>
      <c r="N1602" s="17" t="n">
        <v>-0.1164709568339247</v>
      </c>
      <c r="O1602" s="20">
        <f>IF(F1602="","",IF(F1602&lt;'04_VOLATILITY_REGIMES'!$C$5,"Low",IF(F1602&lt;'04_VOLATILITY_REGIMES'!$C$6,"Normal",IF(F1602&lt;'04_VOLATILITY_REGIMES'!$C$7,"High","Extreme"))))</f>
        <v/>
      </c>
      <c r="P1602" s="20">
        <f>O1603</f>
        <v/>
      </c>
      <c r="Q1602" s="21">
        <f>YEAR(A1602)</f>
        <v/>
      </c>
    </row>
    <row r="1603">
      <c r="A1603" s="14" t="n">
        <v>43700</v>
      </c>
      <c r="B1603" s="15">
        <f>'01_RAW_Spot'!B1603</f>
        <v/>
      </c>
      <c r="C1603" s="16">
        <f>'01_RAW_IV'!B1603</f>
        <v/>
      </c>
      <c r="D1603" s="15">
        <f>LN(B1603/B1602)</f>
        <v/>
      </c>
      <c r="E1603" s="16">
        <f>STDEV(D1583:D1603)*SQRT(252)</f>
        <v/>
      </c>
      <c r="F1603" s="16">
        <f>STDEV(D1541:D1603)*SQRT(252)</f>
        <v/>
      </c>
      <c r="G1603" s="16">
        <f>IF(OR(C1603="",F1603=""),"",C1603-F1603)</f>
        <v/>
      </c>
      <c r="H1603" s="17">
        <f>IF(OR(C1603="",F1603="",F1603=0),"",C1603/F1603)</f>
        <v/>
      </c>
      <c r="I1603" s="18">
        <f>IF('01_RAW_FwdRV'!B1603="","",'01_RAW_FwdRV'!B1603)</f>
        <v/>
      </c>
      <c r="J1603" s="18">
        <f>IF(ROW()&lt;=3286,STDEV(D1604:D1624)*SQRT(252),"")</f>
        <v/>
      </c>
      <c r="K1603" s="18">
        <f>IF(ROW()&lt;=3244,LN(B1666/B1603),"")</f>
        <v/>
      </c>
      <c r="L1603" s="19" t="n">
        <v>0.4575530586766542</v>
      </c>
      <c r="M1603" s="19" t="n">
        <v>0.5249687890137328</v>
      </c>
      <c r="N1603" s="17" t="n">
        <v>-0.05417715971293154</v>
      </c>
      <c r="O1603" s="20">
        <f>IF(F1603="","",IF(F1603&lt;'04_VOLATILITY_REGIMES'!$C$5,"Low",IF(F1603&lt;'04_VOLATILITY_REGIMES'!$C$6,"Normal",IF(F1603&lt;'04_VOLATILITY_REGIMES'!$C$7,"High","Extreme"))))</f>
        <v/>
      </c>
      <c r="P1603" s="20">
        <f>O1604</f>
        <v/>
      </c>
      <c r="Q1603" s="21">
        <f>YEAR(A1603)</f>
        <v/>
      </c>
    </row>
    <row r="1604">
      <c r="A1604" s="14" t="n">
        <v>43703</v>
      </c>
      <c r="B1604" s="15">
        <f>'01_RAW_Spot'!B1604</f>
        <v/>
      </c>
      <c r="C1604" s="16">
        <f>'01_RAW_IV'!B1604</f>
        <v/>
      </c>
      <c r="D1604" s="15">
        <f>LN(B1604/B1603)</f>
        <v/>
      </c>
      <c r="E1604" s="16">
        <f>STDEV(D1584:D1604)*SQRT(252)</f>
        <v/>
      </c>
      <c r="F1604" s="16">
        <f>STDEV(D1542:D1604)*SQRT(252)</f>
        <v/>
      </c>
      <c r="G1604" s="16">
        <f>IF(OR(C1604="",F1604=""),"",C1604-F1604)</f>
        <v/>
      </c>
      <c r="H1604" s="17">
        <f>IF(OR(C1604="",F1604="",F1604=0),"",C1604/F1604)</f>
        <v/>
      </c>
      <c r="I1604" s="18">
        <f>IF('01_RAW_FwdRV'!B1604="","",'01_RAW_FwdRV'!B1604)</f>
        <v/>
      </c>
      <c r="J1604" s="18">
        <f>IF(ROW()&lt;=3286,STDEV(D1605:D1625)*SQRT(252),"")</f>
        <v/>
      </c>
      <c r="K1604" s="18">
        <f>IF(ROW()&lt;=3244,LN(B1667/B1604),"")</f>
        <v/>
      </c>
      <c r="L1604" s="19" t="n">
        <v>0.4610106051154086</v>
      </c>
      <c r="M1604" s="19" t="n">
        <v>0.4809731752963194</v>
      </c>
      <c r="N1604" s="17" t="n">
        <v>0.025746247888726</v>
      </c>
      <c r="O1604" s="20">
        <f>IF(F1604="","",IF(F1604&lt;'04_VOLATILITY_REGIMES'!$C$5,"Low",IF(F1604&lt;'04_VOLATILITY_REGIMES'!$C$6,"Normal",IF(F1604&lt;'04_VOLATILITY_REGIMES'!$C$7,"High","Extreme"))))</f>
        <v/>
      </c>
      <c r="P1604" s="20">
        <f>O1605</f>
        <v/>
      </c>
      <c r="Q1604" s="21">
        <f>YEAR(A1604)</f>
        <v/>
      </c>
    </row>
    <row r="1605">
      <c r="A1605" s="14" t="n">
        <v>43704</v>
      </c>
      <c r="B1605" s="15">
        <f>'01_RAW_Spot'!B1605</f>
        <v/>
      </c>
      <c r="C1605" s="16">
        <f>'01_RAW_IV'!B1605</f>
        <v/>
      </c>
      <c r="D1605" s="15">
        <f>LN(B1605/B1604)</f>
        <v/>
      </c>
      <c r="E1605" s="16">
        <f>STDEV(D1585:D1605)*SQRT(252)</f>
        <v/>
      </c>
      <c r="F1605" s="16">
        <f>STDEV(D1543:D1605)*SQRT(252)</f>
        <v/>
      </c>
      <c r="G1605" s="16">
        <f>IF(OR(C1605="",F1605=""),"",C1605-F1605)</f>
        <v/>
      </c>
      <c r="H1605" s="17">
        <f>IF(OR(C1605="",F1605="",F1605=0),"",C1605/F1605)</f>
        <v/>
      </c>
      <c r="I1605" s="18">
        <f>IF('01_RAW_FwdRV'!B1605="","",'01_RAW_FwdRV'!B1605)</f>
        <v/>
      </c>
      <c r="J1605" s="18">
        <f>IF(ROW()&lt;=3286,STDEV(D1606:D1626)*SQRT(252),"")</f>
        <v/>
      </c>
      <c r="K1605" s="18">
        <f>IF(ROW()&lt;=3244,LN(B1668/B1605),"")</f>
        <v/>
      </c>
      <c r="L1605" s="19" t="n">
        <v>0.4364089775561097</v>
      </c>
      <c r="M1605" s="19" t="n">
        <v>0.5561097256857855</v>
      </c>
      <c r="N1605" s="17" t="n">
        <v>-0.1433673011775516</v>
      </c>
      <c r="O1605" s="20">
        <f>IF(F1605="","",IF(F1605&lt;'04_VOLATILITY_REGIMES'!$C$5,"Low",IF(F1605&lt;'04_VOLATILITY_REGIMES'!$C$6,"Normal",IF(F1605&lt;'04_VOLATILITY_REGIMES'!$C$7,"High","Extreme"))))</f>
        <v/>
      </c>
      <c r="P1605" s="20">
        <f>O1606</f>
        <v/>
      </c>
      <c r="Q1605" s="21">
        <f>YEAR(A1605)</f>
        <v/>
      </c>
    </row>
    <row r="1606">
      <c r="A1606" s="14" t="n">
        <v>43705</v>
      </c>
      <c r="B1606" s="15">
        <f>'01_RAW_Spot'!B1606</f>
        <v/>
      </c>
      <c r="C1606" s="16">
        <f>'01_RAW_IV'!B1606</f>
        <v/>
      </c>
      <c r="D1606" s="15">
        <f>LN(B1606/B1605)</f>
        <v/>
      </c>
      <c r="E1606" s="16">
        <f>STDEV(D1586:D1606)*SQRT(252)</f>
        <v/>
      </c>
      <c r="F1606" s="16">
        <f>STDEV(D1544:D1606)*SQRT(252)</f>
        <v/>
      </c>
      <c r="G1606" s="16">
        <f>IF(OR(C1606="",F1606=""),"",C1606-F1606)</f>
        <v/>
      </c>
      <c r="H1606" s="17">
        <f>IF(OR(C1606="",F1606="",F1606=0),"",C1606/F1606)</f>
        <v/>
      </c>
      <c r="I1606" s="18">
        <f>IF('01_RAW_FwdRV'!B1606="","",'01_RAW_FwdRV'!B1606)</f>
        <v/>
      </c>
      <c r="J1606" s="18">
        <f>IF(ROW()&lt;=3286,STDEV(D1607:D1627)*SQRT(252),"")</f>
        <v/>
      </c>
      <c r="K1606" s="18">
        <f>IF(ROW()&lt;=3244,LN(B1669/B1606),"")</f>
        <v/>
      </c>
      <c r="L1606" s="19" t="n">
        <v>0.4199376947040498</v>
      </c>
      <c r="M1606" s="19" t="n">
        <v>0.573208722741433</v>
      </c>
      <c r="N1606" s="17" t="n">
        <v>-0.1955931148308021</v>
      </c>
      <c r="O1606" s="20">
        <f>IF(F1606="","",IF(F1606&lt;'04_VOLATILITY_REGIMES'!$C$5,"Low",IF(F1606&lt;'04_VOLATILITY_REGIMES'!$C$6,"Normal",IF(F1606&lt;'04_VOLATILITY_REGIMES'!$C$7,"High","Extreme"))))</f>
        <v/>
      </c>
      <c r="P1606" s="20">
        <f>O1607</f>
        <v/>
      </c>
      <c r="Q1606" s="21">
        <f>YEAR(A1606)</f>
        <v/>
      </c>
    </row>
    <row r="1607">
      <c r="A1607" s="14" t="n">
        <v>43706</v>
      </c>
      <c r="B1607" s="15">
        <f>'01_RAW_Spot'!B1607</f>
        <v/>
      </c>
      <c r="C1607" s="16">
        <f>'01_RAW_IV'!B1607</f>
        <v/>
      </c>
      <c r="D1607" s="15">
        <f>LN(B1607/B1606)</f>
        <v/>
      </c>
      <c r="E1607" s="16">
        <f>STDEV(D1587:D1607)*SQRT(252)</f>
        <v/>
      </c>
      <c r="F1607" s="16">
        <f>STDEV(D1545:D1607)*SQRT(252)</f>
        <v/>
      </c>
      <c r="G1607" s="16">
        <f>IF(OR(C1607="",F1607=""),"",C1607-F1607)</f>
        <v/>
      </c>
      <c r="H1607" s="17">
        <f>IF(OR(C1607="",F1607="",F1607=0),"",C1607/F1607)</f>
        <v/>
      </c>
      <c r="I1607" s="18">
        <f>IF('01_RAW_FwdRV'!B1607="","",'01_RAW_FwdRV'!B1607)</f>
        <v/>
      </c>
      <c r="J1607" s="18">
        <f>IF(ROW()&lt;=3286,STDEV(D1608:D1628)*SQRT(252),"")</f>
        <v/>
      </c>
      <c r="K1607" s="18">
        <f>IF(ROW()&lt;=3244,LN(B1670/B1607),"")</f>
        <v/>
      </c>
      <c r="L1607" s="19" t="n">
        <v>0.4265255292652553</v>
      </c>
      <c r="M1607" s="19" t="n">
        <v>0.5684931506849316</v>
      </c>
      <c r="N1607" s="17" t="n">
        <v>-0.1730226279039526</v>
      </c>
      <c r="O1607" s="20">
        <f>IF(F1607="","",IF(F1607&lt;'04_VOLATILITY_REGIMES'!$C$5,"Low",IF(F1607&lt;'04_VOLATILITY_REGIMES'!$C$6,"Normal",IF(F1607&lt;'04_VOLATILITY_REGIMES'!$C$7,"High","Extreme"))))</f>
        <v/>
      </c>
      <c r="P1607" s="20">
        <f>O1608</f>
        <v/>
      </c>
      <c r="Q1607" s="21">
        <f>YEAR(A1607)</f>
        <v/>
      </c>
    </row>
    <row r="1608">
      <c r="A1608" s="14" t="n">
        <v>43707</v>
      </c>
      <c r="B1608" s="15">
        <f>'01_RAW_Spot'!B1608</f>
        <v/>
      </c>
      <c r="C1608" s="16">
        <f>'01_RAW_IV'!B1608</f>
        <v/>
      </c>
      <c r="D1608" s="15">
        <f>LN(B1608/B1607)</f>
        <v/>
      </c>
      <c r="E1608" s="16">
        <f>STDEV(D1588:D1608)*SQRT(252)</f>
        <v/>
      </c>
      <c r="F1608" s="16">
        <f>STDEV(D1546:D1608)*SQRT(252)</f>
        <v/>
      </c>
      <c r="G1608" s="16">
        <f>IF(OR(C1608="",F1608=""),"",C1608-F1608)</f>
        <v/>
      </c>
      <c r="H1608" s="17">
        <f>IF(OR(C1608="",F1608="",F1608=0),"",C1608/F1608)</f>
        <v/>
      </c>
      <c r="I1608" s="18">
        <f>IF('01_RAW_FwdRV'!B1608="","",'01_RAW_FwdRV'!B1608)</f>
        <v/>
      </c>
      <c r="J1608" s="18">
        <f>IF(ROW()&lt;=3286,STDEV(D1609:D1629)*SQRT(252),"")</f>
        <v/>
      </c>
      <c r="K1608" s="18">
        <f>IF(ROW()&lt;=3244,LN(B1671/B1608),"")</f>
        <v/>
      </c>
      <c r="L1608" s="19" t="n">
        <v>0.40261356565028</v>
      </c>
      <c r="M1608" s="19" t="n">
        <v>0.6011200995644057</v>
      </c>
      <c r="N1608" s="17" t="n">
        <v>-0.2845072477513712</v>
      </c>
      <c r="O1608" s="20">
        <f>IF(F1608="","",IF(F1608&lt;'04_VOLATILITY_REGIMES'!$C$5,"Low",IF(F1608&lt;'04_VOLATILITY_REGIMES'!$C$6,"Normal",IF(F1608&lt;'04_VOLATILITY_REGIMES'!$C$7,"High","Extreme"))))</f>
        <v/>
      </c>
      <c r="P1608" s="20">
        <f>O1609</f>
        <v/>
      </c>
      <c r="Q1608" s="21">
        <f>YEAR(A1608)</f>
        <v/>
      </c>
    </row>
    <row r="1609">
      <c r="A1609" s="14" t="n">
        <v>43711</v>
      </c>
      <c r="B1609" s="15">
        <f>'01_RAW_Spot'!B1609</f>
        <v/>
      </c>
      <c r="C1609" s="16">
        <f>'01_RAW_IV'!B1609</f>
        <v/>
      </c>
      <c r="D1609" s="15">
        <f>LN(B1609/B1608)</f>
        <v/>
      </c>
      <c r="E1609" s="16">
        <f>STDEV(D1589:D1609)*SQRT(252)</f>
        <v/>
      </c>
      <c r="F1609" s="16">
        <f>STDEV(D1547:D1609)*SQRT(252)</f>
        <v/>
      </c>
      <c r="G1609" s="16">
        <f>IF(OR(C1609="",F1609=""),"",C1609-F1609)</f>
        <v/>
      </c>
      <c r="H1609" s="17">
        <f>IF(OR(C1609="",F1609="",F1609=0),"",C1609/F1609)</f>
        <v/>
      </c>
      <c r="I1609" s="18">
        <f>IF('01_RAW_FwdRV'!B1609="","",'01_RAW_FwdRV'!B1609)</f>
        <v/>
      </c>
      <c r="J1609" s="18">
        <f>IF(ROW()&lt;=3286,STDEV(D1610:D1630)*SQRT(252),"")</f>
        <v/>
      </c>
      <c r="K1609" s="18">
        <f>IF(ROW()&lt;=3244,LN(B1672/B1609),"")</f>
        <v/>
      </c>
      <c r="L1609" s="19" t="n">
        <v>0.4626865671641791</v>
      </c>
      <c r="M1609" s="19" t="n">
        <v>0.7201492537313433</v>
      </c>
      <c r="N1609" s="17" t="n">
        <v>-0.4324836966497713</v>
      </c>
      <c r="O1609" s="20">
        <f>IF(F1609="","",IF(F1609&lt;'04_VOLATILITY_REGIMES'!$C$5,"Low",IF(F1609&lt;'04_VOLATILITY_REGIMES'!$C$6,"Normal",IF(F1609&lt;'04_VOLATILITY_REGIMES'!$C$7,"High","Extreme"))))</f>
        <v/>
      </c>
      <c r="P1609" s="20">
        <f>O1610</f>
        <v/>
      </c>
      <c r="Q1609" s="21">
        <f>YEAR(A1609)</f>
        <v/>
      </c>
    </row>
    <row r="1610">
      <c r="A1610" s="14" t="n">
        <v>43712</v>
      </c>
      <c r="B1610" s="15">
        <f>'01_RAW_Spot'!B1610</f>
        <v/>
      </c>
      <c r="C1610" s="16">
        <f>'01_RAW_IV'!B1610</f>
        <v/>
      </c>
      <c r="D1610" s="15">
        <f>LN(B1610/B1609)</f>
        <v/>
      </c>
      <c r="E1610" s="16">
        <f>STDEV(D1590:D1610)*SQRT(252)</f>
        <v/>
      </c>
      <c r="F1610" s="16">
        <f>STDEV(D1548:D1610)*SQRT(252)</f>
        <v/>
      </c>
      <c r="G1610" s="16">
        <f>IF(OR(C1610="",F1610=""),"",C1610-F1610)</f>
        <v/>
      </c>
      <c r="H1610" s="17">
        <f>IF(OR(C1610="",F1610="",F1610=0),"",C1610/F1610)</f>
        <v/>
      </c>
      <c r="I1610" s="18">
        <f>IF('01_RAW_FwdRV'!B1610="","",'01_RAW_FwdRV'!B1610)</f>
        <v/>
      </c>
      <c r="J1610" s="18">
        <f>IF(ROW()&lt;=3286,STDEV(D1611:D1631)*SQRT(252),"")</f>
        <v/>
      </c>
      <c r="K1610" s="18">
        <f>IF(ROW()&lt;=3244,LN(B1673/B1610),"")</f>
        <v/>
      </c>
      <c r="L1610" s="19" t="n">
        <v>0.4599129894344313</v>
      </c>
      <c r="M1610" s="19" t="n">
        <v>0.6985705407085147</v>
      </c>
      <c r="N1610" s="17" t="n">
        <v>-0.3977667629278043</v>
      </c>
      <c r="O1610" s="20">
        <f>IF(F1610="","",IF(F1610&lt;'04_VOLATILITY_REGIMES'!$C$5,"Low",IF(F1610&lt;'04_VOLATILITY_REGIMES'!$C$6,"Normal",IF(F1610&lt;'04_VOLATILITY_REGIMES'!$C$7,"High","Extreme"))))</f>
        <v/>
      </c>
      <c r="P1610" s="20">
        <f>O1611</f>
        <v/>
      </c>
      <c r="Q1610" s="21">
        <f>YEAR(A1610)</f>
        <v/>
      </c>
    </row>
    <row r="1611">
      <c r="A1611" s="14" t="n">
        <v>43713</v>
      </c>
      <c r="B1611" s="15">
        <f>'01_RAW_Spot'!B1611</f>
        <v/>
      </c>
      <c r="C1611" s="16">
        <f>'01_RAW_IV'!B1611</f>
        <v/>
      </c>
      <c r="D1611" s="15">
        <f>LN(B1611/B1610)</f>
        <v/>
      </c>
      <c r="E1611" s="16">
        <f>STDEV(D1591:D1611)*SQRT(252)</f>
        <v/>
      </c>
      <c r="F1611" s="16">
        <f>STDEV(D1549:D1611)*SQRT(252)</f>
        <v/>
      </c>
      <c r="G1611" s="16">
        <f>IF(OR(C1611="",F1611=""),"",C1611-F1611)</f>
        <v/>
      </c>
      <c r="H1611" s="17">
        <f>IF(OR(C1611="",F1611="",F1611=0),"",C1611/F1611)</f>
        <v/>
      </c>
      <c r="I1611" s="18">
        <f>IF('01_RAW_FwdRV'!B1611="","",'01_RAW_FwdRV'!B1611)</f>
        <v/>
      </c>
      <c r="J1611" s="18">
        <f>IF(ROW()&lt;=3286,STDEV(D1612:D1632)*SQRT(252),"")</f>
        <v/>
      </c>
      <c r="K1611" s="18">
        <f>IF(ROW()&lt;=3244,LN(B1674/B1611),"")</f>
        <v/>
      </c>
      <c r="L1611" s="19" t="n">
        <v>0.4360248447204969</v>
      </c>
      <c r="M1611" s="19" t="n">
        <v>0.7111801242236024</v>
      </c>
      <c r="N1611" s="17" t="n">
        <v>-0.4756490314877623</v>
      </c>
      <c r="O1611" s="20">
        <f>IF(F1611="","",IF(F1611&lt;'04_VOLATILITY_REGIMES'!$C$5,"Low",IF(F1611&lt;'04_VOLATILITY_REGIMES'!$C$6,"Normal",IF(F1611&lt;'04_VOLATILITY_REGIMES'!$C$7,"High","Extreme"))))</f>
        <v/>
      </c>
      <c r="P1611" s="20">
        <f>O1612</f>
        <v/>
      </c>
      <c r="Q1611" s="21">
        <f>YEAR(A1611)</f>
        <v/>
      </c>
    </row>
    <row r="1612">
      <c r="A1612" s="14" t="n">
        <v>43714</v>
      </c>
      <c r="B1612" s="15">
        <f>'01_RAW_Spot'!B1612</f>
        <v/>
      </c>
      <c r="C1612" s="16">
        <f>'01_RAW_IV'!B1612</f>
        <v/>
      </c>
      <c r="D1612" s="15">
        <f>LN(B1612/B1611)</f>
        <v/>
      </c>
      <c r="E1612" s="16">
        <f>STDEV(D1592:D1612)*SQRT(252)</f>
        <v/>
      </c>
      <c r="F1612" s="16">
        <f>STDEV(D1550:D1612)*SQRT(252)</f>
        <v/>
      </c>
      <c r="G1612" s="16">
        <f>IF(OR(C1612="",F1612=""),"",C1612-F1612)</f>
        <v/>
      </c>
      <c r="H1612" s="17">
        <f>IF(OR(C1612="",F1612="",F1612=0),"",C1612/F1612)</f>
        <v/>
      </c>
      <c r="I1612" s="18">
        <f>IF('01_RAW_FwdRV'!B1612="","",'01_RAW_FwdRV'!B1612)</f>
        <v/>
      </c>
      <c r="J1612" s="18">
        <f>IF(ROW()&lt;=3286,STDEV(D1613:D1633)*SQRT(252),"")</f>
        <v/>
      </c>
      <c r="K1612" s="18">
        <f>IF(ROW()&lt;=3244,LN(B1675/B1612),"")</f>
        <v/>
      </c>
      <c r="L1612" s="19" t="n">
        <v>0.3985102420856611</v>
      </c>
      <c r="M1612" s="19" t="n">
        <v>0.7144630664183736</v>
      </c>
      <c r="N1612" s="17" t="n">
        <v>-0.5615900356029185</v>
      </c>
      <c r="O1612" s="20">
        <f>IF(F1612="","",IF(F1612&lt;'04_VOLATILITY_REGIMES'!$C$5,"Low",IF(F1612&lt;'04_VOLATILITY_REGIMES'!$C$6,"Normal",IF(F1612&lt;'04_VOLATILITY_REGIMES'!$C$7,"High","Extreme"))))</f>
        <v/>
      </c>
      <c r="P1612" s="20">
        <f>O1613</f>
        <v/>
      </c>
      <c r="Q1612" s="21">
        <f>YEAR(A1612)</f>
        <v/>
      </c>
    </row>
    <row r="1613">
      <c r="A1613" s="14" t="n">
        <v>43717</v>
      </c>
      <c r="B1613" s="15">
        <f>'01_RAW_Spot'!B1613</f>
        <v/>
      </c>
      <c r="C1613" s="16">
        <f>'01_RAW_IV'!B1613</f>
        <v/>
      </c>
      <c r="D1613" s="15">
        <f>LN(B1613/B1612)</f>
        <v/>
      </c>
      <c r="E1613" s="16">
        <f>STDEV(D1593:D1613)*SQRT(252)</f>
        <v/>
      </c>
      <c r="F1613" s="16">
        <f>STDEV(D1551:D1613)*SQRT(252)</f>
        <v/>
      </c>
      <c r="G1613" s="16">
        <f>IF(OR(C1613="",F1613=""),"",C1613-F1613)</f>
        <v/>
      </c>
      <c r="H1613" s="17">
        <f>IF(OR(C1613="",F1613="",F1613=0),"",C1613/F1613)</f>
        <v/>
      </c>
      <c r="I1613" s="18">
        <f>IF('01_RAW_FwdRV'!B1613="","",'01_RAW_FwdRV'!B1613)</f>
        <v/>
      </c>
      <c r="J1613" s="18">
        <f>IF(ROW()&lt;=3286,STDEV(D1614:D1634)*SQRT(252),"")</f>
        <v/>
      </c>
      <c r="K1613" s="18">
        <f>IF(ROW()&lt;=3244,LN(B1676/B1613),"")</f>
        <v/>
      </c>
      <c r="L1613" s="19" t="n">
        <v>0.3821339950372208</v>
      </c>
      <c r="M1613" s="19" t="n">
        <v>0.7109181141439206</v>
      </c>
      <c r="N1613" s="17" t="n">
        <v>-0.5947089897679798</v>
      </c>
      <c r="O1613" s="20">
        <f>IF(F1613="","",IF(F1613&lt;'04_VOLATILITY_REGIMES'!$C$5,"Low",IF(F1613&lt;'04_VOLATILITY_REGIMES'!$C$6,"Normal",IF(F1613&lt;'04_VOLATILITY_REGIMES'!$C$7,"High","Extreme"))))</f>
        <v/>
      </c>
      <c r="P1613" s="20">
        <f>O1614</f>
        <v/>
      </c>
      <c r="Q1613" s="21">
        <f>YEAR(A1613)</f>
        <v/>
      </c>
    </row>
    <row r="1614">
      <c r="A1614" s="14" t="n">
        <v>43719</v>
      </c>
      <c r="B1614" s="15">
        <f>'01_RAW_Spot'!B1614</f>
        <v/>
      </c>
      <c r="C1614" s="16">
        <f>'01_RAW_IV'!B1614</f>
        <v/>
      </c>
      <c r="D1614" s="15">
        <f>LN(B1614/B1613)</f>
        <v/>
      </c>
      <c r="E1614" s="16">
        <f>STDEV(D1594:D1614)*SQRT(252)</f>
        <v/>
      </c>
      <c r="F1614" s="16">
        <f>STDEV(D1552:D1614)*SQRT(252)</f>
        <v/>
      </c>
      <c r="G1614" s="16">
        <f>IF(OR(C1614="",F1614=""),"",C1614-F1614)</f>
        <v/>
      </c>
      <c r="H1614" s="17">
        <f>IF(OR(C1614="",F1614="",F1614=0),"",C1614/F1614)</f>
        <v/>
      </c>
      <c r="I1614" s="18">
        <f>IF('01_RAW_FwdRV'!B1614="","",'01_RAW_FwdRV'!B1614)</f>
        <v/>
      </c>
      <c r="J1614" s="18">
        <f>IF(ROW()&lt;=3286,STDEV(D1615:D1635)*SQRT(252),"")</f>
        <v/>
      </c>
      <c r="K1614" s="18">
        <f>IF(ROW()&lt;=3244,LN(B1677/B1614),"")</f>
        <v/>
      </c>
      <c r="L1614" s="19" t="n">
        <v>0.3812771233725977</v>
      </c>
      <c r="M1614" s="19" t="n">
        <v>0.7048977061376317</v>
      </c>
      <c r="N1614" s="17" t="n">
        <v>-0.5898795479392758</v>
      </c>
      <c r="O1614" s="20">
        <f>IF(F1614="","",IF(F1614&lt;'04_VOLATILITY_REGIMES'!$C$5,"Low",IF(F1614&lt;'04_VOLATILITY_REGIMES'!$C$6,"Normal",IF(F1614&lt;'04_VOLATILITY_REGIMES'!$C$7,"High","Extreme"))))</f>
        <v/>
      </c>
      <c r="P1614" s="20">
        <f>O1615</f>
        <v/>
      </c>
      <c r="Q1614" s="21">
        <f>YEAR(A1614)</f>
        <v/>
      </c>
    </row>
    <row r="1615">
      <c r="A1615" s="14" t="n">
        <v>43720</v>
      </c>
      <c r="B1615" s="15">
        <f>'01_RAW_Spot'!B1615</f>
        <v/>
      </c>
      <c r="C1615" s="16">
        <f>'01_RAW_IV'!B1615</f>
        <v/>
      </c>
      <c r="D1615" s="15">
        <f>LN(B1615/B1614)</f>
        <v/>
      </c>
      <c r="E1615" s="16">
        <f>STDEV(D1595:D1615)*SQRT(252)</f>
        <v/>
      </c>
      <c r="F1615" s="16">
        <f>STDEV(D1553:D1615)*SQRT(252)</f>
        <v/>
      </c>
      <c r="G1615" s="16">
        <f>IF(OR(C1615="",F1615=""),"",C1615-F1615)</f>
        <v/>
      </c>
      <c r="H1615" s="17">
        <f>IF(OR(C1615="",F1615="",F1615=0),"",C1615/F1615)</f>
        <v/>
      </c>
      <c r="I1615" s="18">
        <f>IF('01_RAW_FwdRV'!B1615="","",'01_RAW_FwdRV'!B1615)</f>
        <v/>
      </c>
      <c r="J1615" s="18">
        <f>IF(ROW()&lt;=3286,STDEV(D1616:D1636)*SQRT(252),"")</f>
        <v/>
      </c>
      <c r="K1615" s="18">
        <f>IF(ROW()&lt;=3244,LN(B1678/B1615),"")</f>
        <v/>
      </c>
      <c r="L1615" s="19" t="n">
        <v>0.3760842627013631</v>
      </c>
      <c r="M1615" s="19" t="n">
        <v>0.7478314745972738</v>
      </c>
      <c r="N1615" s="17" t="n">
        <v>-0.6745955747242082</v>
      </c>
      <c r="O1615" s="20">
        <f>IF(F1615="","",IF(F1615&lt;'04_VOLATILITY_REGIMES'!$C$5,"Low",IF(F1615&lt;'04_VOLATILITY_REGIMES'!$C$6,"Normal",IF(F1615&lt;'04_VOLATILITY_REGIMES'!$C$7,"High","Extreme"))))</f>
        <v/>
      </c>
      <c r="P1615" s="20">
        <f>O1616</f>
        <v/>
      </c>
      <c r="Q1615" s="21">
        <f>YEAR(A1615)</f>
        <v/>
      </c>
    </row>
    <row r="1616">
      <c r="A1616" s="14" t="n">
        <v>43721</v>
      </c>
      <c r="B1616" s="15">
        <f>'01_RAW_Spot'!B1616</f>
        <v/>
      </c>
      <c r="C1616" s="16">
        <f>'01_RAW_IV'!B1616</f>
        <v/>
      </c>
      <c r="D1616" s="15">
        <f>LN(B1616/B1615)</f>
        <v/>
      </c>
      <c r="E1616" s="16">
        <f>STDEV(D1596:D1616)*SQRT(252)</f>
        <v/>
      </c>
      <c r="F1616" s="16">
        <f>STDEV(D1554:D1616)*SQRT(252)</f>
        <v/>
      </c>
      <c r="G1616" s="16">
        <f>IF(OR(C1616="",F1616=""),"",C1616-F1616)</f>
        <v/>
      </c>
      <c r="H1616" s="17">
        <f>IF(OR(C1616="",F1616="",F1616=0),"",C1616/F1616)</f>
        <v/>
      </c>
      <c r="I1616" s="18">
        <f>IF('01_RAW_FwdRV'!B1616="","",'01_RAW_FwdRV'!B1616)</f>
        <v/>
      </c>
      <c r="J1616" s="18">
        <f>IF(ROW()&lt;=3286,STDEV(D1617:D1637)*SQRT(252),"")</f>
        <v/>
      </c>
      <c r="K1616" s="18">
        <f>IF(ROW()&lt;=3244,LN(B1679/B1616),"")</f>
        <v/>
      </c>
      <c r="L1616" s="19" t="n">
        <v>0.3857585139318885</v>
      </c>
      <c r="M1616" s="19" t="n">
        <v>0.756656346749226</v>
      </c>
      <c r="N1616" s="17" t="n">
        <v>-0.6731878717135268</v>
      </c>
      <c r="O1616" s="20">
        <f>IF(F1616="","",IF(F1616&lt;'04_VOLATILITY_REGIMES'!$C$5,"Low",IF(F1616&lt;'04_VOLATILITY_REGIMES'!$C$6,"Normal",IF(F1616&lt;'04_VOLATILITY_REGIMES'!$C$7,"High","Extreme"))))</f>
        <v/>
      </c>
      <c r="P1616" s="20">
        <f>O1617</f>
        <v/>
      </c>
      <c r="Q1616" s="21">
        <f>YEAR(A1616)</f>
        <v/>
      </c>
    </row>
    <row r="1617">
      <c r="A1617" s="14" t="n">
        <v>43724</v>
      </c>
      <c r="B1617" s="15">
        <f>'01_RAW_Spot'!B1617</f>
        <v/>
      </c>
      <c r="C1617" s="16">
        <f>'01_RAW_IV'!B1617</f>
        <v/>
      </c>
      <c r="D1617" s="15">
        <f>LN(B1617/B1616)</f>
        <v/>
      </c>
      <c r="E1617" s="16">
        <f>STDEV(D1597:D1617)*SQRT(252)</f>
        <v/>
      </c>
      <c r="F1617" s="16">
        <f>STDEV(D1555:D1617)*SQRT(252)</f>
        <v/>
      </c>
      <c r="G1617" s="16">
        <f>IF(OR(C1617="",F1617=""),"",C1617-F1617)</f>
        <v/>
      </c>
      <c r="H1617" s="17">
        <f>IF(OR(C1617="",F1617="",F1617=0),"",C1617/F1617)</f>
        <v/>
      </c>
      <c r="I1617" s="18">
        <f>IF('01_RAW_FwdRV'!B1617="","",'01_RAW_FwdRV'!B1617)</f>
        <v/>
      </c>
      <c r="J1617" s="18">
        <f>IF(ROW()&lt;=3286,STDEV(D1618:D1638)*SQRT(252),"")</f>
        <v/>
      </c>
      <c r="K1617" s="18">
        <f>IF(ROW()&lt;=3244,LN(B1680/B1617),"")</f>
        <v/>
      </c>
      <c r="L1617" s="19" t="n">
        <v>0.4257425742574257</v>
      </c>
      <c r="M1617" s="19" t="n">
        <v>0.786509900990099</v>
      </c>
      <c r="N1617" s="17" t="n">
        <v>-0.6999377128248582</v>
      </c>
      <c r="O1617" s="20">
        <f>IF(F1617="","",IF(F1617&lt;'04_VOLATILITY_REGIMES'!$C$5,"Low",IF(F1617&lt;'04_VOLATILITY_REGIMES'!$C$6,"Normal",IF(F1617&lt;'04_VOLATILITY_REGIMES'!$C$7,"High","Extreme"))))</f>
        <v/>
      </c>
      <c r="P1617" s="20">
        <f>O1618</f>
        <v/>
      </c>
      <c r="Q1617" s="21">
        <f>YEAR(A1617)</f>
        <v/>
      </c>
    </row>
    <row r="1618">
      <c r="A1618" s="14" t="n">
        <v>43725</v>
      </c>
      <c r="B1618" s="15">
        <f>'01_RAW_Spot'!B1618</f>
        <v/>
      </c>
      <c r="C1618" s="16">
        <f>'01_RAW_IV'!B1618</f>
        <v/>
      </c>
      <c r="D1618" s="15">
        <f>LN(B1618/B1617)</f>
        <v/>
      </c>
      <c r="E1618" s="16">
        <f>STDEV(D1598:D1618)*SQRT(252)</f>
        <v/>
      </c>
      <c r="F1618" s="16">
        <f>STDEV(D1556:D1618)*SQRT(252)</f>
        <v/>
      </c>
      <c r="G1618" s="16">
        <f>IF(OR(C1618="",F1618=""),"",C1618-F1618)</f>
        <v/>
      </c>
      <c r="H1618" s="17">
        <f>IF(OR(C1618="",F1618="",F1618=0),"",C1618/F1618)</f>
        <v/>
      </c>
      <c r="I1618" s="18">
        <f>IF('01_RAW_FwdRV'!B1618="","",'01_RAW_FwdRV'!B1618)</f>
        <v/>
      </c>
      <c r="J1618" s="18">
        <f>IF(ROW()&lt;=3286,STDEV(D1619:D1639)*SQRT(252),"")</f>
        <v/>
      </c>
      <c r="K1618" s="18">
        <f>IF(ROW()&lt;=3244,LN(B1681/B1618),"")</f>
        <v/>
      </c>
      <c r="L1618" s="19" t="n">
        <v>0.4526901669758813</v>
      </c>
      <c r="M1618" s="19" t="n">
        <v>0.7860235003092146</v>
      </c>
      <c r="N1618" s="17" t="n">
        <v>-0.6363651213179894</v>
      </c>
      <c r="O1618" s="20">
        <f>IF(F1618="","",IF(F1618&lt;'04_VOLATILITY_REGIMES'!$C$5,"Low",IF(F1618&lt;'04_VOLATILITY_REGIMES'!$C$6,"Normal",IF(F1618&lt;'04_VOLATILITY_REGIMES'!$C$7,"High","Extreme"))))</f>
        <v/>
      </c>
      <c r="P1618" s="20">
        <f>O1619</f>
        <v/>
      </c>
      <c r="Q1618" s="21">
        <f>YEAR(A1618)</f>
        <v/>
      </c>
    </row>
    <row r="1619">
      <c r="A1619" s="14" t="n">
        <v>43726</v>
      </c>
      <c r="B1619" s="15">
        <f>'01_RAW_Spot'!B1619</f>
        <v/>
      </c>
      <c r="C1619" s="16">
        <f>'01_RAW_IV'!B1619</f>
        <v/>
      </c>
      <c r="D1619" s="15">
        <f>LN(B1619/B1618)</f>
        <v/>
      </c>
      <c r="E1619" s="16">
        <f>STDEV(D1599:D1619)*SQRT(252)</f>
        <v/>
      </c>
      <c r="F1619" s="16">
        <f>STDEV(D1557:D1619)*SQRT(252)</f>
        <v/>
      </c>
      <c r="G1619" s="16">
        <f>IF(OR(C1619="",F1619=""),"",C1619-F1619)</f>
        <v/>
      </c>
      <c r="H1619" s="17">
        <f>IF(OR(C1619="",F1619="",F1619=0),"",C1619/F1619)</f>
        <v/>
      </c>
      <c r="I1619" s="18">
        <f>IF('01_RAW_FwdRV'!B1619="","",'01_RAW_FwdRV'!B1619)</f>
        <v/>
      </c>
      <c r="J1619" s="18">
        <f>IF(ROW()&lt;=3286,STDEV(D1620:D1640)*SQRT(252),"")</f>
        <v/>
      </c>
      <c r="K1619" s="18">
        <f>IF(ROW()&lt;=3244,LN(B1682/B1619),"")</f>
        <v/>
      </c>
      <c r="L1619" s="19" t="n">
        <v>0.4394313967861557</v>
      </c>
      <c r="M1619" s="19" t="n">
        <v>0.8016069221260815</v>
      </c>
      <c r="N1619" s="17" t="n">
        <v>-0.7513436832603193</v>
      </c>
      <c r="O1619" s="20">
        <f>IF(F1619="","",IF(F1619&lt;'04_VOLATILITY_REGIMES'!$C$5,"Low",IF(F1619&lt;'04_VOLATILITY_REGIMES'!$C$6,"Normal",IF(F1619&lt;'04_VOLATILITY_REGIMES'!$C$7,"High","Extreme"))))</f>
        <v/>
      </c>
      <c r="P1619" s="20">
        <f>O1620</f>
        <v/>
      </c>
      <c r="Q1619" s="21">
        <f>YEAR(A1619)</f>
        <v/>
      </c>
    </row>
    <row r="1620">
      <c r="A1620" s="14" t="n">
        <v>43727</v>
      </c>
      <c r="B1620" s="15">
        <f>'01_RAW_Spot'!B1620</f>
        <v/>
      </c>
      <c r="C1620" s="16">
        <f>'01_RAW_IV'!B1620</f>
        <v/>
      </c>
      <c r="D1620" s="15">
        <f>LN(B1620/B1619)</f>
        <v/>
      </c>
      <c r="E1620" s="16">
        <f>STDEV(D1600:D1620)*SQRT(252)</f>
        <v/>
      </c>
      <c r="F1620" s="16">
        <f>STDEV(D1558:D1620)*SQRT(252)</f>
        <v/>
      </c>
      <c r="G1620" s="16">
        <f>IF(OR(C1620="",F1620=""),"",C1620-F1620)</f>
        <v/>
      </c>
      <c r="H1620" s="17">
        <f>IF(OR(C1620="",F1620="",F1620=0),"",C1620/F1620)</f>
        <v/>
      </c>
      <c r="I1620" s="18">
        <f>IF('01_RAW_FwdRV'!B1620="","",'01_RAW_FwdRV'!B1620)</f>
        <v/>
      </c>
      <c r="J1620" s="18">
        <f>IF(ROW()&lt;=3286,STDEV(D1621:D1641)*SQRT(252),"")</f>
        <v/>
      </c>
      <c r="K1620" s="18">
        <f>IF(ROW()&lt;=3244,LN(B1683/B1620),"")</f>
        <v/>
      </c>
      <c r="L1620" s="19" t="n">
        <v>0.44224830142063</v>
      </c>
      <c r="M1620" s="19" t="n">
        <v>0.8004941321803583</v>
      </c>
      <c r="N1620" s="17" t="n">
        <v>-0.7323742384172883</v>
      </c>
      <c r="O1620" s="20">
        <f>IF(F1620="","",IF(F1620&lt;'04_VOLATILITY_REGIMES'!$C$5,"Low",IF(F1620&lt;'04_VOLATILITY_REGIMES'!$C$6,"Normal",IF(F1620&lt;'04_VOLATILITY_REGIMES'!$C$7,"High","Extreme"))))</f>
        <v/>
      </c>
      <c r="P1620" s="20">
        <f>O1621</f>
        <v/>
      </c>
      <c r="Q1620" s="21">
        <f>YEAR(A1620)</f>
        <v/>
      </c>
    </row>
    <row r="1621">
      <c r="A1621" s="14" t="n">
        <v>43728</v>
      </c>
      <c r="B1621" s="15">
        <f>'01_RAW_Spot'!B1621</f>
        <v/>
      </c>
      <c r="C1621" s="16">
        <f>'01_RAW_IV'!B1621</f>
        <v/>
      </c>
      <c r="D1621" s="15">
        <f>LN(B1621/B1620)</f>
        <v/>
      </c>
      <c r="E1621" s="16">
        <f>STDEV(D1601:D1621)*SQRT(252)</f>
        <v/>
      </c>
      <c r="F1621" s="16">
        <f>STDEV(D1559:D1621)*SQRT(252)</f>
        <v/>
      </c>
      <c r="G1621" s="16">
        <f>IF(OR(C1621="",F1621=""),"",C1621-F1621)</f>
        <v/>
      </c>
      <c r="H1621" s="17">
        <f>IF(OR(C1621="",F1621="",F1621=0),"",C1621/F1621)</f>
        <v/>
      </c>
      <c r="I1621" s="18">
        <f>IF('01_RAW_FwdRV'!B1621="","",'01_RAW_FwdRV'!B1621)</f>
        <v/>
      </c>
      <c r="J1621" s="18">
        <f>IF(ROW()&lt;=3286,STDEV(D1622:D1642)*SQRT(252),"")</f>
        <v/>
      </c>
      <c r="K1621" s="18">
        <f>IF(ROW()&lt;=3244,LN(B1684/B1621),"")</f>
        <v/>
      </c>
      <c r="L1621" s="19" t="n">
        <v>0.4432098765432099</v>
      </c>
      <c r="M1621" s="19" t="n">
        <v>0.8024691358024691</v>
      </c>
      <c r="N1621" s="17" t="n">
        <v>-0.7765807298428722</v>
      </c>
      <c r="O1621" s="20">
        <f>IF(F1621="","",IF(F1621&lt;'04_VOLATILITY_REGIMES'!$C$5,"Low",IF(F1621&lt;'04_VOLATILITY_REGIMES'!$C$6,"Normal",IF(F1621&lt;'04_VOLATILITY_REGIMES'!$C$7,"High","Extreme"))))</f>
        <v/>
      </c>
      <c r="P1621" s="20">
        <f>O1622</f>
        <v/>
      </c>
      <c r="Q1621" s="21">
        <f>YEAR(A1621)</f>
        <v/>
      </c>
    </row>
    <row r="1622">
      <c r="A1622" s="14" t="n">
        <v>43731</v>
      </c>
      <c r="B1622" s="15">
        <f>'01_RAW_Spot'!B1622</f>
        <v/>
      </c>
      <c r="C1622" s="16">
        <f>'01_RAW_IV'!B1622</f>
        <v/>
      </c>
      <c r="D1622" s="15">
        <f>LN(B1622/B1621)</f>
        <v/>
      </c>
      <c r="E1622" s="16">
        <f>STDEV(D1602:D1622)*SQRT(252)</f>
        <v/>
      </c>
      <c r="F1622" s="16">
        <f>STDEV(D1560:D1622)*SQRT(252)</f>
        <v/>
      </c>
      <c r="G1622" s="16">
        <f>IF(OR(C1622="",F1622=""),"",C1622-F1622)</f>
        <v/>
      </c>
      <c r="H1622" s="17">
        <f>IF(OR(C1622="",F1622="",F1622=0),"",C1622/F1622)</f>
        <v/>
      </c>
      <c r="I1622" s="18">
        <f>IF('01_RAW_FwdRV'!B1622="","",'01_RAW_FwdRV'!B1622)</f>
        <v/>
      </c>
      <c r="J1622" s="18">
        <f>IF(ROW()&lt;=3286,STDEV(D1623:D1643)*SQRT(252),"")</f>
        <v/>
      </c>
      <c r="K1622" s="18">
        <f>IF(ROW()&lt;=3244,LN(B1685/B1622),"")</f>
        <v/>
      </c>
      <c r="L1622" s="19" t="n">
        <v>0.4491054904380012</v>
      </c>
      <c r="M1622" s="19" t="n">
        <v>0.8013571869216533</v>
      </c>
      <c r="N1622" s="17" t="n">
        <v>-0.7421292861527482</v>
      </c>
      <c r="O1622" s="20">
        <f>IF(F1622="","",IF(F1622&lt;'04_VOLATILITY_REGIMES'!$C$5,"Low",IF(F1622&lt;'04_VOLATILITY_REGIMES'!$C$6,"Normal",IF(F1622&lt;'04_VOLATILITY_REGIMES'!$C$7,"High","Extreme"))))</f>
        <v/>
      </c>
      <c r="P1622" s="20">
        <f>O1623</f>
        <v/>
      </c>
      <c r="Q1622" s="21">
        <f>YEAR(A1622)</f>
        <v/>
      </c>
    </row>
    <row r="1623">
      <c r="A1623" s="14" t="n">
        <v>43732</v>
      </c>
      <c r="B1623" s="15">
        <f>'01_RAW_Spot'!B1623</f>
        <v/>
      </c>
      <c r="C1623" s="16">
        <f>'01_RAW_IV'!B1623</f>
        <v/>
      </c>
      <c r="D1623" s="15">
        <f>LN(B1623/B1622)</f>
        <v/>
      </c>
      <c r="E1623" s="16">
        <f>STDEV(D1603:D1623)*SQRT(252)</f>
        <v/>
      </c>
      <c r="F1623" s="16">
        <f>STDEV(D1561:D1623)*SQRT(252)</f>
        <v/>
      </c>
      <c r="G1623" s="16">
        <f>IF(OR(C1623="",F1623=""),"",C1623-F1623)</f>
        <v/>
      </c>
      <c r="H1623" s="17">
        <f>IF(OR(C1623="",F1623="",F1623=0),"",C1623/F1623)</f>
        <v/>
      </c>
      <c r="I1623" s="18">
        <f>IF('01_RAW_FwdRV'!B1623="","",'01_RAW_FwdRV'!B1623)</f>
        <v/>
      </c>
      <c r="J1623" s="18">
        <f>IF(ROW()&lt;=3286,STDEV(D1624:D1644)*SQRT(252),"")</f>
        <v/>
      </c>
      <c r="K1623" s="18">
        <f>IF(ROW()&lt;=3244,LN(B1686/B1623),"")</f>
        <v/>
      </c>
      <c r="L1623" s="19" t="n">
        <v>0.4494451294697904</v>
      </c>
      <c r="M1623" s="19" t="n">
        <v>0.8008631319358817</v>
      </c>
      <c r="N1623" s="17" t="n">
        <v>-0.7379327910535048</v>
      </c>
      <c r="O1623" s="20">
        <f>IF(F1623="","",IF(F1623&lt;'04_VOLATILITY_REGIMES'!$C$5,"Low",IF(F1623&lt;'04_VOLATILITY_REGIMES'!$C$6,"Normal",IF(F1623&lt;'04_VOLATILITY_REGIMES'!$C$7,"High","Extreme"))))</f>
        <v/>
      </c>
      <c r="P1623" s="20">
        <f>O1624</f>
        <v/>
      </c>
      <c r="Q1623" s="21">
        <f>YEAR(A1623)</f>
        <v/>
      </c>
    </row>
    <row r="1624">
      <c r="A1624" s="14" t="n">
        <v>43733</v>
      </c>
      <c r="B1624" s="15">
        <f>'01_RAW_Spot'!B1624</f>
        <v/>
      </c>
      <c r="C1624" s="16">
        <f>'01_RAW_IV'!B1624</f>
        <v/>
      </c>
      <c r="D1624" s="15">
        <f>LN(B1624/B1623)</f>
        <v/>
      </c>
      <c r="E1624" s="16">
        <f>STDEV(D1604:D1624)*SQRT(252)</f>
        <v/>
      </c>
      <c r="F1624" s="16">
        <f>STDEV(D1562:D1624)*SQRT(252)</f>
        <v/>
      </c>
      <c r="G1624" s="16">
        <f>IF(OR(C1624="",F1624=""),"",C1624-F1624)</f>
        <v/>
      </c>
      <c r="H1624" s="17">
        <f>IF(OR(C1624="",F1624="",F1624=0),"",C1624/F1624)</f>
        <v/>
      </c>
      <c r="I1624" s="18">
        <f>IF('01_RAW_FwdRV'!B1624="","",'01_RAW_FwdRV'!B1624)</f>
        <v/>
      </c>
      <c r="J1624" s="18">
        <f>IF(ROW()&lt;=3286,STDEV(D1625:D1645)*SQRT(252),"")</f>
        <v/>
      </c>
      <c r="K1624" s="18">
        <f>IF(ROW()&lt;=3244,LN(B1687/B1624),"")</f>
        <v/>
      </c>
      <c r="L1624" s="19" t="n">
        <v>0.4417744916820702</v>
      </c>
      <c r="M1624" s="19" t="n">
        <v>0.7997535428219347</v>
      </c>
      <c r="N1624" s="17" t="n">
        <v>-0.7319233773820468</v>
      </c>
      <c r="O1624" s="20">
        <f>IF(F1624="","",IF(F1624&lt;'04_VOLATILITY_REGIMES'!$C$5,"Low",IF(F1624&lt;'04_VOLATILITY_REGIMES'!$C$6,"Normal",IF(F1624&lt;'04_VOLATILITY_REGIMES'!$C$7,"High","Extreme"))))</f>
        <v/>
      </c>
      <c r="P1624" s="20">
        <f>O1625</f>
        <v/>
      </c>
      <c r="Q1624" s="21">
        <f>YEAR(A1624)</f>
        <v/>
      </c>
    </row>
    <row r="1625">
      <c r="A1625" s="14" t="n">
        <v>43734</v>
      </c>
      <c r="B1625" s="15">
        <f>'01_RAW_Spot'!B1625</f>
        <v/>
      </c>
      <c r="C1625" s="16">
        <f>'01_RAW_IV'!B1625</f>
        <v/>
      </c>
      <c r="D1625" s="15">
        <f>LN(B1625/B1624)</f>
        <v/>
      </c>
      <c r="E1625" s="16">
        <f>STDEV(D1605:D1625)*SQRT(252)</f>
        <v/>
      </c>
      <c r="F1625" s="16">
        <f>STDEV(D1563:D1625)*SQRT(252)</f>
        <v/>
      </c>
      <c r="G1625" s="16">
        <f>IF(OR(C1625="",F1625=""),"",C1625-F1625)</f>
        <v/>
      </c>
      <c r="H1625" s="17">
        <f>IF(OR(C1625="",F1625="",F1625=0),"",C1625/F1625)</f>
        <v/>
      </c>
      <c r="I1625" s="18">
        <f>IF('01_RAW_FwdRV'!B1625="","",'01_RAW_FwdRV'!B1625)</f>
        <v/>
      </c>
      <c r="J1625" s="18">
        <f>IF(ROW()&lt;=3286,STDEV(D1626:D1646)*SQRT(252),"")</f>
        <v/>
      </c>
      <c r="K1625" s="18">
        <f>IF(ROW()&lt;=3244,LN(B1688/B1625),"")</f>
        <v/>
      </c>
      <c r="L1625" s="19" t="n">
        <v>0.4285714285714285</v>
      </c>
      <c r="M1625" s="19" t="n">
        <v>0.7998768472906403</v>
      </c>
      <c r="N1625" s="17" t="n">
        <v>-0.7615736265327604</v>
      </c>
      <c r="O1625" s="20">
        <f>IF(F1625="","",IF(F1625&lt;'04_VOLATILITY_REGIMES'!$C$5,"Low",IF(F1625&lt;'04_VOLATILITY_REGIMES'!$C$6,"Normal",IF(F1625&lt;'04_VOLATILITY_REGIMES'!$C$7,"High","Extreme"))))</f>
        <v/>
      </c>
      <c r="P1625" s="20">
        <f>O1626</f>
        <v/>
      </c>
      <c r="Q1625" s="21">
        <f>YEAR(A1625)</f>
        <v/>
      </c>
    </row>
    <row r="1626">
      <c r="A1626" s="14" t="n">
        <v>43735</v>
      </c>
      <c r="B1626" s="15">
        <f>'01_RAW_Spot'!B1626</f>
        <v/>
      </c>
      <c r="C1626" s="16">
        <f>'01_RAW_IV'!B1626</f>
        <v/>
      </c>
      <c r="D1626" s="15">
        <f>LN(B1626/B1625)</f>
        <v/>
      </c>
      <c r="E1626" s="16">
        <f>STDEV(D1606:D1626)*SQRT(252)</f>
        <v/>
      </c>
      <c r="F1626" s="16">
        <f>STDEV(D1564:D1626)*SQRT(252)</f>
        <v/>
      </c>
      <c r="G1626" s="16">
        <f>IF(OR(C1626="",F1626=""),"",C1626-F1626)</f>
        <v/>
      </c>
      <c r="H1626" s="17">
        <f>IF(OR(C1626="",F1626="",F1626=0),"",C1626/F1626)</f>
        <v/>
      </c>
      <c r="I1626" s="18">
        <f>IF('01_RAW_FwdRV'!B1626="","",'01_RAW_FwdRV'!B1626)</f>
        <v/>
      </c>
      <c r="J1626" s="18">
        <f>IF(ROW()&lt;=3286,STDEV(D1627:D1647)*SQRT(252),"")</f>
        <v/>
      </c>
      <c r="K1626" s="18">
        <f>IF(ROW()&lt;=3244,LN(B1689/B1626),"")</f>
        <v/>
      </c>
      <c r="L1626" s="19" t="n">
        <v>0.408</v>
      </c>
      <c r="M1626" s="19" t="n">
        <v>0.8018461538461539</v>
      </c>
      <c r="N1626" s="17" t="n">
        <v>-0.8203159717196346</v>
      </c>
      <c r="O1626" s="20">
        <f>IF(F1626="","",IF(F1626&lt;'04_VOLATILITY_REGIMES'!$C$5,"Low",IF(F1626&lt;'04_VOLATILITY_REGIMES'!$C$6,"Normal",IF(F1626&lt;'04_VOLATILITY_REGIMES'!$C$7,"High","Extreme"))))</f>
        <v/>
      </c>
      <c r="P1626" s="20">
        <f>O1627</f>
        <v/>
      </c>
      <c r="Q1626" s="21">
        <f>YEAR(A1626)</f>
        <v/>
      </c>
    </row>
    <row r="1627">
      <c r="A1627" s="14" t="n">
        <v>43738</v>
      </c>
      <c r="B1627" s="15">
        <f>'01_RAW_Spot'!B1627</f>
        <v/>
      </c>
      <c r="C1627" s="16">
        <f>'01_RAW_IV'!B1627</f>
        <v/>
      </c>
      <c r="D1627" s="15">
        <f>LN(B1627/B1626)</f>
        <v/>
      </c>
      <c r="E1627" s="16">
        <f>STDEV(D1607:D1627)*SQRT(252)</f>
        <v/>
      </c>
      <c r="F1627" s="16">
        <f>STDEV(D1565:D1627)*SQRT(252)</f>
        <v/>
      </c>
      <c r="G1627" s="16">
        <f>IF(OR(C1627="",F1627=""),"",C1627-F1627)</f>
        <v/>
      </c>
      <c r="H1627" s="17">
        <f>IF(OR(C1627="",F1627="",F1627=0),"",C1627/F1627)</f>
        <v/>
      </c>
      <c r="I1627" s="18">
        <f>IF('01_RAW_FwdRV'!B1627="","",'01_RAW_FwdRV'!B1627)</f>
        <v/>
      </c>
      <c r="J1627" s="18">
        <f>IF(ROW()&lt;=3286,STDEV(D1628:D1648)*SQRT(252),"")</f>
        <v/>
      </c>
      <c r="K1627" s="18">
        <f>IF(ROW()&lt;=3244,LN(B1690/B1627),"")</f>
        <v/>
      </c>
      <c r="L1627" s="19" t="n">
        <v>0.4083640836408364</v>
      </c>
      <c r="M1627" s="19" t="n">
        <v>0.8044280442804428</v>
      </c>
      <c r="N1627" s="17" t="n">
        <v>-0.8385640105118973</v>
      </c>
      <c r="O1627" s="20">
        <f>IF(F1627="","",IF(F1627&lt;'04_VOLATILITY_REGIMES'!$C$5,"Low",IF(F1627&lt;'04_VOLATILITY_REGIMES'!$C$6,"Normal",IF(F1627&lt;'04_VOLATILITY_REGIMES'!$C$7,"High","Extreme"))))</f>
        <v/>
      </c>
      <c r="P1627" s="20">
        <f>O1628</f>
        <v/>
      </c>
      <c r="Q1627" s="21">
        <f>YEAR(A1627)</f>
        <v/>
      </c>
    </row>
    <row r="1628">
      <c r="A1628" s="14" t="n">
        <v>43739</v>
      </c>
      <c r="B1628" s="15">
        <f>'01_RAW_Spot'!B1628</f>
        <v/>
      </c>
      <c r="C1628" s="16">
        <f>'01_RAW_IV'!B1628</f>
        <v/>
      </c>
      <c r="D1628" s="15">
        <f>LN(B1628/B1627)</f>
        <v/>
      </c>
      <c r="E1628" s="16">
        <f>STDEV(D1608:D1628)*SQRT(252)</f>
        <v/>
      </c>
      <c r="F1628" s="16">
        <f>STDEV(D1566:D1628)*SQRT(252)</f>
        <v/>
      </c>
      <c r="G1628" s="16">
        <f>IF(OR(C1628="",F1628=""),"",C1628-F1628)</f>
        <v/>
      </c>
      <c r="H1628" s="17">
        <f>IF(OR(C1628="",F1628="",F1628=0),"",C1628/F1628)</f>
        <v/>
      </c>
      <c r="I1628" s="18">
        <f>IF('01_RAW_FwdRV'!B1628="","",'01_RAW_FwdRV'!B1628)</f>
        <v/>
      </c>
      <c r="J1628" s="18">
        <f>IF(ROW()&lt;=3286,STDEV(D1629:D1649)*SQRT(252),"")</f>
        <v/>
      </c>
      <c r="K1628" s="18">
        <f>IF(ROW()&lt;=3244,LN(B1691/B1628),"")</f>
        <v/>
      </c>
      <c r="L1628" s="19" t="n">
        <v>0.405039950829748</v>
      </c>
      <c r="M1628" s="19" t="n">
        <v>0.8057775046097111</v>
      </c>
      <c r="N1628" s="17" t="n">
        <v>-0.8514039708730711</v>
      </c>
      <c r="O1628" s="20">
        <f>IF(F1628="","",IF(F1628&lt;'04_VOLATILITY_REGIMES'!$C$5,"Low",IF(F1628&lt;'04_VOLATILITY_REGIMES'!$C$6,"Normal",IF(F1628&lt;'04_VOLATILITY_REGIMES'!$C$7,"High","Extreme"))))</f>
        <v/>
      </c>
      <c r="P1628" s="20">
        <f>O1629</f>
        <v/>
      </c>
      <c r="Q1628" s="21">
        <f>YEAR(A1628)</f>
        <v/>
      </c>
    </row>
    <row r="1629">
      <c r="A1629" s="14" t="n">
        <v>43741</v>
      </c>
      <c r="B1629" s="15">
        <f>'01_RAW_Spot'!B1629</f>
        <v/>
      </c>
      <c r="C1629" s="16">
        <f>'01_RAW_IV'!B1629</f>
        <v/>
      </c>
      <c r="D1629" s="15">
        <f>LN(B1629/B1628)</f>
        <v/>
      </c>
      <c r="E1629" s="16">
        <f>STDEV(D1609:D1629)*SQRT(252)</f>
        <v/>
      </c>
      <c r="F1629" s="16">
        <f>STDEV(D1567:D1629)*SQRT(252)</f>
        <v/>
      </c>
      <c r="G1629" s="16">
        <f>IF(OR(C1629="",F1629=""),"",C1629-F1629)</f>
        <v/>
      </c>
      <c r="H1629" s="17">
        <f>IF(OR(C1629="",F1629="",F1629=0),"",C1629/F1629)</f>
        <v/>
      </c>
      <c r="I1629" s="18">
        <f>IF('01_RAW_FwdRV'!B1629="","",'01_RAW_FwdRV'!B1629)</f>
        <v/>
      </c>
      <c r="J1629" s="18">
        <f>IF(ROW()&lt;=3286,STDEV(D1630:D1650)*SQRT(252),"")</f>
        <v/>
      </c>
      <c r="K1629" s="18">
        <f>IF(ROW()&lt;=3244,LN(B1692/B1629),"")</f>
        <v/>
      </c>
      <c r="L1629" s="19" t="n">
        <v>0.4342751842751843</v>
      </c>
      <c r="M1629" s="19" t="n">
        <v>0.8065110565110565</v>
      </c>
      <c r="N1629" s="17" t="n">
        <v>-0.8081811518553894</v>
      </c>
      <c r="O1629" s="20">
        <f>IF(F1629="","",IF(F1629&lt;'04_VOLATILITY_REGIMES'!$C$5,"Low",IF(F1629&lt;'04_VOLATILITY_REGIMES'!$C$6,"Normal",IF(F1629&lt;'04_VOLATILITY_REGIMES'!$C$7,"High","Extreme"))))</f>
        <v/>
      </c>
      <c r="P1629" s="20">
        <f>O1630</f>
        <v/>
      </c>
      <c r="Q1629" s="21">
        <f>YEAR(A1629)</f>
        <v/>
      </c>
    </row>
    <row r="1630">
      <c r="A1630" s="14" t="n">
        <v>43742</v>
      </c>
      <c r="B1630" s="15">
        <f>'01_RAW_Spot'!B1630</f>
        <v/>
      </c>
      <c r="C1630" s="16">
        <f>'01_RAW_IV'!B1630</f>
        <v/>
      </c>
      <c r="D1630" s="15">
        <f>LN(B1630/B1629)</f>
        <v/>
      </c>
      <c r="E1630" s="16">
        <f>STDEV(D1610:D1630)*SQRT(252)</f>
        <v/>
      </c>
      <c r="F1630" s="16">
        <f>STDEV(D1568:D1630)*SQRT(252)</f>
        <v/>
      </c>
      <c r="G1630" s="16">
        <f>IF(OR(C1630="",F1630=""),"",C1630-F1630)</f>
        <v/>
      </c>
      <c r="H1630" s="17">
        <f>IF(OR(C1630="",F1630="",F1630=0),"",C1630/F1630)</f>
        <v/>
      </c>
      <c r="I1630" s="18">
        <f>IF('01_RAW_FwdRV'!B1630="","",'01_RAW_FwdRV'!B1630)</f>
        <v/>
      </c>
      <c r="J1630" s="18">
        <f>IF(ROW()&lt;=3286,STDEV(D1631:D1651)*SQRT(252),"")</f>
        <v/>
      </c>
      <c r="K1630" s="18">
        <f>IF(ROW()&lt;=3244,LN(B1693/B1630),"")</f>
        <v/>
      </c>
      <c r="L1630" s="19" t="n">
        <v>0.4186617556783302</v>
      </c>
      <c r="M1630" s="19" t="n">
        <v>0.8060159607120934</v>
      </c>
      <c r="N1630" s="17" t="n">
        <v>-0.8413990965055659</v>
      </c>
      <c r="O1630" s="20">
        <f>IF(F1630="","",IF(F1630&lt;'04_VOLATILITY_REGIMES'!$C$5,"Low",IF(F1630&lt;'04_VOLATILITY_REGIMES'!$C$6,"Normal",IF(F1630&lt;'04_VOLATILITY_REGIMES'!$C$7,"High","Extreme"))))</f>
        <v/>
      </c>
      <c r="P1630" s="20">
        <f>O1631</f>
        <v/>
      </c>
      <c r="Q1630" s="21">
        <f>YEAR(A1630)</f>
        <v/>
      </c>
    </row>
    <row r="1631">
      <c r="A1631" s="14" t="n">
        <v>43745</v>
      </c>
      <c r="B1631" s="15">
        <f>'01_RAW_Spot'!B1631</f>
        <v/>
      </c>
      <c r="C1631" s="16">
        <f>'01_RAW_IV'!B1631</f>
        <v/>
      </c>
      <c r="D1631" s="15">
        <f>LN(B1631/B1630)</f>
        <v/>
      </c>
      <c r="E1631" s="16">
        <f>STDEV(D1611:D1631)*SQRT(252)</f>
        <v/>
      </c>
      <c r="F1631" s="16">
        <f>STDEV(D1569:D1631)*SQRT(252)</f>
        <v/>
      </c>
      <c r="G1631" s="16">
        <f>IF(OR(C1631="",F1631=""),"",C1631-F1631)</f>
        <v/>
      </c>
      <c r="H1631" s="17">
        <f>IF(OR(C1631="",F1631="",F1631=0),"",C1631/F1631)</f>
        <v/>
      </c>
      <c r="I1631" s="18">
        <f>IF('01_RAW_FwdRV'!B1631="","",'01_RAW_FwdRV'!B1631)</f>
        <v/>
      </c>
      <c r="J1631" s="18">
        <f>IF(ROW()&lt;=3286,STDEV(D1632:D1652)*SQRT(252),"")</f>
        <v/>
      </c>
      <c r="K1631" s="18">
        <f>IF(ROW()&lt;=3244,LN(B1694/B1631),"")</f>
        <v/>
      </c>
      <c r="L1631" s="19" t="n">
        <v>0.4355828220858896</v>
      </c>
      <c r="M1631" s="19" t="n">
        <v>0.8067484662576687</v>
      </c>
      <c r="N1631" s="17" t="n">
        <v>-0.8072921295227906</v>
      </c>
      <c r="O1631" s="20">
        <f>IF(F1631="","",IF(F1631&lt;'04_VOLATILITY_REGIMES'!$C$5,"Low",IF(F1631&lt;'04_VOLATILITY_REGIMES'!$C$6,"Normal",IF(F1631&lt;'04_VOLATILITY_REGIMES'!$C$7,"High","Extreme"))))</f>
        <v/>
      </c>
      <c r="P1631" s="20">
        <f>O1632</f>
        <v/>
      </c>
      <c r="Q1631" s="21">
        <f>YEAR(A1631)</f>
        <v/>
      </c>
    </row>
    <row r="1632">
      <c r="A1632" s="14" t="n">
        <v>43747</v>
      </c>
      <c r="B1632" s="15">
        <f>'01_RAW_Spot'!B1632</f>
        <v/>
      </c>
      <c r="C1632" s="16">
        <f>'01_RAW_IV'!B1632</f>
        <v/>
      </c>
      <c r="D1632" s="15">
        <f>LN(B1632/B1631)</f>
        <v/>
      </c>
      <c r="E1632" s="16">
        <f>STDEV(D1612:D1632)*SQRT(252)</f>
        <v/>
      </c>
      <c r="F1632" s="16">
        <f>STDEV(D1570:D1632)*SQRT(252)</f>
        <v/>
      </c>
      <c r="G1632" s="16">
        <f>IF(OR(C1632="",F1632=""),"",C1632-F1632)</f>
        <v/>
      </c>
      <c r="H1632" s="17">
        <f>IF(OR(C1632="",F1632="",F1632=0),"",C1632/F1632)</f>
        <v/>
      </c>
      <c r="I1632" s="18">
        <f>IF('01_RAW_FwdRV'!B1632="","",'01_RAW_FwdRV'!B1632)</f>
        <v/>
      </c>
      <c r="J1632" s="18">
        <f>IF(ROW()&lt;=3286,STDEV(D1633:D1653)*SQRT(252),"")</f>
        <v/>
      </c>
      <c r="K1632" s="18">
        <f>IF(ROW()&lt;=3244,LN(B1695/B1632),"")</f>
        <v/>
      </c>
      <c r="L1632" s="19" t="n">
        <v>0.431023911710607</v>
      </c>
      <c r="M1632" s="19" t="n">
        <v>0.7976701410177806</v>
      </c>
      <c r="N1632" s="17" t="n">
        <v>-0.7649902086882232</v>
      </c>
      <c r="O1632" s="20">
        <f>IF(F1632="","",IF(F1632&lt;'04_VOLATILITY_REGIMES'!$C$5,"Low",IF(F1632&lt;'04_VOLATILITY_REGIMES'!$C$6,"Normal",IF(F1632&lt;'04_VOLATILITY_REGIMES'!$C$7,"High","Extreme"))))</f>
        <v/>
      </c>
      <c r="P1632" s="20">
        <f>O1633</f>
        <v/>
      </c>
      <c r="Q1632" s="21">
        <f>YEAR(A1632)</f>
        <v/>
      </c>
    </row>
    <row r="1633">
      <c r="A1633" s="14" t="n">
        <v>43748</v>
      </c>
      <c r="B1633" s="15">
        <f>'01_RAW_Spot'!B1633</f>
        <v/>
      </c>
      <c r="C1633" s="16">
        <f>'01_RAW_IV'!B1633</f>
        <v/>
      </c>
      <c r="D1633" s="15">
        <f>LN(B1633/B1632)</f>
        <v/>
      </c>
      <c r="E1633" s="16">
        <f>STDEV(D1613:D1633)*SQRT(252)</f>
        <v/>
      </c>
      <c r="F1633" s="16">
        <f>STDEV(D1571:D1633)*SQRT(252)</f>
        <v/>
      </c>
      <c r="G1633" s="16">
        <f>IF(OR(C1633="",F1633=""),"",C1633-F1633)</f>
        <v/>
      </c>
      <c r="H1633" s="17">
        <f>IF(OR(C1633="",F1633="",F1633=0),"",C1633/F1633)</f>
        <v/>
      </c>
      <c r="I1633" s="18">
        <f>IF('01_RAW_FwdRV'!B1633="","",'01_RAW_FwdRV'!B1633)</f>
        <v/>
      </c>
      <c r="J1633" s="18">
        <f>IF(ROW()&lt;=3286,STDEV(D1634:D1654)*SQRT(252),"")</f>
        <v/>
      </c>
      <c r="K1633" s="18">
        <f>IF(ROW()&lt;=3244,LN(B1696/B1633),"")</f>
        <v/>
      </c>
      <c r="L1633" s="19" t="n">
        <v>0.4381127450980392</v>
      </c>
      <c r="M1633" s="19" t="n">
        <v>0.7965686274509803</v>
      </c>
      <c r="N1633" s="17" t="n">
        <v>-0.7451089225998877</v>
      </c>
      <c r="O1633" s="20">
        <f>IF(F1633="","",IF(F1633&lt;'04_VOLATILITY_REGIMES'!$C$5,"Low",IF(F1633&lt;'04_VOLATILITY_REGIMES'!$C$6,"Normal",IF(F1633&lt;'04_VOLATILITY_REGIMES'!$C$7,"High","Extreme"))))</f>
        <v/>
      </c>
      <c r="P1633" s="20">
        <f>O1634</f>
        <v/>
      </c>
      <c r="Q1633" s="21">
        <f>YEAR(A1633)</f>
        <v/>
      </c>
    </row>
    <row r="1634">
      <c r="A1634" s="14" t="n">
        <v>43749</v>
      </c>
      <c r="B1634" s="15">
        <f>'01_RAW_Spot'!B1634</f>
        <v/>
      </c>
      <c r="C1634" s="16">
        <f>'01_RAW_IV'!B1634</f>
        <v/>
      </c>
      <c r="D1634" s="15">
        <f>LN(B1634/B1633)</f>
        <v/>
      </c>
      <c r="E1634" s="16">
        <f>STDEV(D1614:D1634)*SQRT(252)</f>
        <v/>
      </c>
      <c r="F1634" s="16">
        <f>STDEV(D1572:D1634)*SQRT(252)</f>
        <v/>
      </c>
      <c r="G1634" s="16">
        <f>IF(OR(C1634="",F1634=""),"",C1634-F1634)</f>
        <v/>
      </c>
      <c r="H1634" s="17">
        <f>IF(OR(C1634="",F1634="",F1634=0),"",C1634/F1634)</f>
        <v/>
      </c>
      <c r="I1634" s="18">
        <f>IF('01_RAW_FwdRV'!B1634="","",'01_RAW_FwdRV'!B1634)</f>
        <v/>
      </c>
      <c r="J1634" s="18">
        <f>IF(ROW()&lt;=3286,STDEV(D1635:D1655)*SQRT(252),"")</f>
        <v/>
      </c>
      <c r="K1634" s="18">
        <f>IF(ROW()&lt;=3244,LN(B1697/B1634),"")</f>
        <v/>
      </c>
      <c r="L1634" s="19" t="n">
        <v>0.4133496631965707</v>
      </c>
      <c r="M1634" s="19" t="n">
        <v>0.7954684629516228</v>
      </c>
      <c r="N1634" s="17" t="n">
        <v>-0.7788921478648678</v>
      </c>
      <c r="O1634" s="20">
        <f>IF(F1634="","",IF(F1634&lt;'04_VOLATILITY_REGIMES'!$C$5,"Low",IF(F1634&lt;'04_VOLATILITY_REGIMES'!$C$6,"Normal",IF(F1634&lt;'04_VOLATILITY_REGIMES'!$C$7,"High","Extreme"))))</f>
        <v/>
      </c>
      <c r="P1634" s="20">
        <f>O1635</f>
        <v/>
      </c>
      <c r="Q1634" s="21">
        <f>YEAR(A1634)</f>
        <v/>
      </c>
    </row>
    <row r="1635">
      <c r="A1635" s="14" t="n">
        <v>43752</v>
      </c>
      <c r="B1635" s="15">
        <f>'01_RAW_Spot'!B1635</f>
        <v/>
      </c>
      <c r="C1635" s="16">
        <f>'01_RAW_IV'!B1635</f>
        <v/>
      </c>
      <c r="D1635" s="15">
        <f>LN(B1635/B1634)</f>
        <v/>
      </c>
      <c r="E1635" s="16">
        <f>STDEV(D1615:D1635)*SQRT(252)</f>
        <v/>
      </c>
      <c r="F1635" s="16">
        <f>STDEV(D1573:D1635)*SQRT(252)</f>
        <v/>
      </c>
      <c r="G1635" s="16">
        <f>IF(OR(C1635="",F1635=""),"",C1635-F1635)</f>
        <v/>
      </c>
      <c r="H1635" s="17">
        <f>IF(OR(C1635="",F1635="",F1635=0),"",C1635/F1635)</f>
        <v/>
      </c>
      <c r="I1635" s="18">
        <f>IF('01_RAW_FwdRV'!B1635="","",'01_RAW_FwdRV'!B1635)</f>
        <v/>
      </c>
      <c r="J1635" s="18">
        <f>IF(ROW()&lt;=3286,STDEV(D1636:D1656)*SQRT(252),"")</f>
        <v/>
      </c>
      <c r="K1635" s="18">
        <f>IF(ROW()&lt;=3244,LN(B1698/B1635),"")</f>
        <v/>
      </c>
      <c r="L1635" s="19" t="n">
        <v>0.3708690330477356</v>
      </c>
      <c r="M1635" s="19" t="n">
        <v>0.795593635250918</v>
      </c>
      <c r="N1635" s="17" t="n">
        <v>-0.8641177702317329</v>
      </c>
      <c r="O1635" s="20">
        <f>IF(F1635="","",IF(F1635&lt;'04_VOLATILITY_REGIMES'!$C$5,"Low",IF(F1635&lt;'04_VOLATILITY_REGIMES'!$C$6,"Normal",IF(F1635&lt;'04_VOLATILITY_REGIMES'!$C$7,"High","Extreme"))))</f>
        <v/>
      </c>
      <c r="P1635" s="20">
        <f>O1636</f>
        <v/>
      </c>
      <c r="Q1635" s="21">
        <f>YEAR(A1635)</f>
        <v/>
      </c>
    </row>
    <row r="1636">
      <c r="A1636" s="14" t="n">
        <v>43753</v>
      </c>
      <c r="B1636" s="15">
        <f>'01_RAW_Spot'!B1636</f>
        <v/>
      </c>
      <c r="C1636" s="16">
        <f>'01_RAW_IV'!B1636</f>
        <v/>
      </c>
      <c r="D1636" s="15">
        <f>LN(B1636/B1635)</f>
        <v/>
      </c>
      <c r="E1636" s="16">
        <f>STDEV(D1616:D1636)*SQRT(252)</f>
        <v/>
      </c>
      <c r="F1636" s="16">
        <f>STDEV(D1574:D1636)*SQRT(252)</f>
        <v/>
      </c>
      <c r="G1636" s="16">
        <f>IF(OR(C1636="",F1636=""),"",C1636-F1636)</f>
        <v/>
      </c>
      <c r="H1636" s="17">
        <f>IF(OR(C1636="",F1636="",F1636=0),"",C1636/F1636)</f>
        <v/>
      </c>
      <c r="I1636" s="18">
        <f>IF('01_RAW_FwdRV'!B1636="","",'01_RAW_FwdRV'!B1636)</f>
        <v/>
      </c>
      <c r="J1636" s="18">
        <f>IF(ROW()&lt;=3286,STDEV(D1637:D1657)*SQRT(252),"")</f>
        <v/>
      </c>
      <c r="K1636" s="18">
        <f>IF(ROW()&lt;=3244,LN(B1699/B1636),"")</f>
        <v/>
      </c>
      <c r="L1636" s="19" t="n">
        <v>0.3773700305810397</v>
      </c>
      <c r="M1636" s="19" t="n">
        <v>0.7993883792048929</v>
      </c>
      <c r="N1636" s="17" t="n">
        <v>-0.8770848496418261</v>
      </c>
      <c r="O1636" s="20">
        <f>IF(F1636="","",IF(F1636&lt;'04_VOLATILITY_REGIMES'!$C$5,"Low",IF(F1636&lt;'04_VOLATILITY_REGIMES'!$C$6,"Normal",IF(F1636&lt;'04_VOLATILITY_REGIMES'!$C$7,"High","Extreme"))))</f>
        <v/>
      </c>
      <c r="P1636" s="20">
        <f>O1637</f>
        <v/>
      </c>
      <c r="Q1636" s="21">
        <f>YEAR(A1636)</f>
        <v/>
      </c>
    </row>
    <row r="1637">
      <c r="A1637" s="14" t="n">
        <v>43754</v>
      </c>
      <c r="B1637" s="15">
        <f>'01_RAW_Spot'!B1637</f>
        <v/>
      </c>
      <c r="C1637" s="16">
        <f>'01_RAW_IV'!B1637</f>
        <v/>
      </c>
      <c r="D1637" s="15">
        <f>LN(B1637/B1636)</f>
        <v/>
      </c>
      <c r="E1637" s="16">
        <f>STDEV(D1617:D1637)*SQRT(252)</f>
        <v/>
      </c>
      <c r="F1637" s="16">
        <f>STDEV(D1575:D1637)*SQRT(252)</f>
        <v/>
      </c>
      <c r="G1637" s="16">
        <f>IF(OR(C1637="",F1637=""),"",C1637-F1637)</f>
        <v/>
      </c>
      <c r="H1637" s="17">
        <f>IF(OR(C1637="",F1637="",F1637=0),"",C1637/F1637)</f>
        <v/>
      </c>
      <c r="I1637" s="18">
        <f>IF('01_RAW_FwdRV'!B1637="","",'01_RAW_FwdRV'!B1637)</f>
        <v/>
      </c>
      <c r="J1637" s="18">
        <f>IF(ROW()&lt;=3286,STDEV(D1638:D1658)*SQRT(252),"")</f>
        <v/>
      </c>
      <c r="K1637" s="18">
        <f>IF(ROW()&lt;=3244,LN(B1700/B1637),"")</f>
        <v/>
      </c>
      <c r="L1637" s="19" t="n">
        <v>0.3753056234718826</v>
      </c>
      <c r="M1637" s="19" t="n">
        <v>0.7982885085574573</v>
      </c>
      <c r="N1637" s="17" t="n">
        <v>-0.8747481443351208</v>
      </c>
      <c r="O1637" s="20">
        <f>IF(F1637="","",IF(F1637&lt;'04_VOLATILITY_REGIMES'!$C$5,"Low",IF(F1637&lt;'04_VOLATILITY_REGIMES'!$C$6,"Normal",IF(F1637&lt;'04_VOLATILITY_REGIMES'!$C$7,"High","Extreme"))))</f>
        <v/>
      </c>
      <c r="P1637" s="20">
        <f>O1638</f>
        <v/>
      </c>
      <c r="Q1637" s="21">
        <f>YEAR(A1637)</f>
        <v/>
      </c>
    </row>
    <row r="1638">
      <c r="A1638" s="14" t="n">
        <v>43755</v>
      </c>
      <c r="B1638" s="15">
        <f>'01_RAW_Spot'!B1638</f>
        <v/>
      </c>
      <c r="C1638" s="16">
        <f>'01_RAW_IV'!B1638</f>
        <v/>
      </c>
      <c r="D1638" s="15">
        <f>LN(B1638/B1637)</f>
        <v/>
      </c>
      <c r="E1638" s="16">
        <f>STDEV(D1618:D1638)*SQRT(252)</f>
        <v/>
      </c>
      <c r="F1638" s="16">
        <f>STDEV(D1576:D1638)*SQRT(252)</f>
        <v/>
      </c>
      <c r="G1638" s="16">
        <f>IF(OR(C1638="",F1638=""),"",C1638-F1638)</f>
        <v/>
      </c>
      <c r="H1638" s="17">
        <f>IF(OR(C1638="",F1638="",F1638=0),"",C1638/F1638)</f>
        <v/>
      </c>
      <c r="I1638" s="18">
        <f>IF('01_RAW_FwdRV'!B1638="","",'01_RAW_FwdRV'!B1638)</f>
        <v/>
      </c>
      <c r="J1638" s="18">
        <f>IF(ROW()&lt;=3286,STDEV(D1639:D1659)*SQRT(252),"")</f>
        <v/>
      </c>
      <c r="K1638" s="18">
        <f>IF(ROW()&lt;=3244,LN(B1701/B1638),"")</f>
        <v/>
      </c>
      <c r="L1638" s="19" t="n">
        <v>0.3579718998167379</v>
      </c>
      <c r="M1638" s="19" t="n">
        <v>0.8008552229688455</v>
      </c>
      <c r="N1638" s="17" t="n">
        <v>-0.9152919039133779</v>
      </c>
      <c r="O1638" s="20">
        <f>IF(F1638="","",IF(F1638&lt;'04_VOLATILITY_REGIMES'!$C$5,"Low",IF(F1638&lt;'04_VOLATILITY_REGIMES'!$C$6,"Normal",IF(F1638&lt;'04_VOLATILITY_REGIMES'!$C$7,"High","Extreme"))))</f>
        <v/>
      </c>
      <c r="P1638" s="20">
        <f>O1639</f>
        <v/>
      </c>
      <c r="Q1638" s="21">
        <f>YEAR(A1638)</f>
        <v/>
      </c>
    </row>
    <row r="1639">
      <c r="A1639" s="14" t="n">
        <v>43756</v>
      </c>
      <c r="B1639" s="15">
        <f>'01_RAW_Spot'!B1639</f>
        <v/>
      </c>
      <c r="C1639" s="16">
        <f>'01_RAW_IV'!B1639</f>
        <v/>
      </c>
      <c r="D1639" s="15">
        <f>LN(B1639/B1638)</f>
        <v/>
      </c>
      <c r="E1639" s="16">
        <f>STDEV(D1619:D1639)*SQRT(252)</f>
        <v/>
      </c>
      <c r="F1639" s="16">
        <f>STDEV(D1577:D1639)*SQRT(252)</f>
        <v/>
      </c>
      <c r="G1639" s="16">
        <f>IF(OR(C1639="",F1639=""),"",C1639-F1639)</f>
        <v/>
      </c>
      <c r="H1639" s="17">
        <f>IF(OR(C1639="",F1639="",F1639=0),"",C1639/F1639)</f>
        <v/>
      </c>
      <c r="I1639" s="18">
        <f>IF('01_RAW_FwdRV'!B1639="","",'01_RAW_FwdRV'!B1639)</f>
        <v/>
      </c>
      <c r="J1639" s="18">
        <f>IF(ROW()&lt;=3286,STDEV(D1640:D1660)*SQRT(252),"")</f>
        <v/>
      </c>
      <c r="K1639" s="18">
        <f>IF(ROW()&lt;=3244,LN(B1702/B1639),"")</f>
        <v/>
      </c>
      <c r="L1639" s="19" t="n">
        <v>0.3504273504273504</v>
      </c>
      <c r="M1639" s="19" t="n">
        <v>0.7991452991452992</v>
      </c>
      <c r="N1639" s="17" t="n">
        <v>-0.9275965071317703</v>
      </c>
      <c r="O1639" s="20">
        <f>IF(F1639="","",IF(F1639&lt;'04_VOLATILITY_REGIMES'!$C$5,"Low",IF(F1639&lt;'04_VOLATILITY_REGIMES'!$C$6,"Normal",IF(F1639&lt;'04_VOLATILITY_REGIMES'!$C$7,"High","Extreme"))))</f>
        <v/>
      </c>
      <c r="P1639" s="20">
        <f>O1640</f>
        <v/>
      </c>
      <c r="Q1639" s="21">
        <f>YEAR(A1639)</f>
        <v/>
      </c>
    </row>
    <row r="1640">
      <c r="A1640" s="14" t="n">
        <v>43760</v>
      </c>
      <c r="B1640" s="15">
        <f>'01_RAW_Spot'!B1640</f>
        <v/>
      </c>
      <c r="C1640" s="16">
        <f>'01_RAW_IV'!B1640</f>
        <v/>
      </c>
      <c r="D1640" s="15">
        <f>LN(B1640/B1639)</f>
        <v/>
      </c>
      <c r="E1640" s="16">
        <f>STDEV(D1620:D1640)*SQRT(252)</f>
        <v/>
      </c>
      <c r="F1640" s="16">
        <f>STDEV(D1578:D1640)*SQRT(252)</f>
        <v/>
      </c>
      <c r="G1640" s="16">
        <f>IF(OR(C1640="",F1640=""),"",C1640-F1640)</f>
        <v/>
      </c>
      <c r="H1640" s="17">
        <f>IF(OR(C1640="",F1640="",F1640=0),"",C1640/F1640)</f>
        <v/>
      </c>
      <c r="I1640" s="18">
        <f>IF('01_RAW_FwdRV'!B1640="","",'01_RAW_FwdRV'!B1640)</f>
        <v/>
      </c>
      <c r="J1640" s="18">
        <f>IF(ROW()&lt;=3286,STDEV(D1641:D1661)*SQRT(252),"")</f>
        <v/>
      </c>
      <c r="K1640" s="18">
        <f>IF(ROW()&lt;=3244,LN(B1703/B1640),"")</f>
        <v/>
      </c>
      <c r="L1640" s="19" t="n">
        <v>0.3374008541793777</v>
      </c>
      <c r="M1640" s="19" t="n">
        <v>0.801098230628432</v>
      </c>
      <c r="N1640" s="17" t="n">
        <v>-0.9745388210722141</v>
      </c>
      <c r="O1640" s="20">
        <f>IF(F1640="","",IF(F1640&lt;'04_VOLATILITY_REGIMES'!$C$5,"Low",IF(F1640&lt;'04_VOLATILITY_REGIMES'!$C$6,"Normal",IF(F1640&lt;'04_VOLATILITY_REGIMES'!$C$7,"High","Extreme"))))</f>
        <v/>
      </c>
      <c r="P1640" s="20">
        <f>O1641</f>
        <v/>
      </c>
      <c r="Q1640" s="21">
        <f>YEAR(A1640)</f>
        <v/>
      </c>
    </row>
    <row r="1641">
      <c r="A1641" s="14" t="n">
        <v>43761</v>
      </c>
      <c r="B1641" s="15">
        <f>'01_RAW_Spot'!B1641</f>
        <v/>
      </c>
      <c r="C1641" s="16">
        <f>'01_RAW_IV'!B1641</f>
        <v/>
      </c>
      <c r="D1641" s="15">
        <f>LN(B1641/B1640)</f>
        <v/>
      </c>
      <c r="E1641" s="16">
        <f>STDEV(D1621:D1641)*SQRT(252)</f>
        <v/>
      </c>
      <c r="F1641" s="16">
        <f>STDEV(D1579:D1641)*SQRT(252)</f>
        <v/>
      </c>
      <c r="G1641" s="16">
        <f>IF(OR(C1641="",F1641=""),"",C1641-F1641)</f>
        <v/>
      </c>
      <c r="H1641" s="17">
        <f>IF(OR(C1641="",F1641="",F1641=0),"",C1641/F1641)</f>
        <v/>
      </c>
      <c r="I1641" s="18">
        <f>IF('01_RAW_FwdRV'!B1641="","",'01_RAW_FwdRV'!B1641)</f>
        <v/>
      </c>
      <c r="J1641" s="18">
        <f>IF(ROW()&lt;=3286,STDEV(D1642:D1662)*SQRT(252),"")</f>
        <v/>
      </c>
      <c r="K1641" s="18">
        <f>IF(ROW()&lt;=3244,LN(B1704/B1641),"")</f>
        <v/>
      </c>
      <c r="L1641" s="19" t="n">
        <v>0.3213414634146342</v>
      </c>
      <c r="M1641" s="19" t="n">
        <v>0.800609756097561</v>
      </c>
      <c r="N1641" s="17" t="n">
        <v>-1.011459348163189</v>
      </c>
      <c r="O1641" s="20">
        <f>IF(F1641="","",IF(F1641&lt;'04_VOLATILITY_REGIMES'!$C$5,"Low",IF(F1641&lt;'04_VOLATILITY_REGIMES'!$C$6,"Normal",IF(F1641&lt;'04_VOLATILITY_REGIMES'!$C$7,"High","Extreme"))))</f>
        <v/>
      </c>
      <c r="P1641" s="20">
        <f>O1642</f>
        <v/>
      </c>
      <c r="Q1641" s="21">
        <f>YEAR(A1641)</f>
        <v/>
      </c>
    </row>
    <row r="1642">
      <c r="A1642" s="14" t="n">
        <v>43762</v>
      </c>
      <c r="B1642" s="15">
        <f>'01_RAW_Spot'!B1642</f>
        <v/>
      </c>
      <c r="C1642" s="16">
        <f>'01_RAW_IV'!B1642</f>
        <v/>
      </c>
      <c r="D1642" s="15">
        <f>LN(B1642/B1641)</f>
        <v/>
      </c>
      <c r="E1642" s="16">
        <f>STDEV(D1622:D1642)*SQRT(252)</f>
        <v/>
      </c>
      <c r="F1642" s="16">
        <f>STDEV(D1580:D1642)*SQRT(252)</f>
        <v/>
      </c>
      <c r="G1642" s="16">
        <f>IF(OR(C1642="",F1642=""),"",C1642-F1642)</f>
        <v/>
      </c>
      <c r="H1642" s="17">
        <f>IF(OR(C1642="",F1642="",F1642=0),"",C1642/F1642)</f>
        <v/>
      </c>
      <c r="I1642" s="18">
        <f>IF('01_RAW_FwdRV'!B1642="","",'01_RAW_FwdRV'!B1642)</f>
        <v/>
      </c>
      <c r="J1642" s="18">
        <f>IF(ROW()&lt;=3286,STDEV(D1643:D1663)*SQRT(252),"")</f>
        <v/>
      </c>
      <c r="K1642" s="18">
        <f>IF(ROW()&lt;=3244,LN(B1705/B1642),"")</f>
        <v/>
      </c>
      <c r="L1642" s="19" t="n">
        <v>0.2937233394271785</v>
      </c>
      <c r="M1642" s="19" t="n">
        <v>0.8001218769043267</v>
      </c>
      <c r="N1642" s="17" t="n">
        <v>-1.070482145278911</v>
      </c>
      <c r="O1642" s="20">
        <f>IF(F1642="","",IF(F1642&lt;'04_VOLATILITY_REGIMES'!$C$5,"Low",IF(F1642&lt;'04_VOLATILITY_REGIMES'!$C$6,"Normal",IF(F1642&lt;'04_VOLATILITY_REGIMES'!$C$7,"High","Extreme"))))</f>
        <v/>
      </c>
      <c r="P1642" s="20">
        <f>O1643</f>
        <v/>
      </c>
      <c r="Q1642" s="21">
        <f>YEAR(A1642)</f>
        <v/>
      </c>
    </row>
    <row r="1643">
      <c r="A1643" s="14" t="n">
        <v>43763</v>
      </c>
      <c r="B1643" s="15">
        <f>'01_RAW_Spot'!B1643</f>
        <v/>
      </c>
      <c r="C1643" s="16">
        <f>'01_RAW_IV'!B1643</f>
        <v/>
      </c>
      <c r="D1643" s="15">
        <f>LN(B1643/B1642)</f>
        <v/>
      </c>
      <c r="E1643" s="16">
        <f>STDEV(D1623:D1643)*SQRT(252)</f>
        <v/>
      </c>
      <c r="F1643" s="16">
        <f>STDEV(D1581:D1643)*SQRT(252)</f>
        <v/>
      </c>
      <c r="G1643" s="16">
        <f>IF(OR(C1643="",F1643=""),"",C1643-F1643)</f>
        <v/>
      </c>
      <c r="H1643" s="17">
        <f>IF(OR(C1643="",F1643="",F1643=0),"",C1643/F1643)</f>
        <v/>
      </c>
      <c r="I1643" s="18">
        <f>IF('01_RAW_FwdRV'!B1643="","",'01_RAW_FwdRV'!B1643)</f>
        <v/>
      </c>
      <c r="J1643" s="18">
        <f>IF(ROW()&lt;=3286,STDEV(D1644:D1664)*SQRT(252),"")</f>
        <v/>
      </c>
      <c r="K1643" s="18">
        <f>IF(ROW()&lt;=3244,LN(B1706/B1643),"")</f>
        <v/>
      </c>
      <c r="L1643" s="19" t="n">
        <v>0.2941534713763703</v>
      </c>
      <c r="M1643" s="19" t="n">
        <v>0.7984165651644336</v>
      </c>
      <c r="N1643" s="17" t="n">
        <v>-1.066906438158735</v>
      </c>
      <c r="O1643" s="20">
        <f>IF(F1643="","",IF(F1643&lt;'04_VOLATILITY_REGIMES'!$C$5,"Low",IF(F1643&lt;'04_VOLATILITY_REGIMES'!$C$6,"Normal",IF(F1643&lt;'04_VOLATILITY_REGIMES'!$C$7,"High","Extreme"))))</f>
        <v/>
      </c>
      <c r="P1643" s="20">
        <f>O1644</f>
        <v/>
      </c>
      <c r="Q1643" s="21">
        <f>YEAR(A1643)</f>
        <v/>
      </c>
    </row>
    <row r="1644">
      <c r="A1644" s="14" t="n">
        <v>43767</v>
      </c>
      <c r="B1644" s="15">
        <f>'01_RAW_Spot'!B1644</f>
        <v/>
      </c>
      <c r="C1644" s="16">
        <f>'01_RAW_IV'!B1644</f>
        <v/>
      </c>
      <c r="D1644" s="15">
        <f>LN(B1644/B1643)</f>
        <v/>
      </c>
      <c r="E1644" s="16">
        <f>STDEV(D1624:D1644)*SQRT(252)</f>
        <v/>
      </c>
      <c r="F1644" s="16">
        <f>STDEV(D1582:D1644)*SQRT(252)</f>
        <v/>
      </c>
      <c r="G1644" s="16">
        <f>IF(OR(C1644="",F1644=""),"",C1644-F1644)</f>
        <v/>
      </c>
      <c r="H1644" s="17">
        <f>IF(OR(C1644="",F1644="",F1644=0),"",C1644/F1644)</f>
        <v/>
      </c>
      <c r="I1644" s="18">
        <f>IF('01_RAW_FwdRV'!B1644="","",'01_RAW_FwdRV'!B1644)</f>
        <v/>
      </c>
      <c r="J1644" s="18">
        <f>IF(ROW()&lt;=3286,STDEV(D1645:D1665)*SQRT(252),"")</f>
        <v/>
      </c>
      <c r="K1644" s="18">
        <f>IF(ROW()&lt;=3244,LN(B1707/B1644),"")</f>
        <v/>
      </c>
      <c r="L1644" s="19" t="n">
        <v>0.248934875228241</v>
      </c>
      <c r="M1644" s="19" t="n">
        <v>0.7979306147291539</v>
      </c>
      <c r="N1644" s="17" t="n">
        <v>-1.126124971994146</v>
      </c>
      <c r="O1644" s="20">
        <f>IF(F1644="","",IF(F1644&lt;'04_VOLATILITY_REGIMES'!$C$5,"Low",IF(F1644&lt;'04_VOLATILITY_REGIMES'!$C$6,"Normal",IF(F1644&lt;'04_VOLATILITY_REGIMES'!$C$7,"High","Extreme"))))</f>
        <v/>
      </c>
      <c r="P1644" s="20">
        <f>O1645</f>
        <v/>
      </c>
      <c r="Q1644" s="21">
        <f>YEAR(A1644)</f>
        <v/>
      </c>
    </row>
    <row r="1645">
      <c r="A1645" s="14" t="n">
        <v>43768</v>
      </c>
      <c r="B1645" s="15">
        <f>'01_RAW_Spot'!B1645</f>
        <v/>
      </c>
      <c r="C1645" s="16">
        <f>'01_RAW_IV'!B1645</f>
        <v/>
      </c>
      <c r="D1645" s="15">
        <f>LN(B1645/B1644)</f>
        <v/>
      </c>
      <c r="E1645" s="16">
        <f>STDEV(D1625:D1645)*SQRT(252)</f>
        <v/>
      </c>
      <c r="F1645" s="16">
        <f>STDEV(D1583:D1645)*SQRT(252)</f>
        <v/>
      </c>
      <c r="G1645" s="16">
        <f>IF(OR(C1645="",F1645=""),"",C1645-F1645)</f>
        <v/>
      </c>
      <c r="H1645" s="17">
        <f>IF(OR(C1645="",F1645="",F1645=0),"",C1645/F1645)</f>
        <v/>
      </c>
      <c r="I1645" s="18">
        <f>IF('01_RAW_FwdRV'!B1645="","",'01_RAW_FwdRV'!B1645)</f>
        <v/>
      </c>
      <c r="J1645" s="18">
        <f>IF(ROW()&lt;=3286,STDEV(D1646:D1666)*SQRT(252),"")</f>
        <v/>
      </c>
      <c r="K1645" s="18">
        <f>IF(ROW()&lt;=3244,LN(B1708/B1645),"")</f>
        <v/>
      </c>
      <c r="L1645" s="19" t="n">
        <v>0.2317518248175182</v>
      </c>
      <c r="M1645" s="19" t="n">
        <v>0.7980535279805353</v>
      </c>
      <c r="N1645" s="17" t="n">
        <v>-1.146770169601766</v>
      </c>
      <c r="O1645" s="20">
        <f>IF(F1645="","",IF(F1645&lt;'04_VOLATILITY_REGIMES'!$C$5,"Low",IF(F1645&lt;'04_VOLATILITY_REGIMES'!$C$6,"Normal",IF(F1645&lt;'04_VOLATILITY_REGIMES'!$C$7,"High","Extreme"))))</f>
        <v/>
      </c>
      <c r="P1645" s="20">
        <f>O1646</f>
        <v/>
      </c>
      <c r="Q1645" s="21">
        <f>YEAR(A1645)</f>
        <v/>
      </c>
    </row>
    <row r="1646">
      <c r="A1646" s="14" t="n">
        <v>43769</v>
      </c>
      <c r="B1646" s="15">
        <f>'01_RAW_Spot'!B1646</f>
        <v/>
      </c>
      <c r="C1646" s="16">
        <f>'01_RAW_IV'!B1646</f>
        <v/>
      </c>
      <c r="D1646" s="15">
        <f>LN(B1646/B1645)</f>
        <v/>
      </c>
      <c r="E1646" s="16">
        <f>STDEV(D1626:D1646)*SQRT(252)</f>
        <v/>
      </c>
      <c r="F1646" s="16">
        <f>STDEV(D1584:D1646)*SQRT(252)</f>
        <v/>
      </c>
      <c r="G1646" s="16">
        <f>IF(OR(C1646="",F1646=""),"",C1646-F1646)</f>
        <v/>
      </c>
      <c r="H1646" s="17">
        <f>IF(OR(C1646="",F1646="",F1646=0),"",C1646/F1646)</f>
        <v/>
      </c>
      <c r="I1646" s="18">
        <f>IF('01_RAW_FwdRV'!B1646="","",'01_RAW_FwdRV'!B1646)</f>
        <v/>
      </c>
      <c r="J1646" s="18">
        <f>IF(ROW()&lt;=3286,STDEV(D1647:D1667)*SQRT(252),"")</f>
        <v/>
      </c>
      <c r="K1646" s="18">
        <f>IF(ROW()&lt;=3244,LN(B1709/B1646),"")</f>
        <v/>
      </c>
      <c r="L1646" s="19" t="n">
        <v>0.2577507598784194</v>
      </c>
      <c r="M1646" s="19" t="n">
        <v>0.7975683890577507</v>
      </c>
      <c r="N1646" s="17" t="n">
        <v>-1.113324156885446</v>
      </c>
      <c r="O1646" s="20">
        <f>IF(F1646="","",IF(F1646&lt;'04_VOLATILITY_REGIMES'!$C$5,"Low",IF(F1646&lt;'04_VOLATILITY_REGIMES'!$C$6,"Normal",IF(F1646&lt;'04_VOLATILITY_REGIMES'!$C$7,"High","Extreme"))))</f>
        <v/>
      </c>
      <c r="P1646" s="20">
        <f>O1647</f>
        <v/>
      </c>
      <c r="Q1646" s="21">
        <f>YEAR(A1646)</f>
        <v/>
      </c>
    </row>
    <row r="1647">
      <c r="A1647" s="14" t="n">
        <v>43770</v>
      </c>
      <c r="B1647" s="15">
        <f>'01_RAW_Spot'!B1647</f>
        <v/>
      </c>
      <c r="C1647" s="16">
        <f>'01_RAW_IV'!B1647</f>
        <v/>
      </c>
      <c r="D1647" s="15">
        <f>LN(B1647/B1646)</f>
        <v/>
      </c>
      <c r="E1647" s="16">
        <f>STDEV(D1627:D1647)*SQRT(252)</f>
        <v/>
      </c>
      <c r="F1647" s="16">
        <f>STDEV(D1585:D1647)*SQRT(252)</f>
        <v/>
      </c>
      <c r="G1647" s="16">
        <f>IF(OR(C1647="",F1647=""),"",C1647-F1647)</f>
        <v/>
      </c>
      <c r="H1647" s="17">
        <f>IF(OR(C1647="",F1647="",F1647=0),"",C1647/F1647)</f>
        <v/>
      </c>
      <c r="I1647" s="18">
        <f>IF('01_RAW_FwdRV'!B1647="","",'01_RAW_FwdRV'!B1647)</f>
        <v/>
      </c>
      <c r="J1647" s="18">
        <f>IF(ROW()&lt;=3286,STDEV(D1648:D1668)*SQRT(252),"")</f>
        <v/>
      </c>
      <c r="K1647" s="18">
        <f>IF(ROW()&lt;=3244,LN(B1710/B1647),"")</f>
        <v/>
      </c>
      <c r="L1647" s="19" t="n">
        <v>0.244228432563791</v>
      </c>
      <c r="M1647" s="19" t="n">
        <v>0.8019441069258809</v>
      </c>
      <c r="N1647" s="17" t="n">
        <v>-1.137663840841713</v>
      </c>
      <c r="O1647" s="20">
        <f>IF(F1647="","",IF(F1647&lt;'04_VOLATILITY_REGIMES'!$C$5,"Low",IF(F1647&lt;'04_VOLATILITY_REGIMES'!$C$6,"Normal",IF(F1647&lt;'04_VOLATILITY_REGIMES'!$C$7,"High","Extreme"))))</f>
        <v/>
      </c>
      <c r="P1647" s="20">
        <f>O1648</f>
        <v/>
      </c>
      <c r="Q1647" s="21">
        <f>YEAR(A1647)</f>
        <v/>
      </c>
    </row>
    <row r="1648">
      <c r="A1648" s="14" t="n">
        <v>43773</v>
      </c>
      <c r="B1648" s="15">
        <f>'01_RAW_Spot'!B1648</f>
        <v/>
      </c>
      <c r="C1648" s="16">
        <f>'01_RAW_IV'!B1648</f>
        <v/>
      </c>
      <c r="D1648" s="15">
        <f>LN(B1648/B1647)</f>
        <v/>
      </c>
      <c r="E1648" s="16">
        <f>STDEV(D1628:D1648)*SQRT(252)</f>
        <v/>
      </c>
      <c r="F1648" s="16">
        <f>STDEV(D1586:D1648)*SQRT(252)</f>
        <v/>
      </c>
      <c r="G1648" s="16">
        <f>IF(OR(C1648="",F1648=""),"",C1648-F1648)</f>
        <v/>
      </c>
      <c r="H1648" s="17">
        <f>IF(OR(C1648="",F1648="",F1648=0),"",C1648/F1648)</f>
        <v/>
      </c>
      <c r="I1648" s="18">
        <f>IF('01_RAW_FwdRV'!B1648="","",'01_RAW_FwdRV'!B1648)</f>
        <v/>
      </c>
      <c r="J1648" s="18">
        <f>IF(ROW()&lt;=3286,STDEV(D1649:D1669)*SQRT(252),"")</f>
        <v/>
      </c>
      <c r="K1648" s="18">
        <f>IF(ROW()&lt;=3244,LN(B1711/B1648),"")</f>
        <v/>
      </c>
      <c r="L1648" s="19" t="n">
        <v>0.2088646023072253</v>
      </c>
      <c r="M1648" s="19" t="n">
        <v>0.7959927140255009</v>
      </c>
      <c r="N1648" s="17" t="n">
        <v>-1.171133782131949</v>
      </c>
      <c r="O1648" s="20">
        <f>IF(F1648="","",IF(F1648&lt;'04_VOLATILITY_REGIMES'!$C$5,"Low",IF(F1648&lt;'04_VOLATILITY_REGIMES'!$C$6,"Normal",IF(F1648&lt;'04_VOLATILITY_REGIMES'!$C$7,"High","Extreme"))))</f>
        <v/>
      </c>
      <c r="P1648" s="20">
        <f>O1649</f>
        <v/>
      </c>
      <c r="Q1648" s="21">
        <f>YEAR(A1648)</f>
        <v/>
      </c>
    </row>
    <row r="1649">
      <c r="A1649" s="14" t="n">
        <v>43774</v>
      </c>
      <c r="B1649" s="15">
        <f>'01_RAW_Spot'!B1649</f>
        <v/>
      </c>
      <c r="C1649" s="16">
        <f>'01_RAW_IV'!B1649</f>
        <v/>
      </c>
      <c r="D1649" s="15">
        <f>LN(B1649/B1648)</f>
        <v/>
      </c>
      <c r="E1649" s="16">
        <f>STDEV(D1629:D1649)*SQRT(252)</f>
        <v/>
      </c>
      <c r="F1649" s="16">
        <f>STDEV(D1587:D1649)*SQRT(252)</f>
        <v/>
      </c>
      <c r="G1649" s="16">
        <f>IF(OR(C1649="",F1649=""),"",C1649-F1649)</f>
        <v/>
      </c>
      <c r="H1649" s="17">
        <f>IF(OR(C1649="",F1649="",F1649=0),"",C1649/F1649)</f>
        <v/>
      </c>
      <c r="I1649" s="18">
        <f>IF('01_RAW_FwdRV'!B1649="","",'01_RAW_FwdRV'!B1649)</f>
        <v/>
      </c>
      <c r="J1649" s="18">
        <f>IF(ROW()&lt;=3286,STDEV(D1650:D1670)*SQRT(252),"")</f>
        <v/>
      </c>
      <c r="K1649" s="18">
        <f>IF(ROW()&lt;=3244,LN(B1712/B1649),"")</f>
        <v/>
      </c>
      <c r="L1649" s="19" t="n">
        <v>0.2141990291262136</v>
      </c>
      <c r="M1649" s="19" t="n">
        <v>0.7942961165048543</v>
      </c>
      <c r="N1649" s="17" t="n">
        <v>-1.15282204473548</v>
      </c>
      <c r="O1649" s="20">
        <f>IF(F1649="","",IF(F1649&lt;'04_VOLATILITY_REGIMES'!$C$5,"Low",IF(F1649&lt;'04_VOLATILITY_REGIMES'!$C$6,"Normal",IF(F1649&lt;'04_VOLATILITY_REGIMES'!$C$7,"High","Extreme"))))</f>
        <v/>
      </c>
      <c r="P1649" s="20">
        <f>O1650</f>
        <v/>
      </c>
      <c r="Q1649" s="21">
        <f>YEAR(A1649)</f>
        <v/>
      </c>
    </row>
    <row r="1650">
      <c r="A1650" s="14" t="n">
        <v>43775</v>
      </c>
      <c r="B1650" s="15">
        <f>'01_RAW_Spot'!B1650</f>
        <v/>
      </c>
      <c r="C1650" s="16">
        <f>'01_RAW_IV'!B1650</f>
        <v/>
      </c>
      <c r="D1650" s="15">
        <f>LN(B1650/B1649)</f>
        <v/>
      </c>
      <c r="E1650" s="16">
        <f>STDEV(D1630:D1650)*SQRT(252)</f>
        <v/>
      </c>
      <c r="F1650" s="16">
        <f>STDEV(D1588:D1650)*SQRT(252)</f>
        <v/>
      </c>
      <c r="G1650" s="16">
        <f>IF(OR(C1650="",F1650=""),"",C1650-F1650)</f>
        <v/>
      </c>
      <c r="H1650" s="17">
        <f>IF(OR(C1650="",F1650="",F1650=0),"",C1650/F1650)</f>
        <v/>
      </c>
      <c r="I1650" s="18">
        <f>IF('01_RAW_FwdRV'!B1650="","",'01_RAW_FwdRV'!B1650)</f>
        <v/>
      </c>
      <c r="J1650" s="18">
        <f>IF(ROW()&lt;=3286,STDEV(D1651:D1671)*SQRT(252),"")</f>
        <v/>
      </c>
      <c r="K1650" s="18">
        <f>IF(ROW()&lt;=3244,LN(B1713/B1650),"")</f>
        <v/>
      </c>
      <c r="L1650" s="19" t="n">
        <v>0.2183141297756216</v>
      </c>
      <c r="M1650" s="19" t="n">
        <v>0.8023044269254094</v>
      </c>
      <c r="N1650" s="17" t="n">
        <v>-1.165192613424913</v>
      </c>
      <c r="O1650" s="20">
        <f>IF(F1650="","",IF(F1650&lt;'04_VOLATILITY_REGIMES'!$C$5,"Low",IF(F1650&lt;'04_VOLATILITY_REGIMES'!$C$6,"Normal",IF(F1650&lt;'04_VOLATILITY_REGIMES'!$C$7,"High","Extreme"))))</f>
        <v/>
      </c>
      <c r="P1650" s="20">
        <f>O1651</f>
        <v/>
      </c>
      <c r="Q1650" s="21">
        <f>YEAR(A1650)</f>
        <v/>
      </c>
    </row>
    <row r="1651">
      <c r="A1651" s="14" t="n">
        <v>43776</v>
      </c>
      <c r="B1651" s="15">
        <f>'01_RAW_Spot'!B1651</f>
        <v/>
      </c>
      <c r="C1651" s="16">
        <f>'01_RAW_IV'!B1651</f>
        <v/>
      </c>
      <c r="D1651" s="15">
        <f>LN(B1651/B1650)</f>
        <v/>
      </c>
      <c r="E1651" s="16">
        <f>STDEV(D1631:D1651)*SQRT(252)</f>
        <v/>
      </c>
      <c r="F1651" s="16">
        <f>STDEV(D1589:D1651)*SQRT(252)</f>
        <v/>
      </c>
      <c r="G1651" s="16">
        <f>IF(OR(C1651="",F1651=""),"",C1651-F1651)</f>
        <v/>
      </c>
      <c r="H1651" s="17">
        <f>IF(OR(C1651="",F1651="",F1651=0),"",C1651/F1651)</f>
        <v/>
      </c>
      <c r="I1651" s="18">
        <f>IF('01_RAW_FwdRV'!B1651="","",'01_RAW_FwdRV'!B1651)</f>
        <v/>
      </c>
      <c r="J1651" s="18">
        <f>IF(ROW()&lt;=3286,STDEV(D1652:D1672)*SQRT(252),"")</f>
        <v/>
      </c>
      <c r="K1651" s="18">
        <f>IF(ROW()&lt;=3244,LN(B1714/B1651),"")</f>
        <v/>
      </c>
      <c r="L1651" s="19" t="n">
        <v>0.1987878787878788</v>
      </c>
      <c r="M1651" s="19" t="n">
        <v>0.8012121212121213</v>
      </c>
      <c r="N1651" s="17" t="n">
        <v>-1.186769467576151</v>
      </c>
      <c r="O1651" s="20">
        <f>IF(F1651="","",IF(F1651&lt;'04_VOLATILITY_REGIMES'!$C$5,"Low",IF(F1651&lt;'04_VOLATILITY_REGIMES'!$C$6,"Normal",IF(F1651&lt;'04_VOLATILITY_REGIMES'!$C$7,"High","Extreme"))))</f>
        <v/>
      </c>
      <c r="P1651" s="20">
        <f>O1652</f>
        <v/>
      </c>
      <c r="Q1651" s="21">
        <f>YEAR(A1651)</f>
        <v/>
      </c>
    </row>
    <row r="1652">
      <c r="A1652" s="14" t="n">
        <v>43777</v>
      </c>
      <c r="B1652" s="15">
        <f>'01_RAW_Spot'!B1652</f>
        <v/>
      </c>
      <c r="C1652" s="16">
        <f>'01_RAW_IV'!B1652</f>
        <v/>
      </c>
      <c r="D1652" s="15">
        <f>LN(B1652/B1651)</f>
        <v/>
      </c>
      <c r="E1652" s="16">
        <f>STDEV(D1632:D1652)*SQRT(252)</f>
        <v/>
      </c>
      <c r="F1652" s="16">
        <f>STDEV(D1590:D1652)*SQRT(252)</f>
        <v/>
      </c>
      <c r="G1652" s="16">
        <f>IF(OR(C1652="",F1652=""),"",C1652-F1652)</f>
        <v/>
      </c>
      <c r="H1652" s="17">
        <f>IF(OR(C1652="",F1652="",F1652=0),"",C1652/F1652)</f>
        <v/>
      </c>
      <c r="I1652" s="18">
        <f>IF('01_RAW_FwdRV'!B1652="","",'01_RAW_FwdRV'!B1652)</f>
        <v/>
      </c>
      <c r="J1652" s="18">
        <f>IF(ROW()&lt;=3286,STDEV(D1653:D1673)*SQRT(252),"")</f>
        <v/>
      </c>
      <c r="K1652" s="18">
        <f>IF(ROW()&lt;=3244,LN(B1715/B1652),"")</f>
        <v/>
      </c>
      <c r="L1652" s="19" t="n">
        <v>0.2174439733494851</v>
      </c>
      <c r="M1652" s="19" t="n">
        <v>0.80557238037553</v>
      </c>
      <c r="N1652" s="17" t="n">
        <v>-1.171353315050483</v>
      </c>
      <c r="O1652" s="20">
        <f>IF(F1652="","",IF(F1652&lt;'04_VOLATILITY_REGIMES'!$C$5,"Low",IF(F1652&lt;'04_VOLATILITY_REGIMES'!$C$6,"Normal",IF(F1652&lt;'04_VOLATILITY_REGIMES'!$C$7,"High","Extreme"))))</f>
        <v/>
      </c>
      <c r="P1652" s="20">
        <f>O1653</f>
        <v/>
      </c>
      <c r="Q1652" s="21">
        <f>YEAR(A1652)</f>
        <v/>
      </c>
    </row>
    <row r="1653">
      <c r="A1653" s="14" t="n">
        <v>43780</v>
      </c>
      <c r="B1653" s="15">
        <f>'01_RAW_Spot'!B1653</f>
        <v/>
      </c>
      <c r="C1653" s="16">
        <f>'01_RAW_IV'!B1653</f>
        <v/>
      </c>
      <c r="D1653" s="15">
        <f>LN(B1653/B1652)</f>
        <v/>
      </c>
      <c r="E1653" s="16">
        <f>STDEV(D1633:D1653)*SQRT(252)</f>
        <v/>
      </c>
      <c r="F1653" s="16">
        <f>STDEV(D1591:D1653)*SQRT(252)</f>
        <v/>
      </c>
      <c r="G1653" s="16">
        <f>IF(OR(C1653="",F1653=""),"",C1653-F1653)</f>
        <v/>
      </c>
      <c r="H1653" s="17">
        <f>IF(OR(C1653="",F1653="",F1653=0),"",C1653/F1653)</f>
        <v/>
      </c>
      <c r="I1653" s="18">
        <f>IF('01_RAW_FwdRV'!B1653="","",'01_RAW_FwdRV'!B1653)</f>
        <v/>
      </c>
      <c r="J1653" s="18">
        <f>IF(ROW()&lt;=3286,STDEV(D1654:D1674)*SQRT(252),"")</f>
        <v/>
      </c>
      <c r="K1653" s="18">
        <f>IF(ROW()&lt;=3244,LN(B1716/B1653),"")</f>
        <v/>
      </c>
      <c r="L1653" s="19" t="n">
        <v>0.2354721549636804</v>
      </c>
      <c r="M1653" s="19" t="n">
        <v>0.7760290556900726</v>
      </c>
      <c r="N1653" s="17" t="n">
        <v>-1.076220796391341</v>
      </c>
      <c r="O1653" s="20">
        <f>IF(F1653="","",IF(F1653&lt;'04_VOLATILITY_REGIMES'!$C$5,"Low",IF(F1653&lt;'04_VOLATILITY_REGIMES'!$C$6,"Normal",IF(F1653&lt;'04_VOLATILITY_REGIMES'!$C$7,"High","Extreme"))))</f>
        <v/>
      </c>
      <c r="P1653" s="20">
        <f>O1654</f>
        <v/>
      </c>
      <c r="Q1653" s="21">
        <f>YEAR(A1653)</f>
        <v/>
      </c>
    </row>
    <row r="1654">
      <c r="A1654" s="14" t="n">
        <v>43782</v>
      </c>
      <c r="B1654" s="15">
        <f>'01_RAW_Spot'!B1654</f>
        <v/>
      </c>
      <c r="C1654" s="16">
        <f>'01_RAW_IV'!B1654</f>
        <v/>
      </c>
      <c r="D1654" s="15">
        <f>LN(B1654/B1653)</f>
        <v/>
      </c>
      <c r="E1654" s="16">
        <f>STDEV(D1634:D1654)*SQRT(252)</f>
        <v/>
      </c>
      <c r="F1654" s="16">
        <f>STDEV(D1592:D1654)*SQRT(252)</f>
        <v/>
      </c>
      <c r="G1654" s="16">
        <f>IF(OR(C1654="",F1654=""),"",C1654-F1654)</f>
        <v/>
      </c>
      <c r="H1654" s="17">
        <f>IF(OR(C1654="",F1654="",F1654=0),"",C1654/F1654)</f>
        <v/>
      </c>
      <c r="I1654" s="18">
        <f>IF('01_RAW_FwdRV'!B1654="","",'01_RAW_FwdRV'!B1654)</f>
        <v/>
      </c>
      <c r="J1654" s="18">
        <f>IF(ROW()&lt;=3286,STDEV(D1655:D1675)*SQRT(252),"")</f>
        <v/>
      </c>
      <c r="K1654" s="18">
        <f>IF(ROW()&lt;=3244,LN(B1717/B1654),"")</f>
        <v/>
      </c>
      <c r="L1654" s="19" t="n">
        <v>0.2565033272837265</v>
      </c>
      <c r="M1654" s="19" t="n">
        <v>0.6781609195402298</v>
      </c>
      <c r="N1654" s="17" t="n">
        <v>-0.7792237170019388</v>
      </c>
      <c r="O1654" s="20">
        <f>IF(F1654="","",IF(F1654&lt;'04_VOLATILITY_REGIMES'!$C$5,"Low",IF(F1654&lt;'04_VOLATILITY_REGIMES'!$C$6,"Normal",IF(F1654&lt;'04_VOLATILITY_REGIMES'!$C$7,"High","Extreme"))))</f>
        <v/>
      </c>
      <c r="P1654" s="20">
        <f>O1655</f>
        <v/>
      </c>
      <c r="Q1654" s="21">
        <f>YEAR(A1654)</f>
        <v/>
      </c>
    </row>
    <row r="1655">
      <c r="A1655" s="14" t="n">
        <v>43783</v>
      </c>
      <c r="B1655" s="15">
        <f>'01_RAW_Spot'!B1655</f>
        <v/>
      </c>
      <c r="C1655" s="16">
        <f>'01_RAW_IV'!B1655</f>
        <v/>
      </c>
      <c r="D1655" s="15">
        <f>LN(B1655/B1654)</f>
        <v/>
      </c>
      <c r="E1655" s="16">
        <f>STDEV(D1635:D1655)*SQRT(252)</f>
        <v/>
      </c>
      <c r="F1655" s="16">
        <f>STDEV(D1593:D1655)*SQRT(252)</f>
        <v/>
      </c>
      <c r="G1655" s="16">
        <f>IF(OR(C1655="",F1655=""),"",C1655-F1655)</f>
        <v/>
      </c>
      <c r="H1655" s="17">
        <f>IF(OR(C1655="",F1655="",F1655=0),"",C1655/F1655)</f>
        <v/>
      </c>
      <c r="I1655" s="18">
        <f>IF('01_RAW_FwdRV'!B1655="","",'01_RAW_FwdRV'!B1655)</f>
        <v/>
      </c>
      <c r="J1655" s="18">
        <f>IF(ROW()&lt;=3286,STDEV(D1656:D1676)*SQRT(252),"")</f>
        <v/>
      </c>
      <c r="K1655" s="18">
        <f>IF(ROW()&lt;=3244,LN(B1718/B1655),"")</f>
        <v/>
      </c>
      <c r="L1655" s="19" t="n">
        <v>0.2726723095525997</v>
      </c>
      <c r="M1655" s="19" t="n">
        <v>0.6807738814993954</v>
      </c>
      <c r="N1655" s="17" t="n">
        <v>-0.7655506519137079</v>
      </c>
      <c r="O1655" s="20">
        <f>IF(F1655="","",IF(F1655&lt;'04_VOLATILITY_REGIMES'!$C$5,"Low",IF(F1655&lt;'04_VOLATILITY_REGIMES'!$C$6,"Normal",IF(F1655&lt;'04_VOLATILITY_REGIMES'!$C$7,"High","Extreme"))))</f>
        <v/>
      </c>
      <c r="P1655" s="20">
        <f>O1656</f>
        <v/>
      </c>
      <c r="Q1655" s="21">
        <f>YEAR(A1655)</f>
        <v/>
      </c>
    </row>
    <row r="1656">
      <c r="A1656" s="14" t="n">
        <v>43784</v>
      </c>
      <c r="B1656" s="15">
        <f>'01_RAW_Spot'!B1656</f>
        <v/>
      </c>
      <c r="C1656" s="16">
        <f>'01_RAW_IV'!B1656</f>
        <v/>
      </c>
      <c r="D1656" s="15">
        <f>LN(B1656/B1655)</f>
        <v/>
      </c>
      <c r="E1656" s="16">
        <f>STDEV(D1636:D1656)*SQRT(252)</f>
        <v/>
      </c>
      <c r="F1656" s="16">
        <f>STDEV(D1594:D1656)*SQRT(252)</f>
        <v/>
      </c>
      <c r="G1656" s="16">
        <f>IF(OR(C1656="",F1656=""),"",C1656-F1656)</f>
        <v/>
      </c>
      <c r="H1656" s="17">
        <f>IF(OR(C1656="",F1656="",F1656=0),"",C1656/F1656)</f>
        <v/>
      </c>
      <c r="I1656" s="18">
        <f>IF('01_RAW_FwdRV'!B1656="","",'01_RAW_FwdRV'!B1656)</f>
        <v/>
      </c>
      <c r="J1656" s="18">
        <f>IF(ROW()&lt;=3286,STDEV(D1657:D1677)*SQRT(252),"")</f>
        <v/>
      </c>
      <c r="K1656" s="18">
        <f>IF(ROW()&lt;=3244,LN(B1719/B1656),"")</f>
        <v/>
      </c>
      <c r="L1656" s="19" t="n">
        <v>0.2580060422960725</v>
      </c>
      <c r="M1656" s="19" t="n">
        <v>0.683987915407855</v>
      </c>
      <c r="N1656" s="17" t="n">
        <v>-0.7916428326478586</v>
      </c>
      <c r="O1656" s="20">
        <f>IF(F1656="","",IF(F1656&lt;'04_VOLATILITY_REGIMES'!$C$5,"Low",IF(F1656&lt;'04_VOLATILITY_REGIMES'!$C$6,"Normal",IF(F1656&lt;'04_VOLATILITY_REGIMES'!$C$7,"High","Extreme"))))</f>
        <v/>
      </c>
      <c r="P1656" s="20">
        <f>O1657</f>
        <v/>
      </c>
      <c r="Q1656" s="21">
        <f>YEAR(A1656)</f>
        <v/>
      </c>
    </row>
    <row r="1657">
      <c r="A1657" s="14" t="n">
        <v>43787</v>
      </c>
      <c r="B1657" s="15">
        <f>'01_RAW_Spot'!B1657</f>
        <v/>
      </c>
      <c r="C1657" s="16">
        <f>'01_RAW_IV'!B1657</f>
        <v/>
      </c>
      <c r="D1657" s="15">
        <f>LN(B1657/B1656)</f>
        <v/>
      </c>
      <c r="E1657" s="16">
        <f>STDEV(D1637:D1657)*SQRT(252)</f>
        <v/>
      </c>
      <c r="F1657" s="16">
        <f>STDEV(D1595:D1657)*SQRT(252)</f>
        <v/>
      </c>
      <c r="G1657" s="16">
        <f>IF(OR(C1657="",F1657=""),"",C1657-F1657)</f>
        <v/>
      </c>
      <c r="H1657" s="17">
        <f>IF(OR(C1657="",F1657="",F1657=0),"",C1657/F1657)</f>
        <v/>
      </c>
      <c r="I1657" s="18">
        <f>IF('01_RAW_FwdRV'!B1657="","",'01_RAW_FwdRV'!B1657)</f>
        <v/>
      </c>
      <c r="J1657" s="18">
        <f>IF(ROW()&lt;=3286,STDEV(D1658:D1678)*SQRT(252),"")</f>
        <v/>
      </c>
      <c r="K1657" s="18">
        <f>IF(ROW()&lt;=3244,LN(B1720/B1657),"")</f>
        <v/>
      </c>
      <c r="L1657" s="19" t="n">
        <v>0.2361111111111111</v>
      </c>
      <c r="M1657" s="19" t="n">
        <v>0.6799516908212561</v>
      </c>
      <c r="N1657" s="17" t="n">
        <v>-0.8017928535903235</v>
      </c>
      <c r="O1657" s="20">
        <f>IF(F1657="","",IF(F1657&lt;'04_VOLATILITY_REGIMES'!$C$5,"Low",IF(F1657&lt;'04_VOLATILITY_REGIMES'!$C$6,"Normal",IF(F1657&lt;'04_VOLATILITY_REGIMES'!$C$7,"High","Extreme"))))</f>
        <v/>
      </c>
      <c r="P1657" s="20">
        <f>O1658</f>
        <v/>
      </c>
      <c r="Q1657" s="21">
        <f>YEAR(A1657)</f>
        <v/>
      </c>
    </row>
    <row r="1658">
      <c r="A1658" s="14" t="n">
        <v>43788</v>
      </c>
      <c r="B1658" s="15">
        <f>'01_RAW_Spot'!B1658</f>
        <v/>
      </c>
      <c r="C1658" s="16">
        <f>'01_RAW_IV'!B1658</f>
        <v/>
      </c>
      <c r="D1658" s="15">
        <f>LN(B1658/B1657)</f>
        <v/>
      </c>
      <c r="E1658" s="16">
        <f>STDEV(D1638:D1658)*SQRT(252)</f>
        <v/>
      </c>
      <c r="F1658" s="16">
        <f>STDEV(D1596:D1658)*SQRT(252)</f>
        <v/>
      </c>
      <c r="G1658" s="16">
        <f>IF(OR(C1658="",F1658=""),"",C1658-F1658)</f>
        <v/>
      </c>
      <c r="H1658" s="17">
        <f>IF(OR(C1658="",F1658="",F1658=0),"",C1658/F1658)</f>
        <v/>
      </c>
      <c r="I1658" s="18">
        <f>IF('01_RAW_FwdRV'!B1658="","",'01_RAW_FwdRV'!B1658)</f>
        <v/>
      </c>
      <c r="J1658" s="18">
        <f>IF(ROW()&lt;=3286,STDEV(D1659:D1679)*SQRT(252),"")</f>
        <v/>
      </c>
      <c r="K1658" s="18">
        <f>IF(ROW()&lt;=3244,LN(B1721/B1658),"")</f>
        <v/>
      </c>
      <c r="L1658" s="19" t="n">
        <v>0.2420036210018105</v>
      </c>
      <c r="M1658" s="19" t="n">
        <v>0.6813518406759204</v>
      </c>
      <c r="N1658" s="17" t="n">
        <v>-0.8012127528047794</v>
      </c>
      <c r="O1658" s="20">
        <f>IF(F1658="","",IF(F1658&lt;'04_VOLATILITY_REGIMES'!$C$5,"Low",IF(F1658&lt;'04_VOLATILITY_REGIMES'!$C$6,"Normal",IF(F1658&lt;'04_VOLATILITY_REGIMES'!$C$7,"High","Extreme"))))</f>
        <v/>
      </c>
      <c r="P1658" s="20">
        <f>O1659</f>
        <v/>
      </c>
      <c r="Q1658" s="21">
        <f>YEAR(A1658)</f>
        <v/>
      </c>
    </row>
    <row r="1659">
      <c r="A1659" s="14" t="n">
        <v>43789</v>
      </c>
      <c r="B1659" s="15">
        <f>'01_RAW_Spot'!B1659</f>
        <v/>
      </c>
      <c r="C1659" s="16">
        <f>'01_RAW_IV'!B1659</f>
        <v/>
      </c>
      <c r="D1659" s="15">
        <f>LN(B1659/B1658)</f>
        <v/>
      </c>
      <c r="E1659" s="16">
        <f>STDEV(D1639:D1659)*SQRT(252)</f>
        <v/>
      </c>
      <c r="F1659" s="16">
        <f>STDEV(D1597:D1659)*SQRT(252)</f>
        <v/>
      </c>
      <c r="G1659" s="16">
        <f>IF(OR(C1659="",F1659=""),"",C1659-F1659)</f>
        <v/>
      </c>
      <c r="H1659" s="17">
        <f>IF(OR(C1659="",F1659="",F1659=0),"",C1659/F1659)</f>
        <v/>
      </c>
      <c r="I1659" s="18">
        <f>IF('01_RAW_FwdRV'!B1659="","",'01_RAW_FwdRV'!B1659)</f>
        <v/>
      </c>
      <c r="J1659" s="18">
        <f>IF(ROW()&lt;=3286,STDEV(D1660:D1680)*SQRT(252),"")</f>
        <v/>
      </c>
      <c r="K1659" s="18">
        <f>IF(ROW()&lt;=3244,LN(B1722/B1659),"")</f>
        <v/>
      </c>
      <c r="L1659" s="19" t="n">
        <v>0.2364294330518697</v>
      </c>
      <c r="M1659" s="19" t="n">
        <v>0.6411338962605548</v>
      </c>
      <c r="N1659" s="17" t="n">
        <v>-0.6928186012505193</v>
      </c>
      <c r="O1659" s="20">
        <f>IF(F1659="","",IF(F1659&lt;'04_VOLATILITY_REGIMES'!$C$5,"Low",IF(F1659&lt;'04_VOLATILITY_REGIMES'!$C$6,"Normal",IF(F1659&lt;'04_VOLATILITY_REGIMES'!$C$7,"High","Extreme"))))</f>
        <v/>
      </c>
      <c r="P1659" s="20">
        <f>O1660</f>
        <v/>
      </c>
      <c r="Q1659" s="21">
        <f>YEAR(A1659)</f>
        <v/>
      </c>
    </row>
    <row r="1660">
      <c r="A1660" s="14" t="n">
        <v>43790</v>
      </c>
      <c r="B1660" s="15">
        <f>'01_RAW_Spot'!B1660</f>
        <v/>
      </c>
      <c r="C1660" s="16">
        <f>'01_RAW_IV'!B1660</f>
        <v/>
      </c>
      <c r="D1660" s="15">
        <f>LN(B1660/B1659)</f>
        <v/>
      </c>
      <c r="E1660" s="16">
        <f>STDEV(D1640:D1660)*SQRT(252)</f>
        <v/>
      </c>
      <c r="F1660" s="16">
        <f>STDEV(D1598:D1660)*SQRT(252)</f>
        <v/>
      </c>
      <c r="G1660" s="16">
        <f>IF(OR(C1660="",F1660=""),"",C1660-F1660)</f>
        <v/>
      </c>
      <c r="H1660" s="17">
        <f>IF(OR(C1660="",F1660="",F1660=0),"",C1660/F1660)</f>
        <v/>
      </c>
      <c r="I1660" s="18">
        <f>IF('01_RAW_FwdRV'!B1660="","",'01_RAW_FwdRV'!B1660)</f>
        <v/>
      </c>
      <c r="J1660" s="18">
        <f>IF(ROW()&lt;=3286,STDEV(D1661:D1681)*SQRT(252),"")</f>
        <v/>
      </c>
      <c r="K1660" s="18">
        <f>IF(ROW()&lt;=3244,LN(B1723/B1660),"")</f>
        <v/>
      </c>
      <c r="L1660" s="19" t="n">
        <v>0.2332730560578662</v>
      </c>
      <c r="M1660" s="19" t="n">
        <v>0.6383363471971067</v>
      </c>
      <c r="N1660" s="17" t="n">
        <v>-0.691746904741755</v>
      </c>
      <c r="O1660" s="20">
        <f>IF(F1660="","",IF(F1660&lt;'04_VOLATILITY_REGIMES'!$C$5,"Low",IF(F1660&lt;'04_VOLATILITY_REGIMES'!$C$6,"Normal",IF(F1660&lt;'04_VOLATILITY_REGIMES'!$C$7,"High","Extreme"))))</f>
        <v/>
      </c>
      <c r="P1660" s="20">
        <f>O1661</f>
        <v/>
      </c>
      <c r="Q1660" s="21">
        <f>YEAR(A1660)</f>
        <v/>
      </c>
    </row>
    <row r="1661">
      <c r="A1661" s="14" t="n">
        <v>43791</v>
      </c>
      <c r="B1661" s="15">
        <f>'01_RAW_Spot'!B1661</f>
        <v/>
      </c>
      <c r="C1661" s="16">
        <f>'01_RAW_IV'!B1661</f>
        <v/>
      </c>
      <c r="D1661" s="15">
        <f>LN(B1661/B1660)</f>
        <v/>
      </c>
      <c r="E1661" s="16">
        <f>STDEV(D1641:D1661)*SQRT(252)</f>
        <v/>
      </c>
      <c r="F1661" s="16">
        <f>STDEV(D1599:D1661)*SQRT(252)</f>
        <v/>
      </c>
      <c r="G1661" s="16">
        <f>IF(OR(C1661="",F1661=""),"",C1661-F1661)</f>
        <v/>
      </c>
      <c r="H1661" s="17">
        <f>IF(OR(C1661="",F1661="",F1661=0),"",C1661/F1661)</f>
        <v/>
      </c>
      <c r="I1661" s="18">
        <f>IF('01_RAW_FwdRV'!B1661="","",'01_RAW_FwdRV'!B1661)</f>
        <v/>
      </c>
      <c r="J1661" s="18">
        <f>IF(ROW()&lt;=3286,STDEV(D1662:D1682)*SQRT(252),"")</f>
        <v/>
      </c>
      <c r="K1661" s="18">
        <f>IF(ROW()&lt;=3244,LN(B1724/B1661),"")</f>
        <v/>
      </c>
      <c r="L1661" s="19" t="n">
        <v>0.2048192771084337</v>
      </c>
      <c r="M1661" s="19" t="n">
        <v>0.636144578313253</v>
      </c>
      <c r="N1661" s="17" t="n">
        <v>-0.7172662108667903</v>
      </c>
      <c r="O1661" s="20">
        <f>IF(F1661="","",IF(F1661&lt;'04_VOLATILITY_REGIMES'!$C$5,"Low",IF(F1661&lt;'04_VOLATILITY_REGIMES'!$C$6,"Normal",IF(F1661&lt;'04_VOLATILITY_REGIMES'!$C$7,"High","Extreme"))))</f>
        <v/>
      </c>
      <c r="P1661" s="20">
        <f>O1662</f>
        <v/>
      </c>
      <c r="Q1661" s="21">
        <f>YEAR(A1661)</f>
        <v/>
      </c>
    </row>
    <row r="1662">
      <c r="A1662" s="14" t="n">
        <v>43794</v>
      </c>
      <c r="B1662" s="15">
        <f>'01_RAW_Spot'!B1662</f>
        <v/>
      </c>
      <c r="C1662" s="16">
        <f>'01_RAW_IV'!B1662</f>
        <v/>
      </c>
      <c r="D1662" s="15">
        <f>LN(B1662/B1661)</f>
        <v/>
      </c>
      <c r="E1662" s="16">
        <f>STDEV(D1642:D1662)*SQRT(252)</f>
        <v/>
      </c>
      <c r="F1662" s="16">
        <f>STDEV(D1600:D1662)*SQRT(252)</f>
        <v/>
      </c>
      <c r="G1662" s="16">
        <f>IF(OR(C1662="",F1662=""),"",C1662-F1662)</f>
        <v/>
      </c>
      <c r="H1662" s="17">
        <f>IF(OR(C1662="",F1662="",F1662=0),"",C1662/F1662)</f>
        <v/>
      </c>
      <c r="I1662" s="18">
        <f>IF('01_RAW_FwdRV'!B1662="","",'01_RAW_FwdRV'!B1662)</f>
        <v/>
      </c>
      <c r="J1662" s="18">
        <f>IF(ROW()&lt;=3286,STDEV(D1663:D1683)*SQRT(252),"")</f>
        <v/>
      </c>
      <c r="K1662" s="18">
        <f>IF(ROW()&lt;=3244,LN(B1725/B1662),"")</f>
        <v/>
      </c>
      <c r="L1662" s="19" t="n">
        <v>0.2022877784467189</v>
      </c>
      <c r="M1662" s="19" t="n">
        <v>0.6207104154124021</v>
      </c>
      <c r="N1662" s="17" t="n">
        <v>-0.6958871193336015</v>
      </c>
      <c r="O1662" s="20">
        <f>IF(F1662="","",IF(F1662&lt;'04_VOLATILITY_REGIMES'!$C$5,"Low",IF(F1662&lt;'04_VOLATILITY_REGIMES'!$C$6,"Normal",IF(F1662&lt;'04_VOLATILITY_REGIMES'!$C$7,"High","Extreme"))))</f>
        <v/>
      </c>
      <c r="P1662" s="20">
        <f>O1663</f>
        <v/>
      </c>
      <c r="Q1662" s="21">
        <f>YEAR(A1662)</f>
        <v/>
      </c>
    </row>
    <row r="1663">
      <c r="A1663" s="14" t="n">
        <v>43795</v>
      </c>
      <c r="B1663" s="15">
        <f>'01_RAW_Spot'!B1663</f>
        <v/>
      </c>
      <c r="C1663" s="16">
        <f>'01_RAW_IV'!B1663</f>
        <v/>
      </c>
      <c r="D1663" s="15">
        <f>LN(B1663/B1662)</f>
        <v/>
      </c>
      <c r="E1663" s="16">
        <f>STDEV(D1643:D1663)*SQRT(252)</f>
        <v/>
      </c>
      <c r="F1663" s="16">
        <f>STDEV(D1601:D1663)*SQRT(252)</f>
        <v/>
      </c>
      <c r="G1663" s="16">
        <f>IF(OR(C1663="",F1663=""),"",C1663-F1663)</f>
        <v/>
      </c>
      <c r="H1663" s="17">
        <f>IF(OR(C1663="",F1663="",F1663=0),"",C1663/F1663)</f>
        <v/>
      </c>
      <c r="I1663" s="18">
        <f>IF('01_RAW_FwdRV'!B1663="","",'01_RAW_FwdRV'!B1663)</f>
        <v/>
      </c>
      <c r="J1663" s="18">
        <f>IF(ROW()&lt;=3286,STDEV(D1664:D1684)*SQRT(252),"")</f>
        <v/>
      </c>
      <c r="K1663" s="18">
        <f>IF(ROW()&lt;=3244,LN(B1726/B1663),"")</f>
        <v/>
      </c>
      <c r="L1663" s="19" t="n">
        <v>0.177496991576414</v>
      </c>
      <c r="M1663" s="19" t="n">
        <v>0.6197352587244284</v>
      </c>
      <c r="N1663" s="17" t="n">
        <v>-0.7147684168813433</v>
      </c>
      <c r="O1663" s="20">
        <f>IF(F1663="","",IF(F1663&lt;'04_VOLATILITY_REGIMES'!$C$5,"Low",IF(F1663&lt;'04_VOLATILITY_REGIMES'!$C$6,"Normal",IF(F1663&lt;'04_VOLATILITY_REGIMES'!$C$7,"High","Extreme"))))</f>
        <v/>
      </c>
      <c r="P1663" s="20">
        <f>O1664</f>
        <v/>
      </c>
      <c r="Q1663" s="21">
        <f>YEAR(A1663)</f>
        <v/>
      </c>
    </row>
    <row r="1664">
      <c r="A1664" s="14" t="n">
        <v>43796</v>
      </c>
      <c r="B1664" s="15">
        <f>'01_RAW_Spot'!B1664</f>
        <v/>
      </c>
      <c r="C1664" s="16">
        <f>'01_RAW_IV'!B1664</f>
        <v/>
      </c>
      <c r="D1664" s="15">
        <f>LN(B1664/B1663)</f>
        <v/>
      </c>
      <c r="E1664" s="16">
        <f>STDEV(D1644:D1664)*SQRT(252)</f>
        <v/>
      </c>
      <c r="F1664" s="16">
        <f>STDEV(D1602:D1664)*SQRT(252)</f>
        <v/>
      </c>
      <c r="G1664" s="16">
        <f>IF(OR(C1664="",F1664=""),"",C1664-F1664)</f>
        <v/>
      </c>
      <c r="H1664" s="17">
        <f>IF(OR(C1664="",F1664="",F1664=0),"",C1664/F1664)</f>
        <v/>
      </c>
      <c r="I1664" s="18">
        <f>IF('01_RAW_FwdRV'!B1664="","",'01_RAW_FwdRV'!B1664)</f>
        <v/>
      </c>
      <c r="J1664" s="18">
        <f>IF(ROW()&lt;=3286,STDEV(D1665:D1685)*SQRT(252),"")</f>
        <v/>
      </c>
      <c r="K1664" s="18">
        <f>IF(ROW()&lt;=3244,LN(B1727/B1664),"")</f>
        <v/>
      </c>
      <c r="L1664" s="19" t="n">
        <v>0.1731809981960313</v>
      </c>
      <c r="M1664" s="19" t="n">
        <v>0.6193625977149729</v>
      </c>
      <c r="N1664" s="17" t="n">
        <v>-0.7224234237864533</v>
      </c>
      <c r="O1664" s="20">
        <f>IF(F1664="","",IF(F1664&lt;'04_VOLATILITY_REGIMES'!$C$5,"Low",IF(F1664&lt;'04_VOLATILITY_REGIMES'!$C$6,"Normal",IF(F1664&lt;'04_VOLATILITY_REGIMES'!$C$7,"High","Extreme"))))</f>
        <v/>
      </c>
      <c r="P1664" s="20">
        <f>O1665</f>
        <v/>
      </c>
      <c r="Q1664" s="21">
        <f>YEAR(A1664)</f>
        <v/>
      </c>
    </row>
    <row r="1665">
      <c r="A1665" s="14" t="n">
        <v>43797</v>
      </c>
      <c r="B1665" s="15">
        <f>'01_RAW_Spot'!B1665</f>
        <v/>
      </c>
      <c r="C1665" s="16">
        <f>'01_RAW_IV'!B1665</f>
        <v/>
      </c>
      <c r="D1665" s="15">
        <f>LN(B1665/B1664)</f>
        <v/>
      </c>
      <c r="E1665" s="16">
        <f>STDEV(D1645:D1665)*SQRT(252)</f>
        <v/>
      </c>
      <c r="F1665" s="16">
        <f>STDEV(D1603:D1665)*SQRT(252)</f>
        <v/>
      </c>
      <c r="G1665" s="16">
        <f>IF(OR(C1665="",F1665=""),"",C1665-F1665)</f>
        <v/>
      </c>
      <c r="H1665" s="17">
        <f>IF(OR(C1665="",F1665="",F1665=0),"",C1665/F1665)</f>
        <v/>
      </c>
      <c r="I1665" s="18">
        <f>IF('01_RAW_FwdRV'!B1665="","",'01_RAW_FwdRV'!B1665)</f>
        <v/>
      </c>
      <c r="J1665" s="18">
        <f>IF(ROW()&lt;=3286,STDEV(D1666:D1686)*SQRT(252),"")</f>
        <v/>
      </c>
      <c r="K1665" s="18">
        <f>IF(ROW()&lt;=3244,LN(B1728/B1665),"")</f>
        <v/>
      </c>
      <c r="L1665" s="19" t="n">
        <v>0.15625</v>
      </c>
      <c r="M1665" s="19" t="n">
        <v>0.6207932692307693</v>
      </c>
      <c r="N1665" s="17" t="n">
        <v>-0.7467794595510049</v>
      </c>
      <c r="O1665" s="20">
        <f>IF(F1665="","",IF(F1665&lt;'04_VOLATILITY_REGIMES'!$C$5,"Low",IF(F1665&lt;'04_VOLATILITY_REGIMES'!$C$6,"Normal",IF(F1665&lt;'04_VOLATILITY_REGIMES'!$C$7,"High","Extreme"))))</f>
        <v/>
      </c>
      <c r="P1665" s="20">
        <f>O1666</f>
        <v/>
      </c>
      <c r="Q1665" s="21">
        <f>YEAR(A1665)</f>
        <v/>
      </c>
    </row>
    <row r="1666">
      <c r="A1666" s="14" t="n">
        <v>43798</v>
      </c>
      <c r="B1666" s="15">
        <f>'01_RAW_Spot'!B1666</f>
        <v/>
      </c>
      <c r="C1666" s="16">
        <f>'01_RAW_IV'!B1666</f>
        <v/>
      </c>
      <c r="D1666" s="15">
        <f>LN(B1666/B1665)</f>
        <v/>
      </c>
      <c r="E1666" s="16">
        <f>STDEV(D1646:D1666)*SQRT(252)</f>
        <v/>
      </c>
      <c r="F1666" s="16">
        <f>STDEV(D1604:D1666)*SQRT(252)</f>
        <v/>
      </c>
      <c r="G1666" s="16">
        <f>IF(OR(C1666="",F1666=""),"",C1666-F1666)</f>
        <v/>
      </c>
      <c r="H1666" s="17">
        <f>IF(OR(C1666="",F1666="",F1666=0),"",C1666/F1666)</f>
        <v/>
      </c>
      <c r="I1666" s="18">
        <f>IF('01_RAW_FwdRV'!B1666="","",'01_RAW_FwdRV'!B1666)</f>
        <v/>
      </c>
      <c r="J1666" s="18">
        <f>IF(ROW()&lt;=3286,STDEV(D1667:D1687)*SQRT(252),"")</f>
        <v/>
      </c>
      <c r="K1666" s="18">
        <f>IF(ROW()&lt;=3244,LN(B1729/B1666),"")</f>
        <v/>
      </c>
      <c r="L1666" s="19" t="n">
        <v>0.1531531531531531</v>
      </c>
      <c r="M1666" s="19" t="n">
        <v>0.618018018018018</v>
      </c>
      <c r="N1666" s="17" t="n">
        <v>-0.746085553921319</v>
      </c>
      <c r="O1666" s="20">
        <f>IF(F1666="","",IF(F1666&lt;'04_VOLATILITY_REGIMES'!$C$5,"Low",IF(F1666&lt;'04_VOLATILITY_REGIMES'!$C$6,"Normal",IF(F1666&lt;'04_VOLATILITY_REGIMES'!$C$7,"High","Extreme"))))</f>
        <v/>
      </c>
      <c r="P1666" s="20">
        <f>O1667</f>
        <v/>
      </c>
      <c r="Q1666" s="21">
        <f>YEAR(A1666)</f>
        <v/>
      </c>
    </row>
    <row r="1667">
      <c r="A1667" s="14" t="n">
        <v>43801</v>
      </c>
      <c r="B1667" s="15">
        <f>'01_RAW_Spot'!B1667</f>
        <v/>
      </c>
      <c r="C1667" s="16">
        <f>'01_RAW_IV'!B1667</f>
        <v/>
      </c>
      <c r="D1667" s="15">
        <f>LN(B1667/B1666)</f>
        <v/>
      </c>
      <c r="E1667" s="16">
        <f>STDEV(D1647:D1667)*SQRT(252)</f>
        <v/>
      </c>
      <c r="F1667" s="16">
        <f>STDEV(D1605:D1667)*SQRT(252)</f>
        <v/>
      </c>
      <c r="G1667" s="16">
        <f>IF(OR(C1667="",F1667=""),"",C1667-F1667)</f>
        <v/>
      </c>
      <c r="H1667" s="17">
        <f>IF(OR(C1667="",F1667="",F1667=0),"",C1667/F1667)</f>
        <v/>
      </c>
      <c r="I1667" s="18">
        <f>IF('01_RAW_FwdRV'!B1667="","",'01_RAW_FwdRV'!B1667)</f>
        <v/>
      </c>
      <c r="J1667" s="18">
        <f>IF(ROW()&lt;=3286,STDEV(D1668:D1688)*SQRT(252),"")</f>
        <v/>
      </c>
      <c r="K1667" s="18">
        <f>IF(ROW()&lt;=3244,LN(B1730/B1667),"")</f>
        <v/>
      </c>
      <c r="L1667" s="19" t="n">
        <v>0.1584633853541416</v>
      </c>
      <c r="M1667" s="19" t="n">
        <v>0.6008403361344538</v>
      </c>
      <c r="N1667" s="17" t="n">
        <v>-0.6996858954896344</v>
      </c>
      <c r="O1667" s="20">
        <f>IF(F1667="","",IF(F1667&lt;'04_VOLATILITY_REGIMES'!$C$5,"Low",IF(F1667&lt;'04_VOLATILITY_REGIMES'!$C$6,"Normal",IF(F1667&lt;'04_VOLATILITY_REGIMES'!$C$7,"High","Extreme"))))</f>
        <v/>
      </c>
      <c r="P1667" s="20">
        <f>O1668</f>
        <v/>
      </c>
      <c r="Q1667" s="21">
        <f>YEAR(A1667)</f>
        <v/>
      </c>
    </row>
    <row r="1668">
      <c r="A1668" s="14" t="n">
        <v>43802</v>
      </c>
      <c r="B1668" s="15">
        <f>'01_RAW_Spot'!B1668</f>
        <v/>
      </c>
      <c r="C1668" s="16">
        <f>'01_RAW_IV'!B1668</f>
        <v/>
      </c>
      <c r="D1668" s="15">
        <f>LN(B1668/B1667)</f>
        <v/>
      </c>
      <c r="E1668" s="16">
        <f>STDEV(D1648:D1668)*SQRT(252)</f>
        <v/>
      </c>
      <c r="F1668" s="16">
        <f>STDEV(D1606:D1668)*SQRT(252)</f>
        <v/>
      </c>
      <c r="G1668" s="16">
        <f>IF(OR(C1668="",F1668=""),"",C1668-F1668)</f>
        <v/>
      </c>
      <c r="H1668" s="17">
        <f>IF(OR(C1668="",F1668="",F1668=0),"",C1668/F1668)</f>
        <v/>
      </c>
      <c r="I1668" s="18">
        <f>IF('01_RAW_FwdRV'!B1668="","",'01_RAW_FwdRV'!B1668)</f>
        <v/>
      </c>
      <c r="J1668" s="18">
        <f>IF(ROW()&lt;=3286,STDEV(D1669:D1689)*SQRT(252),"")</f>
        <v/>
      </c>
      <c r="K1668" s="18">
        <f>IF(ROW()&lt;=3244,LN(B1731/B1668),"")</f>
        <v/>
      </c>
      <c r="L1668" s="19" t="n">
        <v>0.143371325734853</v>
      </c>
      <c r="M1668" s="19" t="n">
        <v>0.5518896220755849</v>
      </c>
      <c r="N1668" s="17" t="n">
        <v>-0.6185432677335488</v>
      </c>
      <c r="O1668" s="20">
        <f>IF(F1668="","",IF(F1668&lt;'04_VOLATILITY_REGIMES'!$C$5,"Low",IF(F1668&lt;'04_VOLATILITY_REGIMES'!$C$6,"Normal",IF(F1668&lt;'04_VOLATILITY_REGIMES'!$C$7,"High","Extreme"))))</f>
        <v/>
      </c>
      <c r="P1668" s="20">
        <f>O1669</f>
        <v/>
      </c>
      <c r="Q1668" s="21">
        <f>YEAR(A1668)</f>
        <v/>
      </c>
    </row>
    <row r="1669">
      <c r="A1669" s="14" t="n">
        <v>43803</v>
      </c>
      <c r="B1669" s="15">
        <f>'01_RAW_Spot'!B1669</f>
        <v/>
      </c>
      <c r="C1669" s="16">
        <f>'01_RAW_IV'!B1669</f>
        <v/>
      </c>
      <c r="D1669" s="15">
        <f>LN(B1669/B1668)</f>
        <v/>
      </c>
      <c r="E1669" s="16">
        <f>STDEV(D1649:D1669)*SQRT(252)</f>
        <v/>
      </c>
      <c r="F1669" s="16">
        <f>STDEV(D1607:D1669)*SQRT(252)</f>
        <v/>
      </c>
      <c r="G1669" s="16">
        <f>IF(OR(C1669="",F1669=""),"",C1669-F1669)</f>
        <v/>
      </c>
      <c r="H1669" s="17">
        <f>IF(OR(C1669="",F1669="",F1669=0),"",C1669/F1669)</f>
        <v/>
      </c>
      <c r="I1669" s="18">
        <f>IF('01_RAW_FwdRV'!B1669="","",'01_RAW_FwdRV'!B1669)</f>
        <v/>
      </c>
      <c r="J1669" s="18">
        <f>IF(ROW()&lt;=3286,STDEV(D1670:D1690)*SQRT(252),"")</f>
        <v/>
      </c>
      <c r="K1669" s="18">
        <f>IF(ROW()&lt;=3244,LN(B1732/B1669),"")</f>
        <v/>
      </c>
      <c r="L1669" s="19" t="n">
        <v>0.1456834532374101</v>
      </c>
      <c r="M1669" s="19" t="n">
        <v>0.5251798561151079</v>
      </c>
      <c r="N1669" s="17" t="n">
        <v>-0.5935829566400163</v>
      </c>
      <c r="O1669" s="20">
        <f>IF(F1669="","",IF(F1669&lt;'04_VOLATILITY_REGIMES'!$C$5,"Low",IF(F1669&lt;'04_VOLATILITY_REGIMES'!$C$6,"Normal",IF(F1669&lt;'04_VOLATILITY_REGIMES'!$C$7,"High","Extreme"))))</f>
        <v/>
      </c>
      <c r="P1669" s="20">
        <f>O1670</f>
        <v/>
      </c>
      <c r="Q1669" s="21">
        <f>YEAR(A1669)</f>
        <v/>
      </c>
    </row>
    <row r="1670">
      <c r="A1670" s="14" t="n">
        <v>43804</v>
      </c>
      <c r="B1670" s="15">
        <f>'01_RAW_Spot'!B1670</f>
        <v/>
      </c>
      <c r="C1670" s="16">
        <f>'01_RAW_IV'!B1670</f>
        <v/>
      </c>
      <c r="D1670" s="15">
        <f>LN(B1670/B1669)</f>
        <v/>
      </c>
      <c r="E1670" s="16">
        <f>STDEV(D1650:D1670)*SQRT(252)</f>
        <v/>
      </c>
      <c r="F1670" s="16">
        <f>STDEV(D1608:D1670)*SQRT(252)</f>
        <v/>
      </c>
      <c r="G1670" s="16">
        <f>IF(OR(C1670="",F1670=""),"",C1670-F1670)</f>
        <v/>
      </c>
      <c r="H1670" s="17">
        <f>IF(OR(C1670="",F1670="",F1670=0),"",C1670/F1670)</f>
        <v/>
      </c>
      <c r="I1670" s="18">
        <f>IF('01_RAW_FwdRV'!B1670="","",'01_RAW_FwdRV'!B1670)</f>
        <v/>
      </c>
      <c r="J1670" s="18">
        <f>IF(ROW()&lt;=3286,STDEV(D1671:D1691)*SQRT(252),"")</f>
        <v/>
      </c>
      <c r="K1670" s="18">
        <f>IF(ROW()&lt;=3244,LN(B1733/B1670),"")</f>
        <v/>
      </c>
      <c r="L1670" s="19" t="n">
        <v>0.1420011983223487</v>
      </c>
      <c r="M1670" s="19" t="n">
        <v>0.5476333133612942</v>
      </c>
      <c r="N1670" s="17" t="n">
        <v>-0.6169500533906326</v>
      </c>
      <c r="O1670" s="20">
        <f>IF(F1670="","",IF(F1670&lt;'04_VOLATILITY_REGIMES'!$C$5,"Low",IF(F1670&lt;'04_VOLATILITY_REGIMES'!$C$6,"Normal",IF(F1670&lt;'04_VOLATILITY_REGIMES'!$C$7,"High","Extreme"))))</f>
        <v/>
      </c>
      <c r="P1670" s="20">
        <f>O1671</f>
        <v/>
      </c>
      <c r="Q1670" s="21">
        <f>YEAR(A1670)</f>
        <v/>
      </c>
    </row>
    <row r="1671">
      <c r="A1671" s="14" t="n">
        <v>43805</v>
      </c>
      <c r="B1671" s="15">
        <f>'01_RAW_Spot'!B1671</f>
        <v/>
      </c>
      <c r="C1671" s="16">
        <f>'01_RAW_IV'!B1671</f>
        <v/>
      </c>
      <c r="D1671" s="15">
        <f>LN(B1671/B1670)</f>
        <v/>
      </c>
      <c r="E1671" s="16">
        <f>STDEV(D1651:D1671)*SQRT(252)</f>
        <v/>
      </c>
      <c r="F1671" s="16">
        <f>STDEV(D1609:D1671)*SQRT(252)</f>
        <v/>
      </c>
      <c r="G1671" s="16">
        <f>IF(OR(C1671="",F1671=""),"",C1671-F1671)</f>
        <v/>
      </c>
      <c r="H1671" s="17">
        <f>IF(OR(C1671="",F1671="",F1671=0),"",C1671/F1671)</f>
        <v/>
      </c>
      <c r="I1671" s="18">
        <f>IF('01_RAW_FwdRV'!B1671="","",'01_RAW_FwdRV'!B1671)</f>
        <v/>
      </c>
      <c r="J1671" s="18">
        <f>IF(ROW()&lt;=3286,STDEV(D1672:D1692)*SQRT(252),"")</f>
        <v/>
      </c>
      <c r="K1671" s="18">
        <f>IF(ROW()&lt;=3244,LN(B1734/B1671),"")</f>
        <v/>
      </c>
      <c r="L1671" s="19" t="n">
        <v>0.144311377245509</v>
      </c>
      <c r="M1671" s="19" t="n">
        <v>0.5137724550898204</v>
      </c>
      <c r="N1671" s="17" t="n">
        <v>-0.5666460546090611</v>
      </c>
      <c r="O1671" s="20">
        <f>IF(F1671="","",IF(F1671&lt;'04_VOLATILITY_REGIMES'!$C$5,"Low",IF(F1671&lt;'04_VOLATILITY_REGIMES'!$C$6,"Normal",IF(F1671&lt;'04_VOLATILITY_REGIMES'!$C$7,"High","Extreme"))))</f>
        <v/>
      </c>
      <c r="P1671" s="20">
        <f>O1672</f>
        <v/>
      </c>
      <c r="Q1671" s="21">
        <f>YEAR(A1671)</f>
        <v/>
      </c>
    </row>
    <row r="1672">
      <c r="A1672" s="14" t="n">
        <v>43808</v>
      </c>
      <c r="B1672" s="15">
        <f>'01_RAW_Spot'!B1672</f>
        <v/>
      </c>
      <c r="C1672" s="16">
        <f>'01_RAW_IV'!B1672</f>
        <v/>
      </c>
      <c r="D1672" s="15">
        <f>LN(B1672/B1671)</f>
        <v/>
      </c>
      <c r="E1672" s="16">
        <f>STDEV(D1652:D1672)*SQRT(252)</f>
        <v/>
      </c>
      <c r="F1672" s="16">
        <f>STDEV(D1610:D1672)*SQRT(252)</f>
        <v/>
      </c>
      <c r="G1672" s="16">
        <f>IF(OR(C1672="",F1672=""),"",C1672-F1672)</f>
        <v/>
      </c>
      <c r="H1672" s="17">
        <f>IF(OR(C1672="",F1672="",F1672=0),"",C1672/F1672)</f>
        <v/>
      </c>
      <c r="I1672" s="18">
        <f>IF('01_RAW_FwdRV'!B1672="","",'01_RAW_FwdRV'!B1672)</f>
        <v/>
      </c>
      <c r="J1672" s="18">
        <f>IF(ROW()&lt;=3286,STDEV(D1673:D1693)*SQRT(252),"")</f>
        <v/>
      </c>
      <c r="K1672" s="18">
        <f>IF(ROW()&lt;=3244,LN(B1735/B1672),"")</f>
        <v/>
      </c>
      <c r="L1672" s="19" t="n">
        <v>0.1508078994614004</v>
      </c>
      <c r="M1672" s="19" t="n">
        <v>0.3351286654697786</v>
      </c>
      <c r="N1672" s="17" t="n">
        <v>-0.1939108377074074</v>
      </c>
      <c r="O1672" s="20">
        <f>IF(F1672="","",IF(F1672&lt;'04_VOLATILITY_REGIMES'!$C$5,"Low",IF(F1672&lt;'04_VOLATILITY_REGIMES'!$C$6,"Normal",IF(F1672&lt;'04_VOLATILITY_REGIMES'!$C$7,"High","Extreme"))))</f>
        <v/>
      </c>
      <c r="P1672" s="20">
        <f>O1673</f>
        <v/>
      </c>
      <c r="Q1672" s="21">
        <f>YEAR(A1672)</f>
        <v/>
      </c>
    </row>
    <row r="1673">
      <c r="A1673" s="14" t="n">
        <v>43809</v>
      </c>
      <c r="B1673" s="15">
        <f>'01_RAW_Spot'!B1673</f>
        <v/>
      </c>
      <c r="C1673" s="16">
        <f>'01_RAW_IV'!B1673</f>
        <v/>
      </c>
      <c r="D1673" s="15">
        <f>LN(B1673/B1672)</f>
        <v/>
      </c>
      <c r="E1673" s="16">
        <f>STDEV(D1653:D1673)*SQRT(252)</f>
        <v/>
      </c>
      <c r="F1673" s="16">
        <f>STDEV(D1611:D1673)*SQRT(252)</f>
        <v/>
      </c>
      <c r="G1673" s="16">
        <f>IF(OR(C1673="",F1673=""),"",C1673-F1673)</f>
        <v/>
      </c>
      <c r="H1673" s="17">
        <f>IF(OR(C1673="",F1673="",F1673=0),"",C1673/F1673)</f>
        <v/>
      </c>
      <c r="I1673" s="18">
        <f>IF('01_RAW_FwdRV'!B1673="","",'01_RAW_FwdRV'!B1673)</f>
        <v/>
      </c>
      <c r="J1673" s="18">
        <f>IF(ROW()&lt;=3286,STDEV(D1674:D1694)*SQRT(252),"")</f>
        <v/>
      </c>
      <c r="K1673" s="18">
        <f>IF(ROW()&lt;=3244,LN(B1736/B1673),"")</f>
        <v/>
      </c>
      <c r="L1673" s="19" t="n">
        <v>0.166866028708134</v>
      </c>
      <c r="M1673" s="19" t="n">
        <v>0.3211722488038278</v>
      </c>
      <c r="N1673" s="17" t="n">
        <v>-0.1534247283245229</v>
      </c>
      <c r="O1673" s="20">
        <f>IF(F1673="","",IF(F1673&lt;'04_VOLATILITY_REGIMES'!$C$5,"Low",IF(F1673&lt;'04_VOLATILITY_REGIMES'!$C$6,"Normal",IF(F1673&lt;'04_VOLATILITY_REGIMES'!$C$7,"High","Extreme"))))</f>
        <v/>
      </c>
      <c r="P1673" s="20">
        <f>O1674</f>
        <v/>
      </c>
      <c r="Q1673" s="21">
        <f>YEAR(A1673)</f>
        <v/>
      </c>
    </row>
    <row r="1674">
      <c r="A1674" s="14" t="n">
        <v>43810</v>
      </c>
      <c r="B1674" s="15">
        <f>'01_RAW_Spot'!B1674</f>
        <v/>
      </c>
      <c r="C1674" s="16">
        <f>'01_RAW_IV'!B1674</f>
        <v/>
      </c>
      <c r="D1674" s="15">
        <f>LN(B1674/B1673)</f>
        <v/>
      </c>
      <c r="E1674" s="16">
        <f>STDEV(D1654:D1674)*SQRT(252)</f>
        <v/>
      </c>
      <c r="F1674" s="16">
        <f>STDEV(D1612:D1674)*SQRT(252)</f>
        <v/>
      </c>
      <c r="G1674" s="16">
        <f>IF(OR(C1674="",F1674=""),"",C1674-F1674)</f>
        <v/>
      </c>
      <c r="H1674" s="17">
        <f>IF(OR(C1674="",F1674="",F1674=0),"",C1674/F1674)</f>
        <v/>
      </c>
      <c r="I1674" s="18">
        <f>IF('01_RAW_FwdRV'!B1674="","",'01_RAW_FwdRV'!B1674)</f>
        <v/>
      </c>
      <c r="J1674" s="18">
        <f>IF(ROW()&lt;=3286,STDEV(D1675:D1695)*SQRT(252),"")</f>
        <v/>
      </c>
      <c r="K1674" s="18">
        <f>IF(ROW()&lt;=3244,LN(B1737/B1674),"")</f>
        <v/>
      </c>
      <c r="L1674" s="19" t="n">
        <v>0.1751344889420203</v>
      </c>
      <c r="M1674" s="19" t="n">
        <v>0.3138075313807531</v>
      </c>
      <c r="N1674" s="17" t="n">
        <v>-0.1159231735500203</v>
      </c>
      <c r="O1674" s="20">
        <f>IF(F1674="","",IF(F1674&lt;'04_VOLATILITY_REGIMES'!$C$5,"Low",IF(F1674&lt;'04_VOLATILITY_REGIMES'!$C$6,"Normal",IF(F1674&lt;'04_VOLATILITY_REGIMES'!$C$7,"High","Extreme"))))</f>
        <v/>
      </c>
      <c r="P1674" s="20">
        <f>O1675</f>
        <v/>
      </c>
      <c r="Q1674" s="21">
        <f>YEAR(A1674)</f>
        <v/>
      </c>
    </row>
    <row r="1675">
      <c r="A1675" s="14" t="n">
        <v>43811</v>
      </c>
      <c r="B1675" s="15">
        <f>'01_RAW_Spot'!B1675</f>
        <v/>
      </c>
      <c r="C1675" s="16">
        <f>'01_RAW_IV'!B1675</f>
        <v/>
      </c>
      <c r="D1675" s="15">
        <f>LN(B1675/B1674)</f>
        <v/>
      </c>
      <c r="E1675" s="16">
        <f>STDEV(D1655:D1675)*SQRT(252)</f>
        <v/>
      </c>
      <c r="F1675" s="16">
        <f>STDEV(D1613:D1675)*SQRT(252)</f>
        <v/>
      </c>
      <c r="G1675" s="16">
        <f>IF(OR(C1675="",F1675=""),"",C1675-F1675)</f>
        <v/>
      </c>
      <c r="H1675" s="17">
        <f>IF(OR(C1675="",F1675="",F1675=0),"",C1675/F1675)</f>
        <v/>
      </c>
      <c r="I1675" s="18">
        <f>IF('01_RAW_FwdRV'!B1675="","",'01_RAW_FwdRV'!B1675)</f>
        <v/>
      </c>
      <c r="J1675" s="18">
        <f>IF(ROW()&lt;=3286,STDEV(D1676:D1696)*SQRT(252),"")</f>
        <v/>
      </c>
      <c r="K1675" s="18">
        <f>IF(ROW()&lt;=3244,LN(B1738/B1675),"")</f>
        <v/>
      </c>
      <c r="L1675" s="19" t="n">
        <v>0.1857825567502987</v>
      </c>
      <c r="M1675" s="19" t="n">
        <v>0.3118279569892473</v>
      </c>
      <c r="N1675" s="17" t="n">
        <v>-0.09796856508787057</v>
      </c>
      <c r="O1675" s="20">
        <f>IF(F1675="","",IF(F1675&lt;'04_VOLATILITY_REGIMES'!$C$5,"Low",IF(F1675&lt;'04_VOLATILITY_REGIMES'!$C$6,"Normal",IF(F1675&lt;'04_VOLATILITY_REGIMES'!$C$7,"High","Extreme"))))</f>
        <v/>
      </c>
      <c r="P1675" s="20">
        <f>O1676</f>
        <v/>
      </c>
      <c r="Q1675" s="21">
        <f>YEAR(A1675)</f>
        <v/>
      </c>
    </row>
    <row r="1676">
      <c r="A1676" s="14" t="n">
        <v>43812</v>
      </c>
      <c r="B1676" s="15">
        <f>'01_RAW_Spot'!B1676</f>
        <v/>
      </c>
      <c r="C1676" s="16">
        <f>'01_RAW_IV'!B1676</f>
        <v/>
      </c>
      <c r="D1676" s="15">
        <f>LN(B1676/B1675)</f>
        <v/>
      </c>
      <c r="E1676" s="16">
        <f>STDEV(D1656:D1676)*SQRT(252)</f>
        <v/>
      </c>
      <c r="F1676" s="16">
        <f>STDEV(D1614:D1676)*SQRT(252)</f>
        <v/>
      </c>
      <c r="G1676" s="16">
        <f>IF(OR(C1676="",F1676=""),"",C1676-F1676)</f>
        <v/>
      </c>
      <c r="H1676" s="17">
        <f>IF(OR(C1676="",F1676="",F1676=0),"",C1676/F1676)</f>
        <v/>
      </c>
      <c r="I1676" s="18">
        <f>IF('01_RAW_FwdRV'!B1676="","",'01_RAW_FwdRV'!B1676)</f>
        <v/>
      </c>
      <c r="J1676" s="18">
        <f>IF(ROW()&lt;=3286,STDEV(D1677:D1697)*SQRT(252),"")</f>
        <v/>
      </c>
      <c r="K1676" s="18">
        <f>IF(ROW()&lt;=3244,LN(B1739/B1676),"")</f>
        <v/>
      </c>
      <c r="L1676" s="19" t="n">
        <v>0.191044776119403</v>
      </c>
      <c r="M1676" s="19" t="n">
        <v>0.3122388059701492</v>
      </c>
      <c r="N1676" s="17" t="n">
        <v>-0.09291494030242792</v>
      </c>
      <c r="O1676" s="20">
        <f>IF(F1676="","",IF(F1676&lt;'04_VOLATILITY_REGIMES'!$C$5,"Low",IF(F1676&lt;'04_VOLATILITY_REGIMES'!$C$6,"Normal",IF(F1676&lt;'04_VOLATILITY_REGIMES'!$C$7,"High","Extreme"))))</f>
        <v/>
      </c>
      <c r="P1676" s="20">
        <f>O1677</f>
        <v/>
      </c>
      <c r="Q1676" s="21">
        <f>YEAR(A1676)</f>
        <v/>
      </c>
    </row>
    <row r="1677">
      <c r="A1677" s="14" t="n">
        <v>43815</v>
      </c>
      <c r="B1677" s="15">
        <f>'01_RAW_Spot'!B1677</f>
        <v/>
      </c>
      <c r="C1677" s="16">
        <f>'01_RAW_IV'!B1677</f>
        <v/>
      </c>
      <c r="D1677" s="15">
        <f>LN(B1677/B1676)</f>
        <v/>
      </c>
      <c r="E1677" s="16">
        <f>STDEV(D1657:D1677)*SQRT(252)</f>
        <v/>
      </c>
      <c r="F1677" s="16">
        <f>STDEV(D1615:D1677)*SQRT(252)</f>
        <v/>
      </c>
      <c r="G1677" s="16">
        <f>IF(OR(C1677="",F1677=""),"",C1677-F1677)</f>
        <v/>
      </c>
      <c r="H1677" s="17">
        <f>IF(OR(C1677="",F1677="",F1677=0),"",C1677/F1677)</f>
        <v/>
      </c>
      <c r="I1677" s="18">
        <f>IF('01_RAW_FwdRV'!B1677="","",'01_RAW_FwdRV'!B1677)</f>
        <v/>
      </c>
      <c r="J1677" s="18">
        <f>IF(ROW()&lt;=3286,STDEV(D1678:D1698)*SQRT(252),"")</f>
        <v/>
      </c>
      <c r="K1677" s="18">
        <f>IF(ROW()&lt;=3244,LN(B1740/B1677),"")</f>
        <v/>
      </c>
      <c r="L1677" s="19" t="n">
        <v>0.2130071599045346</v>
      </c>
      <c r="M1677" s="19" t="n">
        <v>0.3198090692124105</v>
      </c>
      <c r="N1677" s="17" t="n">
        <v>-0.08711834206196944</v>
      </c>
      <c r="O1677" s="20">
        <f>IF(F1677="","",IF(F1677&lt;'04_VOLATILITY_REGIMES'!$C$5,"Low",IF(F1677&lt;'04_VOLATILITY_REGIMES'!$C$6,"Normal",IF(F1677&lt;'04_VOLATILITY_REGIMES'!$C$7,"High","Extreme"))))</f>
        <v/>
      </c>
      <c r="P1677" s="20">
        <f>O1678</f>
        <v/>
      </c>
      <c r="Q1677" s="21">
        <f>YEAR(A1677)</f>
        <v/>
      </c>
    </row>
    <row r="1678">
      <c r="A1678" s="14" t="n">
        <v>43816</v>
      </c>
      <c r="B1678" s="15">
        <f>'01_RAW_Spot'!B1678</f>
        <v/>
      </c>
      <c r="C1678" s="16">
        <f>'01_RAW_IV'!B1678</f>
        <v/>
      </c>
      <c r="D1678" s="15">
        <f>LN(B1678/B1677)</f>
        <v/>
      </c>
      <c r="E1678" s="16">
        <f>STDEV(D1658:D1678)*SQRT(252)</f>
        <v/>
      </c>
      <c r="F1678" s="16">
        <f>STDEV(D1616:D1678)*SQRT(252)</f>
        <v/>
      </c>
      <c r="G1678" s="16">
        <f>IF(OR(C1678="",F1678=""),"",C1678-F1678)</f>
        <v/>
      </c>
      <c r="H1678" s="17">
        <f>IF(OR(C1678="",F1678="",F1678=0),"",C1678/F1678)</f>
        <v/>
      </c>
      <c r="I1678" s="18">
        <f>IF('01_RAW_FwdRV'!B1678="","",'01_RAW_FwdRV'!B1678)</f>
        <v/>
      </c>
      <c r="J1678" s="18">
        <f>IF(ROW()&lt;=3286,STDEV(D1679:D1699)*SQRT(252),"")</f>
        <v/>
      </c>
      <c r="K1678" s="18">
        <f>IF(ROW()&lt;=3244,LN(B1741/B1678),"")</f>
        <v/>
      </c>
      <c r="L1678" s="19" t="n">
        <v>0.2295766249254621</v>
      </c>
      <c r="M1678" s="19" t="n">
        <v>0.2546213476446035</v>
      </c>
      <c r="N1678" s="17" t="n">
        <v>0.04676392123821492</v>
      </c>
      <c r="O1678" s="20">
        <f>IF(F1678="","",IF(F1678&lt;'04_VOLATILITY_REGIMES'!$C$5,"Low",IF(F1678&lt;'04_VOLATILITY_REGIMES'!$C$6,"Normal",IF(F1678&lt;'04_VOLATILITY_REGIMES'!$C$7,"High","Extreme"))))</f>
        <v/>
      </c>
      <c r="P1678" s="20">
        <f>O1679</f>
        <v/>
      </c>
      <c r="Q1678" s="21">
        <f>YEAR(A1678)</f>
        <v/>
      </c>
    </row>
    <row r="1679">
      <c r="A1679" s="14" t="n">
        <v>43817</v>
      </c>
      <c r="B1679" s="15">
        <f>'01_RAW_Spot'!B1679</f>
        <v/>
      </c>
      <c r="C1679" s="16">
        <f>'01_RAW_IV'!B1679</f>
        <v/>
      </c>
      <c r="D1679" s="15">
        <f>LN(B1679/B1678)</f>
        <v/>
      </c>
      <c r="E1679" s="16">
        <f>STDEV(D1659:D1679)*SQRT(252)</f>
        <v/>
      </c>
      <c r="F1679" s="16">
        <f>STDEV(D1617:D1679)*SQRT(252)</f>
        <v/>
      </c>
      <c r="G1679" s="16">
        <f>IF(OR(C1679="",F1679=""),"",C1679-F1679)</f>
        <v/>
      </c>
      <c r="H1679" s="17">
        <f>IF(OR(C1679="",F1679="",F1679=0),"",C1679/F1679)</f>
        <v/>
      </c>
      <c r="I1679" s="18">
        <f>IF('01_RAW_FwdRV'!B1679="","",'01_RAW_FwdRV'!B1679)</f>
        <v/>
      </c>
      <c r="J1679" s="18">
        <f>IF(ROW()&lt;=3286,STDEV(D1680:D1700)*SQRT(252),"")</f>
        <v/>
      </c>
      <c r="K1679" s="18">
        <f>IF(ROW()&lt;=3244,LN(B1742/B1679),"")</f>
        <v/>
      </c>
      <c r="L1679" s="19" t="n">
        <v>0.2181168057210965</v>
      </c>
      <c r="M1679" s="19" t="n">
        <v>0.2461263408820024</v>
      </c>
      <c r="N1679" s="17" t="n">
        <v>0.0504522737671625</v>
      </c>
      <c r="O1679" s="20">
        <f>IF(F1679="","",IF(F1679&lt;'04_VOLATILITY_REGIMES'!$C$5,"Low",IF(F1679&lt;'04_VOLATILITY_REGIMES'!$C$6,"Normal",IF(F1679&lt;'04_VOLATILITY_REGIMES'!$C$7,"High","Extreme"))))</f>
        <v/>
      </c>
      <c r="P1679" s="20">
        <f>O1680</f>
        <v/>
      </c>
      <c r="Q1679" s="21">
        <f>YEAR(A1679)</f>
        <v/>
      </c>
    </row>
    <row r="1680">
      <c r="A1680" s="14" t="n">
        <v>43818</v>
      </c>
      <c r="B1680" s="15">
        <f>'01_RAW_Spot'!B1680</f>
        <v/>
      </c>
      <c r="C1680" s="16">
        <f>'01_RAW_IV'!B1680</f>
        <v/>
      </c>
      <c r="D1680" s="15">
        <f>LN(B1680/B1679)</f>
        <v/>
      </c>
      <c r="E1680" s="16">
        <f>STDEV(D1660:D1680)*SQRT(252)</f>
        <v/>
      </c>
      <c r="F1680" s="16">
        <f>STDEV(D1618:D1680)*SQRT(252)</f>
        <v/>
      </c>
      <c r="G1680" s="16">
        <f>IF(OR(C1680="",F1680=""),"",C1680-F1680)</f>
        <v/>
      </c>
      <c r="H1680" s="17">
        <f>IF(OR(C1680="",F1680="",F1680=0),"",C1680/F1680)</f>
        <v/>
      </c>
      <c r="I1680" s="18">
        <f>IF('01_RAW_FwdRV'!B1680="","",'01_RAW_FwdRV'!B1680)</f>
        <v/>
      </c>
      <c r="J1680" s="18">
        <f>IF(ROW()&lt;=3286,STDEV(D1681:D1701)*SQRT(252),"")</f>
        <v/>
      </c>
      <c r="K1680" s="18">
        <f>IF(ROW()&lt;=3244,LN(B1743/B1680),"")</f>
        <v/>
      </c>
      <c r="L1680" s="19" t="n">
        <v>0.209053007742704</v>
      </c>
      <c r="M1680" s="19" t="n">
        <v>0.1209053007742704</v>
      </c>
      <c r="N1680" s="17" t="n">
        <v>0.2453859840595586</v>
      </c>
      <c r="O1680" s="20">
        <f>IF(F1680="","",IF(F1680&lt;'04_VOLATILITY_REGIMES'!$C$5,"Low",IF(F1680&lt;'04_VOLATILITY_REGIMES'!$C$6,"Normal",IF(F1680&lt;'04_VOLATILITY_REGIMES'!$C$7,"High","Extreme"))))</f>
        <v/>
      </c>
      <c r="P1680" s="20">
        <f>O1681</f>
        <v/>
      </c>
      <c r="Q1680" s="21">
        <f>YEAR(A1680)</f>
        <v/>
      </c>
    </row>
    <row r="1681">
      <c r="A1681" s="14" t="n">
        <v>43819</v>
      </c>
      <c r="B1681" s="15">
        <f>'01_RAW_Spot'!B1681</f>
        <v/>
      </c>
      <c r="C1681" s="16">
        <f>'01_RAW_IV'!B1681</f>
        <v/>
      </c>
      <c r="D1681" s="15">
        <f>LN(B1681/B1680)</f>
        <v/>
      </c>
      <c r="E1681" s="16">
        <f>STDEV(D1661:D1681)*SQRT(252)</f>
        <v/>
      </c>
      <c r="F1681" s="16">
        <f>STDEV(D1619:D1681)*SQRT(252)</f>
        <v/>
      </c>
      <c r="G1681" s="16">
        <f>IF(OR(C1681="",F1681=""),"",C1681-F1681)</f>
        <v/>
      </c>
      <c r="H1681" s="17">
        <f>IF(OR(C1681="",F1681="",F1681=0),"",C1681/F1681)</f>
        <v/>
      </c>
      <c r="I1681" s="18">
        <f>IF('01_RAW_FwdRV'!B1681="","",'01_RAW_FwdRV'!B1681)</f>
        <v/>
      </c>
      <c r="J1681" s="18">
        <f>IF(ROW()&lt;=3286,STDEV(D1682:D1702)*SQRT(252),"")</f>
        <v/>
      </c>
      <c r="K1681" s="18">
        <f>IF(ROW()&lt;=3244,LN(B1744/B1681),"")</f>
        <v/>
      </c>
      <c r="L1681" s="19" t="n">
        <v>0.2017857142857143</v>
      </c>
      <c r="M1681" s="19" t="n">
        <v>0.1148809523809524</v>
      </c>
      <c r="N1681" s="17" t="n">
        <v>0.253036469021852</v>
      </c>
      <c r="O1681" s="20">
        <f>IF(F1681="","",IF(F1681&lt;'04_VOLATILITY_REGIMES'!$C$5,"Low",IF(F1681&lt;'04_VOLATILITY_REGIMES'!$C$6,"Normal",IF(F1681&lt;'04_VOLATILITY_REGIMES'!$C$7,"High","Extreme"))))</f>
        <v/>
      </c>
      <c r="P1681" s="20">
        <f>O1682</f>
        <v/>
      </c>
      <c r="Q1681" s="21">
        <f>YEAR(A1681)</f>
        <v/>
      </c>
    </row>
    <row r="1682">
      <c r="A1682" s="14" t="n">
        <v>43822</v>
      </c>
      <c r="B1682" s="15">
        <f>'01_RAW_Spot'!B1682</f>
        <v/>
      </c>
      <c r="C1682" s="16">
        <f>'01_RAW_IV'!B1682</f>
        <v/>
      </c>
      <c r="D1682" s="15">
        <f>LN(B1682/B1681)</f>
        <v/>
      </c>
      <c r="E1682" s="16">
        <f>STDEV(D1662:D1682)*SQRT(252)</f>
        <v/>
      </c>
      <c r="F1682" s="16">
        <f>STDEV(D1620:D1682)*SQRT(252)</f>
        <v/>
      </c>
      <c r="G1682" s="16">
        <f>IF(OR(C1682="",F1682=""),"",C1682-F1682)</f>
        <v/>
      </c>
      <c r="H1682" s="17">
        <f>IF(OR(C1682="",F1682="",F1682=0),"",C1682/F1682)</f>
        <v/>
      </c>
      <c r="I1682" s="18">
        <f>IF('01_RAW_FwdRV'!B1682="","",'01_RAW_FwdRV'!B1682)</f>
        <v/>
      </c>
      <c r="J1682" s="18">
        <f>IF(ROW()&lt;=3286,STDEV(D1683:D1703)*SQRT(252),"")</f>
        <v/>
      </c>
      <c r="K1682" s="18">
        <f>IF(ROW()&lt;=3244,LN(B1745/B1682),"")</f>
        <v/>
      </c>
      <c r="L1682" s="19" t="n">
        <v>0.2099940511600238</v>
      </c>
      <c r="M1682" s="19" t="n">
        <v>0.0511600237953599</v>
      </c>
      <c r="N1682" s="17" t="n">
        <v>0.4008791846567782</v>
      </c>
      <c r="O1682" s="20">
        <f>IF(F1682="","",IF(F1682&lt;'04_VOLATILITY_REGIMES'!$C$5,"Low",IF(F1682&lt;'04_VOLATILITY_REGIMES'!$C$6,"Normal",IF(F1682&lt;'04_VOLATILITY_REGIMES'!$C$7,"High","Extreme"))))</f>
        <v/>
      </c>
      <c r="P1682" s="20">
        <f>O1683</f>
        <v/>
      </c>
      <c r="Q1682" s="21">
        <f>YEAR(A1682)</f>
        <v/>
      </c>
    </row>
    <row r="1683">
      <c r="A1683" s="14" t="n">
        <v>43823</v>
      </c>
      <c r="B1683" s="15">
        <f>'01_RAW_Spot'!B1683</f>
        <v/>
      </c>
      <c r="C1683" s="16">
        <f>'01_RAW_IV'!B1683</f>
        <v/>
      </c>
      <c r="D1683" s="15">
        <f>LN(B1683/B1682)</f>
        <v/>
      </c>
      <c r="E1683" s="16">
        <f>STDEV(D1663:D1683)*SQRT(252)</f>
        <v/>
      </c>
      <c r="F1683" s="16">
        <f>STDEV(D1621:D1683)*SQRT(252)</f>
        <v/>
      </c>
      <c r="G1683" s="16">
        <f>IF(OR(C1683="",F1683=""),"",C1683-F1683)</f>
        <v/>
      </c>
      <c r="H1683" s="17">
        <f>IF(OR(C1683="",F1683="",F1683=0),"",C1683/F1683)</f>
        <v/>
      </c>
      <c r="I1683" s="18">
        <f>IF('01_RAW_FwdRV'!B1683="","",'01_RAW_FwdRV'!B1683)</f>
        <v/>
      </c>
      <c r="J1683" s="18">
        <f>IF(ROW()&lt;=3286,STDEV(D1684:D1704)*SQRT(252),"")</f>
        <v/>
      </c>
      <c r="K1683" s="18">
        <f>IF(ROW()&lt;=3244,LN(B1746/B1683),"")</f>
        <v/>
      </c>
      <c r="L1683" s="19" t="n">
        <v>0.2045184304399524</v>
      </c>
      <c r="M1683" s="19" t="n">
        <v>0.05172413793103448</v>
      </c>
      <c r="N1683" s="17" t="n">
        <v>0.3954500513488334</v>
      </c>
      <c r="O1683" s="20">
        <f>IF(F1683="","",IF(F1683&lt;'04_VOLATILITY_REGIMES'!$C$5,"Low",IF(F1683&lt;'04_VOLATILITY_REGIMES'!$C$6,"Normal",IF(F1683&lt;'04_VOLATILITY_REGIMES'!$C$7,"High","Extreme"))))</f>
        <v/>
      </c>
      <c r="P1683" s="20">
        <f>O1684</f>
        <v/>
      </c>
      <c r="Q1683" s="21">
        <f>YEAR(A1683)</f>
        <v/>
      </c>
    </row>
    <row r="1684">
      <c r="A1684" s="14" t="n">
        <v>43825</v>
      </c>
      <c r="B1684" s="15">
        <f>'01_RAW_Spot'!B1684</f>
        <v/>
      </c>
      <c r="C1684" s="16">
        <f>'01_RAW_IV'!B1684</f>
        <v/>
      </c>
      <c r="D1684" s="15">
        <f>LN(B1684/B1683)</f>
        <v/>
      </c>
      <c r="E1684" s="16">
        <f>STDEV(D1664:D1684)*SQRT(252)</f>
        <v/>
      </c>
      <c r="F1684" s="16">
        <f>STDEV(D1622:D1684)*SQRT(252)</f>
        <v/>
      </c>
      <c r="G1684" s="16">
        <f>IF(OR(C1684="",F1684=""),"",C1684-F1684)</f>
        <v/>
      </c>
      <c r="H1684" s="17">
        <f>IF(OR(C1684="",F1684="",F1684=0),"",C1684/F1684)</f>
        <v/>
      </c>
      <c r="I1684" s="18">
        <f>IF('01_RAW_FwdRV'!B1684="","",'01_RAW_FwdRV'!B1684)</f>
        <v/>
      </c>
      <c r="J1684" s="18">
        <f>IF(ROW()&lt;=3286,STDEV(D1685:D1705)*SQRT(252),"")</f>
        <v/>
      </c>
      <c r="K1684" s="18">
        <f>IF(ROW()&lt;=3244,LN(B1747/B1684),"")</f>
        <v/>
      </c>
      <c r="L1684" s="19" t="n">
        <v>0.2263814616755793</v>
      </c>
      <c r="M1684" s="19" t="n">
        <v>0.03505644682115271</v>
      </c>
      <c r="N1684" s="17" t="n">
        <v>0.4945435581372228</v>
      </c>
      <c r="O1684" s="20">
        <f>IF(F1684="","",IF(F1684&lt;'04_VOLATILITY_REGIMES'!$C$5,"Low",IF(F1684&lt;'04_VOLATILITY_REGIMES'!$C$6,"Normal",IF(F1684&lt;'04_VOLATILITY_REGIMES'!$C$7,"High","Extreme"))))</f>
        <v/>
      </c>
      <c r="P1684" s="20">
        <f>O1685</f>
        <v/>
      </c>
      <c r="Q1684" s="21">
        <f>YEAR(A1684)</f>
        <v/>
      </c>
    </row>
    <row r="1685">
      <c r="A1685" s="14" t="n">
        <v>43826</v>
      </c>
      <c r="B1685" s="15">
        <f>'01_RAW_Spot'!B1685</f>
        <v/>
      </c>
      <c r="C1685" s="16">
        <f>'01_RAW_IV'!B1685</f>
        <v/>
      </c>
      <c r="D1685" s="15">
        <f>LN(B1685/B1684)</f>
        <v/>
      </c>
      <c r="E1685" s="16">
        <f>STDEV(D1665:D1685)*SQRT(252)</f>
        <v/>
      </c>
      <c r="F1685" s="16">
        <f>STDEV(D1623:D1685)*SQRT(252)</f>
        <v/>
      </c>
      <c r="G1685" s="16">
        <f>IF(OR(C1685="",F1685=""),"",C1685-F1685)</f>
        <v/>
      </c>
      <c r="H1685" s="17">
        <f>IF(OR(C1685="",F1685="",F1685=0),"",C1685/F1685)</f>
        <v/>
      </c>
      <c r="I1685" s="18">
        <f>IF('01_RAW_FwdRV'!B1685="","",'01_RAW_FwdRV'!B1685)</f>
        <v/>
      </c>
      <c r="J1685" s="18">
        <f>IF(ROW()&lt;=3286,STDEV(D1686:D1706)*SQRT(252),"")</f>
        <v/>
      </c>
      <c r="K1685" s="18">
        <f>IF(ROW()&lt;=3244,LN(B1748/B1685),"")</f>
        <v/>
      </c>
      <c r="L1685" s="19" t="n">
        <v>0.2001187648456057</v>
      </c>
      <c r="M1685" s="19" t="n">
        <v>0.03562945368171021</v>
      </c>
      <c r="N1685" s="17" t="n">
        <v>0.4686857316454985</v>
      </c>
      <c r="O1685" s="20">
        <f>IF(F1685="","",IF(F1685&lt;'04_VOLATILITY_REGIMES'!$C$5,"Low",IF(F1685&lt;'04_VOLATILITY_REGIMES'!$C$6,"Normal",IF(F1685&lt;'04_VOLATILITY_REGIMES'!$C$7,"High","Extreme"))))</f>
        <v/>
      </c>
      <c r="P1685" s="20">
        <f>O1686</f>
        <v/>
      </c>
      <c r="Q1685" s="21">
        <f>YEAR(A1685)</f>
        <v/>
      </c>
    </row>
    <row r="1686">
      <c r="A1686" s="14" t="n">
        <v>43829</v>
      </c>
      <c r="B1686" s="15">
        <f>'01_RAW_Spot'!B1686</f>
        <v/>
      </c>
      <c r="C1686" s="16">
        <f>'01_RAW_IV'!B1686</f>
        <v/>
      </c>
      <c r="D1686" s="15">
        <f>LN(B1686/B1685)</f>
        <v/>
      </c>
      <c r="E1686" s="16">
        <f>STDEV(D1666:D1686)*SQRT(252)</f>
        <v/>
      </c>
      <c r="F1686" s="16">
        <f>STDEV(D1624:D1686)*SQRT(252)</f>
        <v/>
      </c>
      <c r="G1686" s="16">
        <f>IF(OR(C1686="",F1686=""),"",C1686-F1686)</f>
        <v/>
      </c>
      <c r="H1686" s="17">
        <f>IF(OR(C1686="",F1686="",F1686=0),"",C1686/F1686)</f>
        <v/>
      </c>
      <c r="I1686" s="18">
        <f>IF('01_RAW_FwdRV'!B1686="","",'01_RAW_FwdRV'!B1686)</f>
        <v/>
      </c>
      <c r="J1686" s="18">
        <f>IF(ROW()&lt;=3286,STDEV(D1687:D1707)*SQRT(252),"")</f>
        <v/>
      </c>
      <c r="K1686" s="18">
        <f>IF(ROW()&lt;=3244,LN(B1749/B1686),"")</f>
        <v/>
      </c>
      <c r="L1686" s="19" t="n">
        <v>0.1946587537091988</v>
      </c>
      <c r="M1686" s="19" t="n">
        <v>0.03382789317507418</v>
      </c>
      <c r="N1686" s="17" t="n">
        <v>0.4670042609970204</v>
      </c>
      <c r="O1686" s="20">
        <f>IF(F1686="","",IF(F1686&lt;'04_VOLATILITY_REGIMES'!$C$5,"Low",IF(F1686&lt;'04_VOLATILITY_REGIMES'!$C$6,"Normal",IF(F1686&lt;'04_VOLATILITY_REGIMES'!$C$7,"High","Extreme"))))</f>
        <v/>
      </c>
      <c r="P1686" s="20">
        <f>O1687</f>
        <v/>
      </c>
      <c r="Q1686" s="21">
        <f>YEAR(A1686)</f>
        <v/>
      </c>
    </row>
    <row r="1687">
      <c r="A1687" s="14" t="n">
        <v>43830</v>
      </c>
      <c r="B1687" s="15">
        <f>'01_RAW_Spot'!B1687</f>
        <v/>
      </c>
      <c r="C1687" s="16">
        <f>'01_RAW_IV'!B1687</f>
        <v/>
      </c>
      <c r="D1687" s="15">
        <f>LN(B1687/B1686)</f>
        <v/>
      </c>
      <c r="E1687" s="16">
        <f>STDEV(D1667:D1687)*SQRT(252)</f>
        <v/>
      </c>
      <c r="F1687" s="16">
        <f>STDEV(D1625:D1687)*SQRT(252)</f>
        <v/>
      </c>
      <c r="G1687" s="16">
        <f>IF(OR(C1687="",F1687=""),"",C1687-F1687)</f>
        <v/>
      </c>
      <c r="H1687" s="17">
        <f>IF(OR(C1687="",F1687="",F1687=0),"",C1687/F1687)</f>
        <v/>
      </c>
      <c r="I1687" s="18">
        <f>IF('01_RAW_FwdRV'!B1687="","",'01_RAW_FwdRV'!B1687)</f>
        <v/>
      </c>
      <c r="J1687" s="18">
        <f>IF(ROW()&lt;=3286,STDEV(D1688:D1708)*SQRT(252),"")</f>
        <v/>
      </c>
      <c r="K1687" s="18">
        <f>IF(ROW()&lt;=3244,LN(B1750/B1687),"")</f>
        <v/>
      </c>
      <c r="L1687" s="19" t="n">
        <v>0.1684460260972717</v>
      </c>
      <c r="M1687" s="19" t="n">
        <v>0.03558718861209965</v>
      </c>
      <c r="N1687" s="17" t="n">
        <v>0.4334524347085817</v>
      </c>
      <c r="O1687" s="20">
        <f>IF(F1687="","",IF(F1687&lt;'04_VOLATILITY_REGIMES'!$C$5,"Low",IF(F1687&lt;'04_VOLATILITY_REGIMES'!$C$6,"Normal",IF(F1687&lt;'04_VOLATILITY_REGIMES'!$C$7,"High","Extreme"))))</f>
        <v/>
      </c>
      <c r="P1687" s="20">
        <f>O1688</f>
        <v/>
      </c>
      <c r="Q1687" s="21">
        <f>YEAR(A1687)</f>
        <v/>
      </c>
    </row>
    <row r="1688">
      <c r="A1688" s="14" t="n">
        <v>43831</v>
      </c>
      <c r="B1688" s="15">
        <f>'01_RAW_Spot'!B1688</f>
        <v/>
      </c>
      <c r="C1688" s="16">
        <f>'01_RAW_IV'!B1688</f>
        <v/>
      </c>
      <c r="D1688" s="15">
        <f>LN(B1688/B1687)</f>
        <v/>
      </c>
      <c r="E1688" s="16">
        <f>STDEV(D1668:D1688)*SQRT(252)</f>
        <v/>
      </c>
      <c r="F1688" s="16">
        <f>STDEV(D1626:D1688)*SQRT(252)</f>
        <v/>
      </c>
      <c r="G1688" s="16">
        <f>IF(OR(C1688="",F1688=""),"",C1688-F1688)</f>
        <v/>
      </c>
      <c r="H1688" s="17">
        <f>IF(OR(C1688="",F1688="",F1688=0),"",C1688/F1688)</f>
        <v/>
      </c>
      <c r="I1688" s="18">
        <f>IF('01_RAW_FwdRV'!B1688="","",'01_RAW_FwdRV'!B1688)</f>
        <v/>
      </c>
      <c r="J1688" s="18">
        <f>IF(ROW()&lt;=3286,STDEV(D1689:D1709)*SQRT(252),"")</f>
        <v/>
      </c>
      <c r="K1688" s="18">
        <f>IF(ROW()&lt;=3244,LN(B1751/B1688),"")</f>
        <v/>
      </c>
      <c r="L1688" s="19" t="n">
        <v>0.1600474214582098</v>
      </c>
      <c r="M1688" s="19" t="n">
        <v>0.03378778897451096</v>
      </c>
      <c r="N1688" s="17" t="n">
        <v>0.4250730772324997</v>
      </c>
      <c r="O1688" s="20">
        <f>IF(F1688="","",IF(F1688&lt;'04_VOLATILITY_REGIMES'!$C$5,"Low",IF(F1688&lt;'04_VOLATILITY_REGIMES'!$C$6,"Normal",IF(F1688&lt;'04_VOLATILITY_REGIMES'!$C$7,"High","Extreme"))))</f>
        <v/>
      </c>
      <c r="P1688" s="20">
        <f>O1689</f>
        <v/>
      </c>
      <c r="Q1688" s="21">
        <f>YEAR(A1688)</f>
        <v/>
      </c>
    </row>
    <row r="1689">
      <c r="A1689" s="14" t="n">
        <v>43832</v>
      </c>
      <c r="B1689" s="15">
        <f>'01_RAW_Spot'!B1689</f>
        <v/>
      </c>
      <c r="C1689" s="16">
        <f>'01_RAW_IV'!B1689</f>
        <v/>
      </c>
      <c r="D1689" s="15">
        <f>LN(B1689/B1688)</f>
        <v/>
      </c>
      <c r="E1689" s="16">
        <f>STDEV(D1669:D1689)*SQRT(252)</f>
        <v/>
      </c>
      <c r="F1689" s="16">
        <f>STDEV(D1627:D1689)*SQRT(252)</f>
        <v/>
      </c>
      <c r="G1689" s="16">
        <f>IF(OR(C1689="",F1689=""),"",C1689-F1689)</f>
        <v/>
      </c>
      <c r="H1689" s="17">
        <f>IF(OR(C1689="",F1689="",F1689=0),"",C1689/F1689)</f>
        <v/>
      </c>
      <c r="I1689" s="18">
        <f>IF('01_RAW_FwdRV'!B1689="","",'01_RAW_FwdRV'!B1689)</f>
        <v/>
      </c>
      <c r="J1689" s="18">
        <f>IF(ROW()&lt;=3286,STDEV(D1690:D1710)*SQRT(252),"")</f>
        <v/>
      </c>
      <c r="K1689" s="18">
        <f>IF(ROW()&lt;=3244,LN(B1752/B1689),"")</f>
        <v/>
      </c>
      <c r="L1689" s="19" t="n">
        <v>0.1901658767772512</v>
      </c>
      <c r="M1689" s="19" t="n">
        <v>0.02665876777251185</v>
      </c>
      <c r="N1689" s="17" t="n">
        <v>0.5087606665168189</v>
      </c>
      <c r="O1689" s="20">
        <f>IF(F1689="","",IF(F1689&lt;'04_VOLATILITY_REGIMES'!$C$5,"Low",IF(F1689&lt;'04_VOLATILITY_REGIMES'!$C$6,"Normal",IF(F1689&lt;'04_VOLATILITY_REGIMES'!$C$7,"High","Extreme"))))</f>
        <v/>
      </c>
      <c r="P1689" s="20">
        <f>O1690</f>
        <v/>
      </c>
      <c r="Q1689" s="21">
        <f>YEAR(A1689)</f>
        <v/>
      </c>
    </row>
    <row r="1690">
      <c r="A1690" s="14" t="n">
        <v>43833</v>
      </c>
      <c r="B1690" s="15">
        <f>'01_RAW_Spot'!B1690</f>
        <v/>
      </c>
      <c r="C1690" s="16">
        <f>'01_RAW_IV'!B1690</f>
        <v/>
      </c>
      <c r="D1690" s="15">
        <f>LN(B1690/B1689)</f>
        <v/>
      </c>
      <c r="E1690" s="16">
        <f>STDEV(D1670:D1690)*SQRT(252)</f>
        <v/>
      </c>
      <c r="F1690" s="16">
        <f>STDEV(D1628:D1690)*SQRT(252)</f>
        <v/>
      </c>
      <c r="G1690" s="16">
        <f>IF(OR(C1690="",F1690=""),"",C1690-F1690)</f>
        <v/>
      </c>
      <c r="H1690" s="17">
        <f>IF(OR(C1690="",F1690="",F1690=0),"",C1690/F1690)</f>
        <v/>
      </c>
      <c r="I1690" s="18">
        <f>IF('01_RAW_FwdRV'!B1690="","",'01_RAW_FwdRV'!B1690)</f>
        <v/>
      </c>
      <c r="J1690" s="18">
        <f>IF(ROW()&lt;=3286,STDEV(D1691:D1711)*SQRT(252),"")</f>
        <v/>
      </c>
      <c r="K1690" s="18">
        <f>IF(ROW()&lt;=3244,LN(B1753/B1690),"")</f>
        <v/>
      </c>
      <c r="L1690" s="19" t="n">
        <v>0.23149792776791</v>
      </c>
      <c r="M1690" s="19" t="n">
        <v>0.03374777975133215</v>
      </c>
      <c r="N1690" s="17" t="n">
        <v>0.503175634081519</v>
      </c>
      <c r="O1690" s="20">
        <f>IF(F1690="","",IF(F1690&lt;'04_VOLATILITY_REGIMES'!$C$5,"Low",IF(F1690&lt;'04_VOLATILITY_REGIMES'!$C$6,"Normal",IF(F1690&lt;'04_VOLATILITY_REGIMES'!$C$7,"High","Extreme"))))</f>
        <v/>
      </c>
      <c r="P1690" s="20">
        <f>O1691</f>
        <v/>
      </c>
      <c r="Q1690" s="21">
        <f>YEAR(A1690)</f>
        <v/>
      </c>
    </row>
    <row r="1691">
      <c r="A1691" s="14" t="n">
        <v>43836</v>
      </c>
      <c r="B1691" s="15">
        <f>'01_RAW_Spot'!B1691</f>
        <v/>
      </c>
      <c r="C1691" s="16">
        <f>'01_RAW_IV'!B1691</f>
        <v/>
      </c>
      <c r="D1691" s="15">
        <f>LN(B1691/B1690)</f>
        <v/>
      </c>
      <c r="E1691" s="16">
        <f>STDEV(D1671:D1691)*SQRT(252)</f>
        <v/>
      </c>
      <c r="F1691" s="16">
        <f>STDEV(D1629:D1691)*SQRT(252)</f>
        <v/>
      </c>
      <c r="G1691" s="16">
        <f>IF(OR(C1691="",F1691=""),"",C1691-F1691)</f>
        <v/>
      </c>
      <c r="H1691" s="17">
        <f>IF(OR(C1691="",F1691="",F1691=0),"",C1691/F1691)</f>
        <v/>
      </c>
      <c r="I1691" s="18">
        <f>IF('01_RAW_FwdRV'!B1691="","",'01_RAW_FwdRV'!B1691)</f>
        <v/>
      </c>
      <c r="J1691" s="18">
        <f>IF(ROW()&lt;=3286,STDEV(D1692:D1712)*SQRT(252),"")</f>
        <v/>
      </c>
      <c r="K1691" s="18">
        <f>IF(ROW()&lt;=3244,LN(B1754/B1691),"")</f>
        <v/>
      </c>
      <c r="L1691" s="19" t="n">
        <v>0.293491124260355</v>
      </c>
      <c r="M1691" s="19" t="n">
        <v>0.03017751479289941</v>
      </c>
      <c r="N1691" s="17" t="n">
        <v>0.5842298519327164</v>
      </c>
      <c r="O1691" s="20">
        <f>IF(F1691="","",IF(F1691&lt;'04_VOLATILITY_REGIMES'!$C$5,"Low",IF(F1691&lt;'04_VOLATILITY_REGIMES'!$C$6,"Normal",IF(F1691&lt;'04_VOLATILITY_REGIMES'!$C$7,"High","Extreme"))))</f>
        <v/>
      </c>
      <c r="P1691" s="20">
        <f>O1692</f>
        <v/>
      </c>
      <c r="Q1691" s="21">
        <f>YEAR(A1691)</f>
        <v/>
      </c>
    </row>
    <row r="1692">
      <c r="A1692" s="14" t="n">
        <v>43837</v>
      </c>
      <c r="B1692" s="15">
        <f>'01_RAW_Spot'!B1692</f>
        <v/>
      </c>
      <c r="C1692" s="16">
        <f>'01_RAW_IV'!B1692</f>
        <v/>
      </c>
      <c r="D1692" s="15">
        <f>LN(B1692/B1691)</f>
        <v/>
      </c>
      <c r="E1692" s="16">
        <f>STDEV(D1672:D1692)*SQRT(252)</f>
        <v/>
      </c>
      <c r="F1692" s="16">
        <f>STDEV(D1630:D1692)*SQRT(252)</f>
        <v/>
      </c>
      <c r="G1692" s="16">
        <f>IF(OR(C1692="",F1692=""),"",C1692-F1692)</f>
        <v/>
      </c>
      <c r="H1692" s="17">
        <f>IF(OR(C1692="",F1692="",F1692=0),"",C1692/F1692)</f>
        <v/>
      </c>
      <c r="I1692" s="18">
        <f>IF('01_RAW_FwdRV'!B1692="","",'01_RAW_FwdRV'!B1692)</f>
        <v/>
      </c>
      <c r="J1692" s="18">
        <f>IF(ROW()&lt;=3286,STDEV(D1693:D1713)*SQRT(252),"")</f>
        <v/>
      </c>
      <c r="K1692" s="18">
        <f>IF(ROW()&lt;=3244,LN(B1755/B1692),"")</f>
        <v/>
      </c>
      <c r="L1692" s="19" t="n">
        <v>0.2743938497930219</v>
      </c>
      <c r="M1692" s="19" t="n">
        <v>0.02838557066824364</v>
      </c>
      <c r="N1692" s="17" t="n">
        <v>0.5793384847599276</v>
      </c>
      <c r="O1692" s="20">
        <f>IF(F1692="","",IF(F1692&lt;'04_VOLATILITY_REGIMES'!$C$5,"Low",IF(F1692&lt;'04_VOLATILITY_REGIMES'!$C$6,"Normal",IF(F1692&lt;'04_VOLATILITY_REGIMES'!$C$7,"High","Extreme"))))</f>
        <v/>
      </c>
      <c r="P1692" s="20">
        <f>O1693</f>
        <v/>
      </c>
      <c r="Q1692" s="21">
        <f>YEAR(A1692)</f>
        <v/>
      </c>
    </row>
    <row r="1693">
      <c r="A1693" s="14" t="n">
        <v>43838</v>
      </c>
      <c r="B1693" s="15">
        <f>'01_RAW_Spot'!B1693</f>
        <v/>
      </c>
      <c r="C1693" s="16">
        <f>'01_RAW_IV'!B1693</f>
        <v/>
      </c>
      <c r="D1693" s="15">
        <f>LN(B1693/B1692)</f>
        <v/>
      </c>
      <c r="E1693" s="16">
        <f>STDEV(D1673:D1693)*SQRT(252)</f>
        <v/>
      </c>
      <c r="F1693" s="16">
        <f>STDEV(D1631:D1693)*SQRT(252)</f>
        <v/>
      </c>
      <c r="G1693" s="16">
        <f>IF(OR(C1693="",F1693=""),"",C1693-F1693)</f>
        <v/>
      </c>
      <c r="H1693" s="17">
        <f>IF(OR(C1693="",F1693="",F1693=0),"",C1693/F1693)</f>
        <v/>
      </c>
      <c r="I1693" s="18">
        <f>IF('01_RAW_FwdRV'!B1693="","",'01_RAW_FwdRV'!B1693)</f>
        <v/>
      </c>
      <c r="J1693" s="18">
        <f>IF(ROW()&lt;=3286,STDEV(D1694:D1714)*SQRT(252),"")</f>
        <v/>
      </c>
      <c r="K1693" s="18">
        <f>IF(ROW()&lt;=3244,LN(B1756/B1693),"")</f>
        <v/>
      </c>
      <c r="L1693" s="19" t="n">
        <v>0.3026004728132388</v>
      </c>
      <c r="M1693" s="19" t="n">
        <v>0.02895981087470449</v>
      </c>
      <c r="N1693" s="17" t="n">
        <v>0.6007582563701923</v>
      </c>
      <c r="O1693" s="20">
        <f>IF(F1693="","",IF(F1693&lt;'04_VOLATILITY_REGIMES'!$C$5,"Low",IF(F1693&lt;'04_VOLATILITY_REGIMES'!$C$6,"Normal",IF(F1693&lt;'04_VOLATILITY_REGIMES'!$C$7,"High","Extreme"))))</f>
        <v/>
      </c>
      <c r="P1693" s="20">
        <f>O1694</f>
        <v/>
      </c>
      <c r="Q1693" s="21">
        <f>YEAR(A1693)</f>
        <v/>
      </c>
    </row>
    <row r="1694">
      <c r="A1694" s="14" t="n">
        <v>43839</v>
      </c>
      <c r="B1694" s="15">
        <f>'01_RAW_Spot'!B1694</f>
        <v/>
      </c>
      <c r="C1694" s="16">
        <f>'01_RAW_IV'!B1694</f>
        <v/>
      </c>
      <c r="D1694" s="15">
        <f>LN(B1694/B1693)</f>
        <v/>
      </c>
      <c r="E1694" s="16">
        <f>STDEV(D1674:D1694)*SQRT(252)</f>
        <v/>
      </c>
      <c r="F1694" s="16">
        <f>STDEV(D1632:D1694)*SQRT(252)</f>
        <v/>
      </c>
      <c r="G1694" s="16">
        <f>IF(OR(C1694="",F1694=""),"",C1694-F1694)</f>
        <v/>
      </c>
      <c r="H1694" s="17">
        <f>IF(OR(C1694="",F1694="",F1694=0),"",C1694/F1694)</f>
        <v/>
      </c>
      <c r="I1694" s="18">
        <f>IF('01_RAW_FwdRV'!B1694="","",'01_RAW_FwdRV'!B1694)</f>
        <v/>
      </c>
      <c r="J1694" s="18">
        <f>IF(ROW()&lt;=3286,STDEV(D1695:D1715)*SQRT(252),"")</f>
        <v/>
      </c>
      <c r="K1694" s="18">
        <f>IF(ROW()&lt;=3244,LN(B1757/B1694),"")</f>
        <v/>
      </c>
      <c r="L1694" s="19" t="n">
        <v>0.2669816893089191</v>
      </c>
      <c r="M1694" s="19" t="n">
        <v>0.06024808033077377</v>
      </c>
      <c r="N1694" s="17" t="n">
        <v>0.437184708936053</v>
      </c>
      <c r="O1694" s="20">
        <f>IF(F1694="","",IF(F1694&lt;'04_VOLATILITY_REGIMES'!$C$5,"Low",IF(F1694&lt;'04_VOLATILITY_REGIMES'!$C$6,"Normal",IF(F1694&lt;'04_VOLATILITY_REGIMES'!$C$7,"High","Extreme"))))</f>
        <v/>
      </c>
      <c r="P1694" s="20">
        <f>O1695</f>
        <v/>
      </c>
      <c r="Q1694" s="21">
        <f>YEAR(A1694)</f>
        <v/>
      </c>
    </row>
    <row r="1695">
      <c r="A1695" s="14" t="n">
        <v>43840</v>
      </c>
      <c r="B1695" s="15">
        <f>'01_RAW_Spot'!B1695</f>
        <v/>
      </c>
      <c r="C1695" s="16">
        <f>'01_RAW_IV'!B1695</f>
        <v/>
      </c>
      <c r="D1695" s="15">
        <f>LN(B1695/B1694)</f>
        <v/>
      </c>
      <c r="E1695" s="16">
        <f>STDEV(D1675:D1695)*SQRT(252)</f>
        <v/>
      </c>
      <c r="F1695" s="16">
        <f>STDEV(D1633:D1695)*SQRT(252)</f>
        <v/>
      </c>
      <c r="G1695" s="16">
        <f>IF(OR(C1695="",F1695=""),"",C1695-F1695)</f>
        <v/>
      </c>
      <c r="H1695" s="17">
        <f>IF(OR(C1695="",F1695="",F1695=0),"",C1695/F1695)</f>
        <v/>
      </c>
      <c r="I1695" s="18">
        <f>IF('01_RAW_FwdRV'!B1695="","",'01_RAW_FwdRV'!B1695)</f>
        <v/>
      </c>
      <c r="J1695" s="18">
        <f>IF(ROW()&lt;=3286,STDEV(D1696:D1716)*SQRT(252),"")</f>
        <v/>
      </c>
      <c r="K1695" s="18">
        <f>IF(ROW()&lt;=3244,LN(B1758/B1695),"")</f>
        <v/>
      </c>
      <c r="L1695" s="19" t="n">
        <v>0.2544273907910272</v>
      </c>
      <c r="M1695" s="19" t="n">
        <v>0.07260920897284534</v>
      </c>
      <c r="N1695" s="17" t="n">
        <v>0.3850701928348897</v>
      </c>
      <c r="O1695" s="20">
        <f>IF(F1695="","",IF(F1695&lt;'04_VOLATILITY_REGIMES'!$C$5,"Low",IF(F1695&lt;'04_VOLATILITY_REGIMES'!$C$6,"Normal",IF(F1695&lt;'04_VOLATILITY_REGIMES'!$C$7,"High","Extreme"))))</f>
        <v/>
      </c>
      <c r="P1695" s="20">
        <f>O1696</f>
        <v/>
      </c>
      <c r="Q1695" s="21">
        <f>YEAR(A1695)</f>
        <v/>
      </c>
    </row>
    <row r="1696">
      <c r="A1696" s="14" t="n">
        <v>43843</v>
      </c>
      <c r="B1696" s="15">
        <f>'01_RAW_Spot'!B1696</f>
        <v/>
      </c>
      <c r="C1696" s="16">
        <f>'01_RAW_IV'!B1696</f>
        <v/>
      </c>
      <c r="D1696" s="15">
        <f>LN(B1696/B1695)</f>
        <v/>
      </c>
      <c r="E1696" s="16">
        <f>STDEV(D1676:D1696)*SQRT(252)</f>
        <v/>
      </c>
      <c r="F1696" s="16">
        <f>STDEV(D1634:D1696)*SQRT(252)</f>
        <v/>
      </c>
      <c r="G1696" s="16">
        <f>IF(OR(C1696="",F1696=""),"",C1696-F1696)</f>
        <v/>
      </c>
      <c r="H1696" s="17">
        <f>IF(OR(C1696="",F1696="",F1696=0),"",C1696/F1696)</f>
        <v/>
      </c>
      <c r="I1696" s="18">
        <f>IF('01_RAW_FwdRV'!B1696="","",'01_RAW_FwdRV'!B1696)</f>
        <v/>
      </c>
      <c r="J1696" s="18">
        <f>IF(ROW()&lt;=3286,STDEV(D1697:D1717)*SQRT(252),"")</f>
        <v/>
      </c>
      <c r="K1696" s="18">
        <f>IF(ROW()&lt;=3244,LN(B1759/B1696),"")</f>
        <v/>
      </c>
      <c r="L1696" s="19" t="n">
        <v>0.2589970501474926</v>
      </c>
      <c r="M1696" s="19" t="n">
        <v>0.07492625368731563</v>
      </c>
      <c r="N1696" s="17" t="n">
        <v>0.3855652899789102</v>
      </c>
      <c r="O1696" s="20">
        <f>IF(F1696="","",IF(F1696&lt;'04_VOLATILITY_REGIMES'!$C$5,"Low",IF(F1696&lt;'04_VOLATILITY_REGIMES'!$C$6,"Normal",IF(F1696&lt;'04_VOLATILITY_REGIMES'!$C$7,"High","Extreme"))))</f>
        <v/>
      </c>
      <c r="P1696" s="20">
        <f>O1697</f>
        <v/>
      </c>
      <c r="Q1696" s="21">
        <f>YEAR(A1696)</f>
        <v/>
      </c>
    </row>
    <row r="1697">
      <c r="A1697" s="14" t="n">
        <v>43844</v>
      </c>
      <c r="B1697" s="15">
        <f>'01_RAW_Spot'!B1697</f>
        <v/>
      </c>
      <c r="C1697" s="16">
        <f>'01_RAW_IV'!B1697</f>
        <v/>
      </c>
      <c r="D1697" s="15">
        <f>LN(B1697/B1696)</f>
        <v/>
      </c>
      <c r="E1697" s="16">
        <f>STDEV(D1677:D1697)*SQRT(252)</f>
        <v/>
      </c>
      <c r="F1697" s="16">
        <f>STDEV(D1635:D1697)*SQRT(252)</f>
        <v/>
      </c>
      <c r="G1697" s="16">
        <f>IF(OR(C1697="",F1697=""),"",C1697-F1697)</f>
        <v/>
      </c>
      <c r="H1697" s="17">
        <f>IF(OR(C1697="",F1697="",F1697=0),"",C1697/F1697)</f>
        <v/>
      </c>
      <c r="I1697" s="18">
        <f>IF('01_RAW_FwdRV'!B1697="","",'01_RAW_FwdRV'!B1697)</f>
        <v/>
      </c>
      <c r="J1697" s="18">
        <f>IF(ROW()&lt;=3286,STDEV(D1698:D1718)*SQRT(252),"")</f>
        <v/>
      </c>
      <c r="K1697" s="18">
        <f>IF(ROW()&lt;=3244,LN(B1760/B1697),"")</f>
        <v/>
      </c>
      <c r="L1697" s="19" t="n">
        <v>0.2623820754716981</v>
      </c>
      <c r="M1697" s="19" t="n">
        <v>0.07429245283018868</v>
      </c>
      <c r="N1697" s="17" t="n">
        <v>0.3903117794966959</v>
      </c>
      <c r="O1697" s="20">
        <f>IF(F1697="","",IF(F1697&lt;'04_VOLATILITY_REGIMES'!$C$5,"Low",IF(F1697&lt;'04_VOLATILITY_REGIMES'!$C$6,"Normal",IF(F1697&lt;'04_VOLATILITY_REGIMES'!$C$7,"High","Extreme"))))</f>
        <v/>
      </c>
      <c r="P1697" s="20">
        <f>O1698</f>
        <v/>
      </c>
      <c r="Q1697" s="21">
        <f>YEAR(A1697)</f>
        <v/>
      </c>
    </row>
    <row r="1698">
      <c r="A1698" s="14" t="n">
        <v>43845</v>
      </c>
      <c r="B1698" s="15">
        <f>'01_RAW_Spot'!B1698</f>
        <v/>
      </c>
      <c r="C1698" s="16">
        <f>'01_RAW_IV'!B1698</f>
        <v/>
      </c>
      <c r="D1698" s="15">
        <f>LN(B1698/B1697)</f>
        <v/>
      </c>
      <c r="E1698" s="16">
        <f>STDEV(D1678:D1698)*SQRT(252)</f>
        <v/>
      </c>
      <c r="F1698" s="16">
        <f>STDEV(D1636:D1698)*SQRT(252)</f>
        <v/>
      </c>
      <c r="G1698" s="16">
        <f>IF(OR(C1698="",F1698=""),"",C1698-F1698)</f>
        <v/>
      </c>
      <c r="H1698" s="17">
        <f>IF(OR(C1698="",F1698="",F1698=0),"",C1698/F1698)</f>
        <v/>
      </c>
      <c r="I1698" s="18">
        <f>IF('01_RAW_FwdRV'!B1698="","",'01_RAW_FwdRV'!B1698)</f>
        <v/>
      </c>
      <c r="J1698" s="18">
        <f>IF(ROW()&lt;=3286,STDEV(D1699:D1719)*SQRT(252),"")</f>
        <v/>
      </c>
      <c r="K1698" s="18">
        <f>IF(ROW()&lt;=3244,LN(B1761/B1698),"")</f>
        <v/>
      </c>
      <c r="L1698" s="19" t="n">
        <v>0.2357100766057749</v>
      </c>
      <c r="M1698" s="19" t="n">
        <v>0.06599882144961697</v>
      </c>
      <c r="N1698" s="17" t="n">
        <v>0.3881067096150129</v>
      </c>
      <c r="O1698" s="20">
        <f>IF(F1698="","",IF(F1698&lt;'04_VOLATILITY_REGIMES'!$C$5,"Low",IF(F1698&lt;'04_VOLATILITY_REGIMES'!$C$6,"Normal",IF(F1698&lt;'04_VOLATILITY_REGIMES'!$C$7,"High","Extreme"))))</f>
        <v/>
      </c>
      <c r="P1698" s="20">
        <f>O1699</f>
        <v/>
      </c>
      <c r="Q1698" s="21">
        <f>YEAR(A1698)</f>
        <v/>
      </c>
    </row>
    <row r="1699">
      <c r="A1699" s="14" t="n">
        <v>43846</v>
      </c>
      <c r="B1699" s="15">
        <f>'01_RAW_Spot'!B1699</f>
        <v/>
      </c>
      <c r="C1699" s="16">
        <f>'01_RAW_IV'!B1699</f>
        <v/>
      </c>
      <c r="D1699" s="15">
        <f>LN(B1699/B1698)</f>
        <v/>
      </c>
      <c r="E1699" s="16">
        <f>STDEV(D1679:D1699)*SQRT(252)</f>
        <v/>
      </c>
      <c r="F1699" s="16">
        <f>STDEV(D1637:D1699)*SQRT(252)</f>
        <v/>
      </c>
      <c r="G1699" s="16">
        <f>IF(OR(C1699="",F1699=""),"",C1699-F1699)</f>
        <v/>
      </c>
      <c r="H1699" s="17">
        <f>IF(OR(C1699="",F1699="",F1699=0),"",C1699/F1699)</f>
        <v/>
      </c>
      <c r="I1699" s="18">
        <f>IF('01_RAW_FwdRV'!B1699="","",'01_RAW_FwdRV'!B1699)</f>
        <v/>
      </c>
      <c r="J1699" s="18">
        <f>IF(ROW()&lt;=3286,STDEV(D1700:D1720)*SQRT(252),"")</f>
        <v/>
      </c>
      <c r="K1699" s="18">
        <f>IF(ROW()&lt;=3244,LN(B1762/B1699),"")</f>
        <v/>
      </c>
      <c r="L1699" s="19" t="n">
        <v>0.1955241460541814</v>
      </c>
      <c r="M1699" s="19" t="n">
        <v>0.0530035335689046</v>
      </c>
      <c r="N1699" s="17" t="n">
        <v>0.3969536987999278</v>
      </c>
      <c r="O1699" s="20">
        <f>IF(F1699="","",IF(F1699&lt;'04_VOLATILITY_REGIMES'!$C$5,"Low",IF(F1699&lt;'04_VOLATILITY_REGIMES'!$C$6,"Normal",IF(F1699&lt;'04_VOLATILITY_REGIMES'!$C$7,"High","Extreme"))))</f>
        <v/>
      </c>
      <c r="P1699" s="20">
        <f>O1700</f>
        <v/>
      </c>
      <c r="Q1699" s="21">
        <f>YEAR(A1699)</f>
        <v/>
      </c>
    </row>
    <row r="1700">
      <c r="A1700" s="14" t="n">
        <v>43847</v>
      </c>
      <c r="B1700" s="15">
        <f>'01_RAW_Spot'!B1700</f>
        <v/>
      </c>
      <c r="C1700" s="16">
        <f>'01_RAW_IV'!B1700</f>
        <v/>
      </c>
      <c r="D1700" s="15">
        <f>LN(B1700/B1699)</f>
        <v/>
      </c>
      <c r="E1700" s="16">
        <f>STDEV(D1680:D1700)*SQRT(252)</f>
        <v/>
      </c>
      <c r="F1700" s="16">
        <f>STDEV(D1638:D1700)*SQRT(252)</f>
        <v/>
      </c>
      <c r="G1700" s="16">
        <f>IF(OR(C1700="",F1700=""),"",C1700-F1700)</f>
        <v/>
      </c>
      <c r="H1700" s="17">
        <f>IF(OR(C1700="",F1700="",F1700=0),"",C1700/F1700)</f>
        <v/>
      </c>
      <c r="I1700" s="18">
        <f>IF('01_RAW_FwdRV'!B1700="","",'01_RAW_FwdRV'!B1700)</f>
        <v/>
      </c>
      <c r="J1700" s="18">
        <f>IF(ROW()&lt;=3286,STDEV(D1701:D1721)*SQRT(252),"")</f>
        <v/>
      </c>
      <c r="K1700" s="18">
        <f>IF(ROW()&lt;=3244,LN(B1763/B1700),"")</f>
        <v/>
      </c>
      <c r="L1700" s="19" t="n">
        <v>0.1653914067098293</v>
      </c>
      <c r="M1700" s="19" t="n">
        <v>0.05650382577987051</v>
      </c>
      <c r="N1700" s="17" t="n">
        <v>0.353329023427452</v>
      </c>
      <c r="O1700" s="20">
        <f>IF(F1700="","",IF(F1700&lt;'04_VOLATILITY_REGIMES'!$C$5,"Low",IF(F1700&lt;'04_VOLATILITY_REGIMES'!$C$6,"Normal",IF(F1700&lt;'04_VOLATILITY_REGIMES'!$C$7,"High","Extreme"))))</f>
        <v/>
      </c>
      <c r="P1700" s="20">
        <f>O1701</f>
        <v/>
      </c>
      <c r="Q1700" s="21">
        <f>YEAR(A1700)</f>
        <v/>
      </c>
    </row>
    <row r="1701">
      <c r="A1701" s="14" t="n">
        <v>43850</v>
      </c>
      <c r="B1701" s="15">
        <f>'01_RAW_Spot'!B1701</f>
        <v/>
      </c>
      <c r="C1701" s="16">
        <f>'01_RAW_IV'!B1701</f>
        <v/>
      </c>
      <c r="D1701" s="15">
        <f>LN(B1701/B1700)</f>
        <v/>
      </c>
      <c r="E1701" s="16">
        <f>STDEV(D1681:D1701)*SQRT(252)</f>
        <v/>
      </c>
      <c r="F1701" s="16">
        <f>STDEV(D1639:D1701)*SQRT(252)</f>
        <v/>
      </c>
      <c r="G1701" s="16">
        <f>IF(OR(C1701="",F1701=""),"",C1701-F1701)</f>
        <v/>
      </c>
      <c r="H1701" s="17">
        <f>IF(OR(C1701="",F1701="",F1701=0),"",C1701/F1701)</f>
        <v/>
      </c>
      <c r="I1701" s="18">
        <f>IF('01_RAW_FwdRV'!B1701="","",'01_RAW_FwdRV'!B1701)</f>
        <v/>
      </c>
      <c r="J1701" s="18">
        <f>IF(ROW()&lt;=3286,STDEV(D1702:D1722)*SQRT(252),"")</f>
        <v/>
      </c>
      <c r="K1701" s="18">
        <f>IF(ROW()&lt;=3244,LN(B1764/B1701),"")</f>
        <v/>
      </c>
      <c r="L1701" s="19" t="n">
        <v>0.1688235294117647</v>
      </c>
      <c r="M1701" s="19" t="n">
        <v>0.04705882352941176</v>
      </c>
      <c r="N1701" s="17" t="n">
        <v>0.3951148385221079</v>
      </c>
      <c r="O1701" s="20">
        <f>IF(F1701="","",IF(F1701&lt;'04_VOLATILITY_REGIMES'!$C$5,"Low",IF(F1701&lt;'04_VOLATILITY_REGIMES'!$C$6,"Normal",IF(F1701&lt;'04_VOLATILITY_REGIMES'!$C$7,"High","Extreme"))))</f>
        <v/>
      </c>
      <c r="P1701" s="20">
        <f>O1702</f>
        <v/>
      </c>
      <c r="Q1701" s="21">
        <f>YEAR(A1701)</f>
        <v/>
      </c>
    </row>
    <row r="1702">
      <c r="A1702" s="14" t="n">
        <v>43851</v>
      </c>
      <c r="B1702" s="15">
        <f>'01_RAW_Spot'!B1702</f>
        <v/>
      </c>
      <c r="C1702" s="16">
        <f>'01_RAW_IV'!B1702</f>
        <v/>
      </c>
      <c r="D1702" s="15">
        <f>LN(B1702/B1701)</f>
        <v/>
      </c>
      <c r="E1702" s="16">
        <f>STDEV(D1682:D1702)*SQRT(252)</f>
        <v/>
      </c>
      <c r="F1702" s="16">
        <f>STDEV(D1640:D1702)*SQRT(252)</f>
        <v/>
      </c>
      <c r="G1702" s="16">
        <f>IF(OR(C1702="",F1702=""),"",C1702-F1702)</f>
        <v/>
      </c>
      <c r="H1702" s="17">
        <f>IF(OR(C1702="",F1702="",F1702=0),"",C1702/F1702)</f>
        <v/>
      </c>
      <c r="I1702" s="18">
        <f>IF('01_RAW_FwdRV'!B1702="","",'01_RAW_FwdRV'!B1702)</f>
        <v/>
      </c>
      <c r="J1702" s="18">
        <f>IF(ROW()&lt;=3286,STDEV(D1703:D1723)*SQRT(252),"")</f>
        <v/>
      </c>
      <c r="K1702" s="18">
        <f>IF(ROW()&lt;=3244,LN(B1765/B1702),"")</f>
        <v/>
      </c>
      <c r="L1702" s="19" t="n">
        <v>0.181657848324515</v>
      </c>
      <c r="M1702" s="19" t="n">
        <v>0.04938271604938271</v>
      </c>
      <c r="N1702" s="17" t="n">
        <v>0.406458982580861</v>
      </c>
      <c r="O1702" s="20">
        <f>IF(F1702="","",IF(F1702&lt;'04_VOLATILITY_REGIMES'!$C$5,"Low",IF(F1702&lt;'04_VOLATILITY_REGIMES'!$C$6,"Normal",IF(F1702&lt;'04_VOLATILITY_REGIMES'!$C$7,"High","Extreme"))))</f>
        <v/>
      </c>
      <c r="P1702" s="20">
        <f>O1703</f>
        <v/>
      </c>
      <c r="Q1702" s="21">
        <f>YEAR(A1702)</f>
        <v/>
      </c>
    </row>
    <row r="1703">
      <c r="A1703" s="14" t="n">
        <v>43852</v>
      </c>
      <c r="B1703" s="15">
        <f>'01_RAW_Spot'!B1703</f>
        <v/>
      </c>
      <c r="C1703" s="16">
        <f>'01_RAW_IV'!B1703</f>
        <v/>
      </c>
      <c r="D1703" s="15">
        <f>LN(B1703/B1702)</f>
        <v/>
      </c>
      <c r="E1703" s="16">
        <f>STDEV(D1683:D1703)*SQRT(252)</f>
        <v/>
      </c>
      <c r="F1703" s="16">
        <f>STDEV(D1641:D1703)*SQRT(252)</f>
        <v/>
      </c>
      <c r="G1703" s="16">
        <f>IF(OR(C1703="",F1703=""),"",C1703-F1703)</f>
        <v/>
      </c>
      <c r="H1703" s="17">
        <f>IF(OR(C1703="",F1703="",F1703=0),"",C1703/F1703)</f>
        <v/>
      </c>
      <c r="I1703" s="18">
        <f>IF('01_RAW_FwdRV'!B1703="","",'01_RAW_FwdRV'!B1703)</f>
        <v/>
      </c>
      <c r="J1703" s="18">
        <f>IF(ROW()&lt;=3286,STDEV(D1704:D1724)*SQRT(252),"")</f>
        <v/>
      </c>
      <c r="K1703" s="18">
        <f>IF(ROW()&lt;=3244,LN(B1766/B1703),"")</f>
        <v/>
      </c>
      <c r="L1703" s="19" t="n">
        <v>0.1786133960047004</v>
      </c>
      <c r="M1703" s="19" t="n">
        <v>0.04406580493537015</v>
      </c>
      <c r="N1703" s="17" t="n">
        <v>0.4246573800506087</v>
      </c>
      <c r="O1703" s="20">
        <f>IF(F1703="","",IF(F1703&lt;'04_VOLATILITY_REGIMES'!$C$5,"Low",IF(F1703&lt;'04_VOLATILITY_REGIMES'!$C$6,"Normal",IF(F1703&lt;'04_VOLATILITY_REGIMES'!$C$7,"High","Extreme"))))</f>
        <v/>
      </c>
      <c r="P1703" s="20">
        <f>O1704</f>
        <v/>
      </c>
      <c r="Q1703" s="21">
        <f>YEAR(A1703)</f>
        <v/>
      </c>
    </row>
    <row r="1704">
      <c r="A1704" s="14" t="n">
        <v>43853</v>
      </c>
      <c r="B1704" s="15">
        <f>'01_RAW_Spot'!B1704</f>
        <v/>
      </c>
      <c r="C1704" s="16">
        <f>'01_RAW_IV'!B1704</f>
        <v/>
      </c>
      <c r="D1704" s="15">
        <f>LN(B1704/B1703)</f>
        <v/>
      </c>
      <c r="E1704" s="16">
        <f>STDEV(D1684:D1704)*SQRT(252)</f>
        <v/>
      </c>
      <c r="F1704" s="16">
        <f>STDEV(D1642:D1704)*SQRT(252)</f>
        <v/>
      </c>
      <c r="G1704" s="16">
        <f>IF(OR(C1704="",F1704=""),"",C1704-F1704)</f>
        <v/>
      </c>
      <c r="H1704" s="17">
        <f>IF(OR(C1704="",F1704="",F1704=0),"",C1704/F1704)</f>
        <v/>
      </c>
      <c r="I1704" s="18">
        <f>IF('01_RAW_FwdRV'!B1704="","",'01_RAW_FwdRV'!B1704)</f>
        <v/>
      </c>
      <c r="J1704" s="18">
        <f>IF(ROW()&lt;=3286,STDEV(D1705:D1725)*SQRT(252),"")</f>
        <v/>
      </c>
      <c r="K1704" s="18">
        <f>IF(ROW()&lt;=3244,LN(B1767/B1704),"")</f>
        <v/>
      </c>
      <c r="L1704" s="19" t="n">
        <v>0.1814445096887845</v>
      </c>
      <c r="M1704" s="19" t="n">
        <v>0.04462712859659425</v>
      </c>
      <c r="N1704" s="17" t="n">
        <v>0.4250781611753224</v>
      </c>
      <c r="O1704" s="20">
        <f>IF(F1704="","",IF(F1704&lt;'04_VOLATILITY_REGIMES'!$C$5,"Low",IF(F1704&lt;'04_VOLATILITY_REGIMES'!$C$6,"Normal",IF(F1704&lt;'04_VOLATILITY_REGIMES'!$C$7,"High","Extreme"))))</f>
        <v/>
      </c>
      <c r="P1704" s="20">
        <f>O1705</f>
        <v/>
      </c>
      <c r="Q1704" s="21">
        <f>YEAR(A1704)</f>
        <v/>
      </c>
    </row>
    <row r="1705">
      <c r="A1705" s="14" t="n">
        <v>43854</v>
      </c>
      <c r="B1705" s="15">
        <f>'01_RAW_Spot'!B1705</f>
        <v/>
      </c>
      <c r="C1705" s="16">
        <f>'01_RAW_IV'!B1705</f>
        <v/>
      </c>
      <c r="D1705" s="15">
        <f>LN(B1705/B1704)</f>
        <v/>
      </c>
      <c r="E1705" s="16">
        <f>STDEV(D1685:D1705)*SQRT(252)</f>
        <v/>
      </c>
      <c r="F1705" s="16">
        <f>STDEV(D1643:D1705)*SQRT(252)</f>
        <v/>
      </c>
      <c r="G1705" s="16">
        <f>IF(OR(C1705="",F1705=""),"",C1705-F1705)</f>
        <v/>
      </c>
      <c r="H1705" s="17">
        <f>IF(OR(C1705="",F1705="",F1705=0),"",C1705/F1705)</f>
        <v/>
      </c>
      <c r="I1705" s="18">
        <f>IF('01_RAW_FwdRV'!B1705="","",'01_RAW_FwdRV'!B1705)</f>
        <v/>
      </c>
      <c r="J1705" s="18">
        <f>IF(ROW()&lt;=3286,STDEV(D1706:D1726)*SQRT(252),"")</f>
        <v/>
      </c>
      <c r="K1705" s="18">
        <f>IF(ROW()&lt;=3244,LN(B1768/B1705),"")</f>
        <v/>
      </c>
      <c r="L1705" s="19" t="n">
        <v>0.1684272300469483</v>
      </c>
      <c r="M1705" s="19" t="n">
        <v>0.04342723004694836</v>
      </c>
      <c r="N1705" s="17" t="n">
        <v>0.41519224291561</v>
      </c>
      <c r="O1705" s="20">
        <f>IF(F1705="","",IF(F1705&lt;'04_VOLATILITY_REGIMES'!$C$5,"Low",IF(F1705&lt;'04_VOLATILITY_REGIMES'!$C$6,"Normal",IF(F1705&lt;'04_VOLATILITY_REGIMES'!$C$7,"High","Extreme"))))</f>
        <v/>
      </c>
      <c r="P1705" s="20">
        <f>O1706</f>
        <v/>
      </c>
      <c r="Q1705" s="21">
        <f>YEAR(A1705)</f>
        <v/>
      </c>
    </row>
    <row r="1706">
      <c r="A1706" s="14" t="n">
        <v>43857</v>
      </c>
      <c r="B1706" s="15">
        <f>'01_RAW_Spot'!B1706</f>
        <v/>
      </c>
      <c r="C1706" s="16">
        <f>'01_RAW_IV'!B1706</f>
        <v/>
      </c>
      <c r="D1706" s="15">
        <f>LN(B1706/B1705)</f>
        <v/>
      </c>
      <c r="E1706" s="16">
        <f>STDEV(D1686:D1706)*SQRT(252)</f>
        <v/>
      </c>
      <c r="F1706" s="16">
        <f>STDEV(D1644:D1706)*SQRT(252)</f>
        <v/>
      </c>
      <c r="G1706" s="16">
        <f>IF(OR(C1706="",F1706=""),"",C1706-F1706)</f>
        <v/>
      </c>
      <c r="H1706" s="17">
        <f>IF(OR(C1706="",F1706="",F1706=0),"",C1706/F1706)</f>
        <v/>
      </c>
      <c r="I1706" s="18">
        <f>IF('01_RAW_FwdRV'!B1706="","",'01_RAW_FwdRV'!B1706)</f>
        <v/>
      </c>
      <c r="J1706" s="18">
        <f>IF(ROW()&lt;=3286,STDEV(D1707:D1727)*SQRT(252),"")</f>
        <v/>
      </c>
      <c r="K1706" s="18">
        <f>IF(ROW()&lt;=3244,LN(B1769/B1706),"")</f>
        <v/>
      </c>
      <c r="L1706" s="19" t="n">
        <v>0.163049853372434</v>
      </c>
      <c r="M1706" s="19" t="n">
        <v>0.04105571847507331</v>
      </c>
      <c r="N1706" s="17" t="n">
        <v>0.4126412353369627</v>
      </c>
      <c r="O1706" s="20">
        <f>IF(F1706="","",IF(F1706&lt;'04_VOLATILITY_REGIMES'!$C$5,"Low",IF(F1706&lt;'04_VOLATILITY_REGIMES'!$C$6,"Normal",IF(F1706&lt;'04_VOLATILITY_REGIMES'!$C$7,"High","Extreme"))))</f>
        <v/>
      </c>
      <c r="P1706" s="20">
        <f>O1707</f>
        <v/>
      </c>
      <c r="Q1706" s="21">
        <f>YEAR(A1706)</f>
        <v/>
      </c>
    </row>
    <row r="1707">
      <c r="A1707" s="14" t="n">
        <v>43858</v>
      </c>
      <c r="B1707" s="15">
        <f>'01_RAW_Spot'!B1707</f>
        <v/>
      </c>
      <c r="C1707" s="16">
        <f>'01_RAW_IV'!B1707</f>
        <v/>
      </c>
      <c r="D1707" s="15">
        <f>LN(B1707/B1706)</f>
        <v/>
      </c>
      <c r="E1707" s="16">
        <f>STDEV(D1687:D1707)*SQRT(252)</f>
        <v/>
      </c>
      <c r="F1707" s="16">
        <f>STDEV(D1645:D1707)*SQRT(252)</f>
        <v/>
      </c>
      <c r="G1707" s="16">
        <f>IF(OR(C1707="",F1707=""),"",C1707-F1707)</f>
        <v/>
      </c>
      <c r="H1707" s="17">
        <f>IF(OR(C1707="",F1707="",F1707=0),"",C1707/F1707)</f>
        <v/>
      </c>
      <c r="I1707" s="18">
        <f>IF('01_RAW_FwdRV'!B1707="","",'01_RAW_FwdRV'!B1707)</f>
        <v/>
      </c>
      <c r="J1707" s="18">
        <f>IF(ROW()&lt;=3286,STDEV(D1708:D1728)*SQRT(252),"")</f>
        <v/>
      </c>
      <c r="K1707" s="18">
        <f>IF(ROW()&lt;=3244,LN(B1770/B1707),"")</f>
        <v/>
      </c>
      <c r="L1707" s="19" t="n">
        <v>0.1512309495896835</v>
      </c>
      <c r="M1707" s="19" t="n">
        <v>0.04337631887456037</v>
      </c>
      <c r="N1707" s="17" t="n">
        <v>0.3988122195722952</v>
      </c>
      <c r="O1707" s="20">
        <f>IF(F1707="","",IF(F1707&lt;'04_VOLATILITY_REGIMES'!$C$5,"Low",IF(F1707&lt;'04_VOLATILITY_REGIMES'!$C$6,"Normal",IF(F1707&lt;'04_VOLATILITY_REGIMES'!$C$7,"High","Extreme"))))</f>
        <v/>
      </c>
      <c r="P1707" s="20">
        <f>O1708</f>
        <v/>
      </c>
      <c r="Q1707" s="21">
        <f>YEAR(A1707)</f>
        <v/>
      </c>
    </row>
    <row r="1708">
      <c r="A1708" s="14" t="n">
        <v>43859</v>
      </c>
      <c r="B1708" s="15">
        <f>'01_RAW_Spot'!B1708</f>
        <v/>
      </c>
      <c r="C1708" s="16">
        <f>'01_RAW_IV'!B1708</f>
        <v/>
      </c>
      <c r="D1708" s="15">
        <f>LN(B1708/B1707)</f>
        <v/>
      </c>
      <c r="E1708" s="16">
        <f>STDEV(D1688:D1708)*SQRT(252)</f>
        <v/>
      </c>
      <c r="F1708" s="16">
        <f>STDEV(D1646:D1708)*SQRT(252)</f>
        <v/>
      </c>
      <c r="G1708" s="16">
        <f>IF(OR(C1708="",F1708=""),"",C1708-F1708)</f>
        <v/>
      </c>
      <c r="H1708" s="17">
        <f>IF(OR(C1708="",F1708="",F1708=0),"",C1708/F1708)</f>
        <v/>
      </c>
      <c r="I1708" s="18">
        <f>IF('01_RAW_FwdRV'!B1708="","",'01_RAW_FwdRV'!B1708)</f>
        <v/>
      </c>
      <c r="J1708" s="18">
        <f>IF(ROW()&lt;=3286,STDEV(D1709:D1729)*SQRT(252),"")</f>
        <v/>
      </c>
      <c r="K1708" s="18">
        <f>IF(ROW()&lt;=3244,LN(B1771/B1708),"")</f>
        <v/>
      </c>
      <c r="L1708" s="19" t="n">
        <v>0.1487990626830697</v>
      </c>
      <c r="M1708" s="19" t="n">
        <v>0.04569420035149385</v>
      </c>
      <c r="N1708" s="17" t="n">
        <v>0.3899885691314521</v>
      </c>
      <c r="O1708" s="20">
        <f>IF(F1708="","",IF(F1708&lt;'04_VOLATILITY_REGIMES'!$C$5,"Low",IF(F1708&lt;'04_VOLATILITY_REGIMES'!$C$6,"Normal",IF(F1708&lt;'04_VOLATILITY_REGIMES'!$C$7,"High","Extreme"))))</f>
        <v/>
      </c>
      <c r="P1708" s="20">
        <f>O1709</f>
        <v/>
      </c>
      <c r="Q1708" s="21">
        <f>YEAR(A1708)</f>
        <v/>
      </c>
    </row>
    <row r="1709">
      <c r="A1709" s="14" t="n">
        <v>43860</v>
      </c>
      <c r="B1709" s="15">
        <f>'01_RAW_Spot'!B1709</f>
        <v/>
      </c>
      <c r="C1709" s="16">
        <f>'01_RAW_IV'!B1709</f>
        <v/>
      </c>
      <c r="D1709" s="15">
        <f>LN(B1709/B1708)</f>
        <v/>
      </c>
      <c r="E1709" s="16">
        <f>STDEV(D1689:D1709)*SQRT(252)</f>
        <v/>
      </c>
      <c r="F1709" s="16">
        <f>STDEV(D1647:D1709)*SQRT(252)</f>
        <v/>
      </c>
      <c r="G1709" s="16">
        <f>IF(OR(C1709="",F1709=""),"",C1709-F1709)</f>
        <v/>
      </c>
      <c r="H1709" s="17">
        <f>IF(OR(C1709="",F1709="",F1709=0),"",C1709/F1709)</f>
        <v/>
      </c>
      <c r="I1709" s="18">
        <f>IF('01_RAW_FwdRV'!B1709="","",'01_RAW_FwdRV'!B1709)</f>
        <v/>
      </c>
      <c r="J1709" s="18">
        <f>IF(ROW()&lt;=3286,STDEV(D1710:D1730)*SQRT(252),"")</f>
        <v/>
      </c>
      <c r="K1709" s="18">
        <f>IF(ROW()&lt;=3244,LN(B1772/B1709),"")</f>
        <v/>
      </c>
      <c r="L1709" s="19" t="n">
        <v>0.2113583138173302</v>
      </c>
      <c r="M1709" s="19" t="n">
        <v>0.05327868852459016</v>
      </c>
      <c r="N1709" s="17" t="n">
        <v>0.4242923422591031</v>
      </c>
      <c r="O1709" s="20">
        <f>IF(F1709="","",IF(F1709&lt;'04_VOLATILITY_REGIMES'!$C$5,"Low",IF(F1709&lt;'04_VOLATILITY_REGIMES'!$C$6,"Normal",IF(F1709&lt;'04_VOLATILITY_REGIMES'!$C$7,"High","Extreme"))))</f>
        <v/>
      </c>
      <c r="P1709" s="20">
        <f>O1710</f>
        <v/>
      </c>
      <c r="Q1709" s="21">
        <f>YEAR(A1709)</f>
        <v/>
      </c>
    </row>
    <row r="1710">
      <c r="A1710" s="14" t="n">
        <v>43861</v>
      </c>
      <c r="B1710" s="15">
        <f>'01_RAW_Spot'!B1710</f>
        <v/>
      </c>
      <c r="C1710" s="16">
        <f>'01_RAW_IV'!B1710</f>
        <v/>
      </c>
      <c r="D1710" s="15">
        <f>LN(B1710/B1709)</f>
        <v/>
      </c>
      <c r="E1710" s="16">
        <f>STDEV(D1690:D1710)*SQRT(252)</f>
        <v/>
      </c>
      <c r="F1710" s="16">
        <f>STDEV(D1648:D1710)*SQRT(252)</f>
        <v/>
      </c>
      <c r="G1710" s="16">
        <f>IF(OR(C1710="",F1710=""),"",C1710-F1710)</f>
        <v/>
      </c>
      <c r="H1710" s="17">
        <f>IF(OR(C1710="",F1710="",F1710=0),"",C1710/F1710)</f>
        <v/>
      </c>
      <c r="I1710" s="18">
        <f>IF('01_RAW_FwdRV'!B1710="","",'01_RAW_FwdRV'!B1710)</f>
        <v/>
      </c>
      <c r="J1710" s="18">
        <f>IF(ROW()&lt;=3286,STDEV(D1711:D1731)*SQRT(252),"")</f>
        <v/>
      </c>
      <c r="K1710" s="18">
        <f>IF(ROW()&lt;=3244,LN(B1773/B1710),"")</f>
        <v/>
      </c>
      <c r="L1710" s="19" t="n">
        <v>0.2036278525453482</v>
      </c>
      <c r="M1710" s="19" t="n">
        <v>0.05383265067290813</v>
      </c>
      <c r="N1710" s="17" t="n">
        <v>0.4157139812369758</v>
      </c>
      <c r="O1710" s="20">
        <f>IF(F1710="","",IF(F1710&lt;'04_VOLATILITY_REGIMES'!$C$5,"Low",IF(F1710&lt;'04_VOLATILITY_REGIMES'!$C$6,"Normal",IF(F1710&lt;'04_VOLATILITY_REGIMES'!$C$7,"High","Extreme"))))</f>
        <v/>
      </c>
      <c r="P1710" s="20">
        <f>O1711</f>
        <v/>
      </c>
      <c r="Q1710" s="21">
        <f>YEAR(A1710)</f>
        <v/>
      </c>
    </row>
    <row r="1711">
      <c r="A1711" s="14" t="n">
        <v>43864</v>
      </c>
      <c r="B1711" s="15">
        <f>'01_RAW_Spot'!B1711</f>
        <v/>
      </c>
      <c r="C1711" s="16">
        <f>'01_RAW_IV'!B1711</f>
        <v/>
      </c>
      <c r="D1711" s="15">
        <f>LN(B1711/B1710)</f>
        <v/>
      </c>
      <c r="E1711" s="16">
        <f>STDEV(D1691:D1711)*SQRT(252)</f>
        <v/>
      </c>
      <c r="F1711" s="16">
        <f>STDEV(D1649:D1711)*SQRT(252)</f>
        <v/>
      </c>
      <c r="G1711" s="16">
        <f>IF(OR(C1711="",F1711=""),"",C1711-F1711)</f>
        <v/>
      </c>
      <c r="H1711" s="17">
        <f>IF(OR(C1711="",F1711="",F1711=0),"",C1711/F1711)</f>
        <v/>
      </c>
      <c r="I1711" s="18">
        <f>IF('01_RAW_FwdRV'!B1711="","",'01_RAW_FwdRV'!B1711)</f>
        <v/>
      </c>
      <c r="J1711" s="18">
        <f>IF(ROW()&lt;=3286,STDEV(D1712:D1732)*SQRT(252),"")</f>
        <v/>
      </c>
      <c r="K1711" s="18">
        <f>IF(ROW()&lt;=3244,LN(B1774/B1711),"")</f>
        <v/>
      </c>
      <c r="L1711" s="19" t="n">
        <v>0.2286549707602339</v>
      </c>
      <c r="M1711" s="19" t="n">
        <v>0.05380116959064327</v>
      </c>
      <c r="N1711" s="17" t="n">
        <v>0.4397626313418521</v>
      </c>
      <c r="O1711" s="20">
        <f>IF(F1711="","",IF(F1711&lt;'04_VOLATILITY_REGIMES'!$C$5,"Low",IF(F1711&lt;'04_VOLATILITY_REGIMES'!$C$6,"Normal",IF(F1711&lt;'04_VOLATILITY_REGIMES'!$C$7,"High","Extreme"))))</f>
        <v/>
      </c>
      <c r="P1711" s="20">
        <f>O1712</f>
        <v/>
      </c>
      <c r="Q1711" s="21">
        <f>YEAR(A1711)</f>
        <v/>
      </c>
    </row>
    <row r="1712">
      <c r="A1712" s="14" t="n">
        <v>43865</v>
      </c>
      <c r="B1712" s="15">
        <f>'01_RAW_Spot'!B1712</f>
        <v/>
      </c>
      <c r="C1712" s="16">
        <f>'01_RAW_IV'!B1712</f>
        <v/>
      </c>
      <c r="D1712" s="15">
        <f>LN(B1712/B1711)</f>
        <v/>
      </c>
      <c r="E1712" s="16">
        <f>STDEV(D1692:D1712)*SQRT(252)</f>
        <v/>
      </c>
      <c r="F1712" s="16">
        <f>STDEV(D1650:D1712)*SQRT(252)</f>
        <v/>
      </c>
      <c r="G1712" s="16">
        <f>IF(OR(C1712="",F1712=""),"",C1712-F1712)</f>
        <v/>
      </c>
      <c r="H1712" s="17">
        <f>IF(OR(C1712="",F1712="",F1712=0),"",C1712/F1712)</f>
        <v/>
      </c>
      <c r="I1712" s="18">
        <f>IF('01_RAW_FwdRV'!B1712="","",'01_RAW_FwdRV'!B1712)</f>
        <v/>
      </c>
      <c r="J1712" s="18">
        <f>IF(ROW()&lt;=3286,STDEV(D1713:D1733)*SQRT(252),"")</f>
        <v/>
      </c>
      <c r="K1712" s="18">
        <f>IF(ROW()&lt;=3244,LN(B1775/B1712),"")</f>
        <v/>
      </c>
      <c r="L1712" s="19" t="n">
        <v>0.1893629456458212</v>
      </c>
      <c r="M1712" s="19" t="n">
        <v>0.054354178842782</v>
      </c>
      <c r="N1712" s="17" t="n">
        <v>0.4052366901596585</v>
      </c>
      <c r="O1712" s="20">
        <f>IF(F1712="","",IF(F1712&lt;'04_VOLATILITY_REGIMES'!$C$5,"Low",IF(F1712&lt;'04_VOLATILITY_REGIMES'!$C$6,"Normal",IF(F1712&lt;'04_VOLATILITY_REGIMES'!$C$7,"High","Extreme"))))</f>
        <v/>
      </c>
      <c r="P1712" s="20">
        <f>O1713</f>
        <v/>
      </c>
      <c r="Q1712" s="21">
        <f>YEAR(A1712)</f>
        <v/>
      </c>
    </row>
    <row r="1713">
      <c r="A1713" s="14" t="n">
        <v>43866</v>
      </c>
      <c r="B1713" s="15">
        <f>'01_RAW_Spot'!B1713</f>
        <v/>
      </c>
      <c r="C1713" s="16">
        <f>'01_RAW_IV'!B1713</f>
        <v/>
      </c>
      <c r="D1713" s="15">
        <f>LN(B1713/B1712)</f>
        <v/>
      </c>
      <c r="E1713" s="16">
        <f>STDEV(D1693:D1713)*SQRT(252)</f>
        <v/>
      </c>
      <c r="F1713" s="16">
        <f>STDEV(D1651:D1713)*SQRT(252)</f>
        <v/>
      </c>
      <c r="G1713" s="16">
        <f>IF(OR(C1713="",F1713=""),"",C1713-F1713)</f>
        <v/>
      </c>
      <c r="H1713" s="17">
        <f>IF(OR(C1713="",F1713="",F1713=0),"",C1713/F1713)</f>
        <v/>
      </c>
      <c r="I1713" s="18">
        <f>IF('01_RAW_FwdRV'!B1713="","",'01_RAW_FwdRV'!B1713)</f>
        <v/>
      </c>
      <c r="J1713" s="18">
        <f>IF(ROW()&lt;=3286,STDEV(D1714:D1734)*SQRT(252),"")</f>
        <v/>
      </c>
      <c r="K1713" s="18">
        <f>IF(ROW()&lt;=3244,LN(B1776/B1713),"")</f>
        <v/>
      </c>
      <c r="L1713" s="19" t="n">
        <v>0.183411214953271</v>
      </c>
      <c r="M1713" s="19" t="n">
        <v>0.04030373831775701</v>
      </c>
      <c r="N1713" s="17" t="n">
        <v>0.4432378070735168</v>
      </c>
      <c r="O1713" s="20">
        <f>IF(F1713="","",IF(F1713&lt;'04_VOLATILITY_REGIMES'!$C$5,"Low",IF(F1713&lt;'04_VOLATILITY_REGIMES'!$C$6,"Normal",IF(F1713&lt;'04_VOLATILITY_REGIMES'!$C$7,"High","Extreme"))))</f>
        <v/>
      </c>
      <c r="P1713" s="20">
        <f>O1714</f>
        <v/>
      </c>
      <c r="Q1713" s="21">
        <f>YEAR(A1713)</f>
        <v/>
      </c>
    </row>
    <row r="1714">
      <c r="A1714" s="14" t="n">
        <v>43867</v>
      </c>
      <c r="B1714" s="15">
        <f>'01_RAW_Spot'!B1714</f>
        <v/>
      </c>
      <c r="C1714" s="16">
        <f>'01_RAW_IV'!B1714</f>
        <v/>
      </c>
      <c r="D1714" s="15">
        <f>LN(B1714/B1713)</f>
        <v/>
      </c>
      <c r="E1714" s="16">
        <f>STDEV(D1694:D1714)*SQRT(252)</f>
        <v/>
      </c>
      <c r="F1714" s="16">
        <f>STDEV(D1652:D1714)*SQRT(252)</f>
        <v/>
      </c>
      <c r="G1714" s="16">
        <f>IF(OR(C1714="",F1714=""),"",C1714-F1714)</f>
        <v/>
      </c>
      <c r="H1714" s="17">
        <f>IF(OR(C1714="",F1714="",F1714=0),"",C1714/F1714)</f>
        <v/>
      </c>
      <c r="I1714" s="18">
        <f>IF('01_RAW_FwdRV'!B1714="","",'01_RAW_FwdRV'!B1714)</f>
        <v/>
      </c>
      <c r="J1714" s="18">
        <f>IF(ROW()&lt;=3286,STDEV(D1715:D1735)*SQRT(252),"")</f>
        <v/>
      </c>
      <c r="K1714" s="18">
        <f>IF(ROW()&lt;=3244,LN(B1777/B1714),"")</f>
        <v/>
      </c>
      <c r="L1714" s="19" t="n">
        <v>0.1599532983070636</v>
      </c>
      <c r="M1714" s="19" t="n">
        <v>0.04028021015761821</v>
      </c>
      <c r="N1714" s="17" t="n">
        <v>0.4191831651148307</v>
      </c>
      <c r="O1714" s="20">
        <f>IF(F1714="","",IF(F1714&lt;'04_VOLATILITY_REGIMES'!$C$5,"Low",IF(F1714&lt;'04_VOLATILITY_REGIMES'!$C$6,"Normal",IF(F1714&lt;'04_VOLATILITY_REGIMES'!$C$7,"High","Extreme"))))</f>
        <v/>
      </c>
      <c r="P1714" s="20">
        <f>O1715</f>
        <v/>
      </c>
      <c r="Q1714" s="21">
        <f>YEAR(A1714)</f>
        <v/>
      </c>
    </row>
    <row r="1715">
      <c r="A1715" s="14" t="n">
        <v>43868</v>
      </c>
      <c r="B1715" s="15">
        <f>'01_RAW_Spot'!B1715</f>
        <v/>
      </c>
      <c r="C1715" s="16">
        <f>'01_RAW_IV'!B1715</f>
        <v/>
      </c>
      <c r="D1715" s="15">
        <f>LN(B1715/B1714)</f>
        <v/>
      </c>
      <c r="E1715" s="16">
        <f>STDEV(D1695:D1715)*SQRT(252)</f>
        <v/>
      </c>
      <c r="F1715" s="16">
        <f>STDEV(D1653:D1715)*SQRT(252)</f>
        <v/>
      </c>
      <c r="G1715" s="16">
        <f>IF(OR(C1715="",F1715=""),"",C1715-F1715)</f>
        <v/>
      </c>
      <c r="H1715" s="17">
        <f>IF(OR(C1715="",F1715="",F1715=0),"",C1715/F1715)</f>
        <v/>
      </c>
      <c r="I1715" s="18">
        <f>IF('01_RAW_FwdRV'!B1715="","",'01_RAW_FwdRV'!B1715)</f>
        <v/>
      </c>
      <c r="J1715" s="18">
        <f>IF(ROW()&lt;=3286,STDEV(D1716:D1736)*SQRT(252),"")</f>
        <v/>
      </c>
      <c r="K1715" s="18">
        <f>IF(ROW()&lt;=3244,LN(B1778/B1715),"")</f>
        <v/>
      </c>
      <c r="L1715" s="19" t="n">
        <v>0.1242707117852976</v>
      </c>
      <c r="M1715" s="19" t="n">
        <v>0.02858809801633606</v>
      </c>
      <c r="N1715" s="17" t="n">
        <v>0.4037870277335945</v>
      </c>
      <c r="O1715" s="20">
        <f>IF(F1715="","",IF(F1715&lt;'04_VOLATILITY_REGIMES'!$C$5,"Low",IF(F1715&lt;'04_VOLATILITY_REGIMES'!$C$6,"Normal",IF(F1715&lt;'04_VOLATILITY_REGIMES'!$C$7,"High","Extreme"))))</f>
        <v/>
      </c>
      <c r="P1715" s="20">
        <f>O1716</f>
        <v/>
      </c>
      <c r="Q1715" s="21">
        <f>YEAR(A1715)</f>
        <v/>
      </c>
    </row>
    <row r="1716">
      <c r="A1716" s="14" t="n">
        <v>43871</v>
      </c>
      <c r="B1716" s="15">
        <f>'01_RAW_Spot'!B1716</f>
        <v/>
      </c>
      <c r="C1716" s="16">
        <f>'01_RAW_IV'!B1716</f>
        <v/>
      </c>
      <c r="D1716" s="15">
        <f>LN(B1716/B1715)</f>
        <v/>
      </c>
      <c r="E1716" s="16">
        <f>STDEV(D1696:D1716)*SQRT(252)</f>
        <v/>
      </c>
      <c r="F1716" s="16">
        <f>STDEV(D1654:D1716)*SQRT(252)</f>
        <v/>
      </c>
      <c r="G1716" s="16">
        <f>IF(OR(C1716="",F1716=""),"",C1716-F1716)</f>
        <v/>
      </c>
      <c r="H1716" s="17">
        <f>IF(OR(C1716="",F1716="",F1716=0),"",C1716/F1716)</f>
        <v/>
      </c>
      <c r="I1716" s="18">
        <f>IF('01_RAW_FwdRV'!B1716="","",'01_RAW_FwdRV'!B1716)</f>
        <v/>
      </c>
      <c r="J1716" s="18">
        <f>IF(ROW()&lt;=3286,STDEV(D1717:D1737)*SQRT(252),"")</f>
        <v/>
      </c>
      <c r="K1716" s="18">
        <f>IF(ROW()&lt;=3244,LN(B1779/B1716),"")</f>
        <v/>
      </c>
      <c r="L1716" s="19" t="n">
        <v>0.1259475218658892</v>
      </c>
      <c r="M1716" s="19" t="n">
        <v>0.02740524781341108</v>
      </c>
      <c r="N1716" s="17" t="n">
        <v>0.4173424962600832</v>
      </c>
      <c r="O1716" s="20">
        <f>IF(F1716="","",IF(F1716&lt;'04_VOLATILITY_REGIMES'!$C$5,"Low",IF(F1716&lt;'04_VOLATILITY_REGIMES'!$C$6,"Normal",IF(F1716&lt;'04_VOLATILITY_REGIMES'!$C$7,"High","Extreme"))))</f>
        <v/>
      </c>
      <c r="P1716" s="20">
        <f>O1717</f>
        <v/>
      </c>
      <c r="Q1716" s="21">
        <f>YEAR(A1716)</f>
        <v/>
      </c>
    </row>
    <row r="1717">
      <c r="A1717" s="14" t="n">
        <v>43872</v>
      </c>
      <c r="B1717" s="15">
        <f>'01_RAW_Spot'!B1717</f>
        <v/>
      </c>
      <c r="C1717" s="16">
        <f>'01_RAW_IV'!B1717</f>
        <v/>
      </c>
      <c r="D1717" s="15">
        <f>LN(B1717/B1716)</f>
        <v/>
      </c>
      <c r="E1717" s="16">
        <f>STDEV(D1697:D1717)*SQRT(252)</f>
        <v/>
      </c>
      <c r="F1717" s="16">
        <f>STDEV(D1655:D1717)*SQRT(252)</f>
        <v/>
      </c>
      <c r="G1717" s="16">
        <f>IF(OR(C1717="",F1717=""),"",C1717-F1717)</f>
        <v/>
      </c>
      <c r="H1717" s="17">
        <f>IF(OR(C1717="",F1717="",F1717=0),"",C1717/F1717)</f>
        <v/>
      </c>
      <c r="I1717" s="18">
        <f>IF('01_RAW_FwdRV'!B1717="","",'01_RAW_FwdRV'!B1717)</f>
        <v/>
      </c>
      <c r="J1717" s="18">
        <f>IF(ROW()&lt;=3286,STDEV(D1718:D1738)*SQRT(252),"")</f>
        <v/>
      </c>
      <c r="K1717" s="18">
        <f>IF(ROW()&lt;=3244,LN(B1780/B1717),"")</f>
        <v/>
      </c>
      <c r="L1717" s="19" t="n">
        <v>0.1083916083916084</v>
      </c>
      <c r="M1717" s="19" t="n">
        <v>0.01223776223776224</v>
      </c>
      <c r="N1717" s="17" t="n">
        <v>0.6215761033268774</v>
      </c>
      <c r="O1717" s="20">
        <f>IF(F1717="","",IF(F1717&lt;'04_VOLATILITY_REGIMES'!$C$5,"Low",IF(F1717&lt;'04_VOLATILITY_REGIMES'!$C$6,"Normal",IF(F1717&lt;'04_VOLATILITY_REGIMES'!$C$7,"High","Extreme"))))</f>
        <v/>
      </c>
      <c r="P1717" s="20">
        <f>O1718</f>
        <v/>
      </c>
      <c r="Q1717" s="21">
        <f>YEAR(A1717)</f>
        <v/>
      </c>
    </row>
    <row r="1718">
      <c r="A1718" s="14" t="n">
        <v>43873</v>
      </c>
      <c r="B1718" s="15">
        <f>'01_RAW_Spot'!B1718</f>
        <v/>
      </c>
      <c r="C1718" s="16">
        <f>'01_RAW_IV'!B1718</f>
        <v/>
      </c>
      <c r="D1718" s="15">
        <f>LN(B1718/B1717)</f>
        <v/>
      </c>
      <c r="E1718" s="16">
        <f>STDEV(D1698:D1718)*SQRT(252)</f>
        <v/>
      </c>
      <c r="F1718" s="16">
        <f>STDEV(D1656:D1718)*SQRT(252)</f>
        <v/>
      </c>
      <c r="G1718" s="16">
        <f>IF(OR(C1718="",F1718=""),"",C1718-F1718)</f>
        <v/>
      </c>
      <c r="H1718" s="17">
        <f>IF(OR(C1718="",F1718="",F1718=0),"",C1718/F1718)</f>
        <v/>
      </c>
      <c r="I1718" s="18">
        <f>IF('01_RAW_FwdRV'!B1718="","",'01_RAW_FwdRV'!B1718)</f>
        <v/>
      </c>
      <c r="J1718" s="18">
        <f>IF(ROW()&lt;=3286,STDEV(D1719:D1739)*SQRT(252),"")</f>
        <v/>
      </c>
      <c r="K1718" s="18">
        <f>IF(ROW()&lt;=3244,LN(B1781/B1718),"")</f>
        <v/>
      </c>
      <c r="L1718" s="19" t="n">
        <v>0.122306348281887</v>
      </c>
      <c r="M1718" s="19" t="n">
        <v>0.0122306348281887</v>
      </c>
      <c r="N1718" s="17" t="n">
        <v>0.6463446443101905</v>
      </c>
      <c r="O1718" s="20">
        <f>IF(F1718="","",IF(F1718&lt;'04_VOLATILITY_REGIMES'!$C$5,"Low",IF(F1718&lt;'04_VOLATILITY_REGIMES'!$C$6,"Normal",IF(F1718&lt;'04_VOLATILITY_REGIMES'!$C$7,"High","Extreme"))))</f>
        <v/>
      </c>
      <c r="P1718" s="20">
        <f>O1719</f>
        <v/>
      </c>
      <c r="Q1718" s="21">
        <f>YEAR(A1718)</f>
        <v/>
      </c>
    </row>
    <row r="1719">
      <c r="A1719" s="14" t="n">
        <v>43874</v>
      </c>
      <c r="B1719" s="15">
        <f>'01_RAW_Spot'!B1719</f>
        <v/>
      </c>
      <c r="C1719" s="16">
        <f>'01_RAW_IV'!B1719</f>
        <v/>
      </c>
      <c r="D1719" s="15">
        <f>LN(B1719/B1718)</f>
        <v/>
      </c>
      <c r="E1719" s="16">
        <f>STDEV(D1699:D1719)*SQRT(252)</f>
        <v/>
      </c>
      <c r="F1719" s="16">
        <f>STDEV(D1657:D1719)*SQRT(252)</f>
        <v/>
      </c>
      <c r="G1719" s="16">
        <f>IF(OR(C1719="",F1719=""),"",C1719-F1719)</f>
        <v/>
      </c>
      <c r="H1719" s="17">
        <f>IF(OR(C1719="",F1719="",F1719=0),"",C1719/F1719)</f>
        <v/>
      </c>
      <c r="I1719" s="18">
        <f>IF('01_RAW_FwdRV'!B1719="","",'01_RAW_FwdRV'!B1719)</f>
        <v/>
      </c>
      <c r="J1719" s="18">
        <f>IF(ROW()&lt;=3286,STDEV(D1720:D1740)*SQRT(252),"")</f>
        <v/>
      </c>
      <c r="K1719" s="18">
        <f>IF(ROW()&lt;=3244,LN(B1782/B1719),"")</f>
        <v/>
      </c>
      <c r="L1719" s="19" t="n">
        <v>0.1292200232828871</v>
      </c>
      <c r="M1719" s="19" t="n">
        <v>0.01222351571594878</v>
      </c>
      <c r="N1719" s="17" t="n">
        <v>0.6789178307988714</v>
      </c>
      <c r="O1719" s="20">
        <f>IF(F1719="","",IF(F1719&lt;'04_VOLATILITY_REGIMES'!$C$5,"Low",IF(F1719&lt;'04_VOLATILITY_REGIMES'!$C$6,"Normal",IF(F1719&lt;'04_VOLATILITY_REGIMES'!$C$7,"High","Extreme"))))</f>
        <v/>
      </c>
      <c r="P1719" s="20">
        <f>O1720</f>
        <v/>
      </c>
      <c r="Q1719" s="21">
        <f>YEAR(A1719)</f>
        <v/>
      </c>
    </row>
    <row r="1720">
      <c r="A1720" s="14" t="n">
        <v>43875</v>
      </c>
      <c r="B1720" s="15">
        <f>'01_RAW_Spot'!B1720</f>
        <v/>
      </c>
      <c r="C1720" s="16">
        <f>'01_RAW_IV'!B1720</f>
        <v/>
      </c>
      <c r="D1720" s="15">
        <f>LN(B1720/B1719)</f>
        <v/>
      </c>
      <c r="E1720" s="16">
        <f>STDEV(D1700:D1720)*SQRT(252)</f>
        <v/>
      </c>
      <c r="F1720" s="16">
        <f>STDEV(D1658:D1720)*SQRT(252)</f>
        <v/>
      </c>
      <c r="G1720" s="16">
        <f>IF(OR(C1720="",F1720=""),"",C1720-F1720)</f>
        <v/>
      </c>
      <c r="H1720" s="17">
        <f>IF(OR(C1720="",F1720="",F1720=0),"",C1720/F1720)</f>
        <v/>
      </c>
      <c r="I1720" s="18">
        <f>IF('01_RAW_FwdRV'!B1720="","",'01_RAW_FwdRV'!B1720)</f>
        <v/>
      </c>
      <c r="J1720" s="18">
        <f>IF(ROW()&lt;=3286,STDEV(D1721:D1741)*SQRT(252),"")</f>
        <v/>
      </c>
      <c r="K1720" s="18">
        <f>IF(ROW()&lt;=3244,LN(B1783/B1720),"")</f>
        <v/>
      </c>
      <c r="L1720" s="19" t="n">
        <v>0.1111111111111111</v>
      </c>
      <c r="M1720" s="19" t="n">
        <v>0.01221640488656195</v>
      </c>
      <c r="N1720" s="17" t="n">
        <v>0.649472107050949</v>
      </c>
      <c r="O1720" s="20">
        <f>IF(F1720="","",IF(F1720&lt;'04_VOLATILITY_REGIMES'!$C$5,"Low",IF(F1720&lt;'04_VOLATILITY_REGIMES'!$C$6,"Normal",IF(F1720&lt;'04_VOLATILITY_REGIMES'!$C$7,"High","Extreme"))))</f>
        <v/>
      </c>
      <c r="P1720" s="20">
        <f>O1721</f>
        <v/>
      </c>
      <c r="Q1720" s="21">
        <f>YEAR(A1720)</f>
        <v/>
      </c>
    </row>
    <row r="1721">
      <c r="A1721" s="14" t="n">
        <v>43878</v>
      </c>
      <c r="B1721" s="15">
        <f>'01_RAW_Spot'!B1721</f>
        <v/>
      </c>
      <c r="C1721" s="16">
        <f>'01_RAW_IV'!B1721</f>
        <v/>
      </c>
      <c r="D1721" s="15">
        <f>LN(B1721/B1720)</f>
        <v/>
      </c>
      <c r="E1721" s="16">
        <f>STDEV(D1701:D1721)*SQRT(252)</f>
        <v/>
      </c>
      <c r="F1721" s="16">
        <f>STDEV(D1659:D1721)*SQRT(252)</f>
        <v/>
      </c>
      <c r="G1721" s="16">
        <f>IF(OR(C1721="",F1721=""),"",C1721-F1721)</f>
        <v/>
      </c>
      <c r="H1721" s="17">
        <f>IF(OR(C1721="",F1721="",F1721=0),"",C1721/F1721)</f>
        <v/>
      </c>
      <c r="I1721" s="18">
        <f>IF('01_RAW_FwdRV'!B1721="","",'01_RAW_FwdRV'!B1721)</f>
        <v/>
      </c>
      <c r="J1721" s="18">
        <f>IF(ROW()&lt;=3286,STDEV(D1722:D1742)*SQRT(252),"")</f>
        <v/>
      </c>
      <c r="K1721" s="18">
        <f>IF(ROW()&lt;=3244,LN(B1784/B1721),"")</f>
        <v/>
      </c>
      <c r="L1721" s="19" t="n">
        <v>0.1052325581395349</v>
      </c>
      <c r="M1721" s="19" t="n">
        <v>0.0122093023255814</v>
      </c>
      <c r="N1721" s="17" t="n">
        <v>0.6430600768440721</v>
      </c>
      <c r="O1721" s="20">
        <f>IF(F1721="","",IF(F1721&lt;'04_VOLATILITY_REGIMES'!$C$5,"Low",IF(F1721&lt;'04_VOLATILITY_REGIMES'!$C$6,"Normal",IF(F1721&lt;'04_VOLATILITY_REGIMES'!$C$7,"High","Extreme"))))</f>
        <v/>
      </c>
      <c r="P1721" s="20">
        <f>O1722</f>
        <v/>
      </c>
      <c r="Q1721" s="21">
        <f>YEAR(A1721)</f>
        <v/>
      </c>
    </row>
    <row r="1722">
      <c r="A1722" s="14" t="n">
        <v>43879</v>
      </c>
      <c r="B1722" s="15">
        <f>'01_RAW_Spot'!B1722</f>
        <v/>
      </c>
      <c r="C1722" s="16">
        <f>'01_RAW_IV'!B1722</f>
        <v/>
      </c>
      <c r="D1722" s="15">
        <f>LN(B1722/B1721)</f>
        <v/>
      </c>
      <c r="E1722" s="16">
        <f>STDEV(D1702:D1722)*SQRT(252)</f>
        <v/>
      </c>
      <c r="F1722" s="16">
        <f>STDEV(D1660:D1722)*SQRT(252)</f>
        <v/>
      </c>
      <c r="G1722" s="16">
        <f>IF(OR(C1722="",F1722=""),"",C1722-F1722)</f>
        <v/>
      </c>
      <c r="H1722" s="17">
        <f>IF(OR(C1722="",F1722="",F1722=0),"",C1722/F1722)</f>
        <v/>
      </c>
      <c r="I1722" s="18">
        <f>IF('01_RAW_FwdRV'!B1722="","",'01_RAW_FwdRV'!B1722)</f>
        <v/>
      </c>
      <c r="J1722" s="18">
        <f>IF(ROW()&lt;=3286,STDEV(D1723:D1743)*SQRT(252),"")</f>
        <v/>
      </c>
      <c r="K1722" s="18">
        <f>IF(ROW()&lt;=3244,LN(B1785/B1722),"")</f>
        <v/>
      </c>
      <c r="L1722" s="19" t="n">
        <v>0.0999418942475305</v>
      </c>
      <c r="M1722" s="19" t="n">
        <v>0.01510749564206857</v>
      </c>
      <c r="N1722" s="17" t="n">
        <v>0.5930842882933423</v>
      </c>
      <c r="O1722" s="20">
        <f>IF(F1722="","",IF(F1722&lt;'04_VOLATILITY_REGIMES'!$C$5,"Low",IF(F1722&lt;'04_VOLATILITY_REGIMES'!$C$6,"Normal",IF(F1722&lt;'04_VOLATILITY_REGIMES'!$C$7,"High","Extreme"))))</f>
        <v/>
      </c>
      <c r="P1722" s="20">
        <f>O1723</f>
        <v/>
      </c>
      <c r="Q1722" s="21">
        <f>YEAR(A1722)</f>
        <v/>
      </c>
    </row>
    <row r="1723">
      <c r="A1723" s="14" t="n">
        <v>43881</v>
      </c>
      <c r="B1723" s="15">
        <f>'01_RAW_Spot'!B1723</f>
        <v/>
      </c>
      <c r="C1723" s="16">
        <f>'01_RAW_IV'!B1723</f>
        <v/>
      </c>
      <c r="D1723" s="15">
        <f>LN(B1723/B1722)</f>
        <v/>
      </c>
      <c r="E1723" s="16">
        <f>STDEV(D1703:D1723)*SQRT(252)</f>
        <v/>
      </c>
      <c r="F1723" s="16">
        <f>STDEV(D1661:D1723)*SQRT(252)</f>
        <v/>
      </c>
      <c r="G1723" s="16">
        <f>IF(OR(C1723="",F1723=""),"",C1723-F1723)</f>
        <v/>
      </c>
      <c r="H1723" s="17">
        <f>IF(OR(C1723="",F1723="",F1723=0),"",C1723/F1723)</f>
        <v/>
      </c>
      <c r="I1723" s="18">
        <f>IF('01_RAW_FwdRV'!B1723="","",'01_RAW_FwdRV'!B1723)</f>
        <v/>
      </c>
      <c r="J1723" s="18">
        <f>IF(ROW()&lt;=3286,STDEV(D1724:D1744)*SQRT(252),"")</f>
        <v/>
      </c>
      <c r="K1723" s="18">
        <f>IF(ROW()&lt;=3244,LN(B1786/B1723),"")</f>
        <v/>
      </c>
      <c r="L1723" s="19" t="n">
        <v>0.1254355400696864</v>
      </c>
      <c r="M1723" s="19" t="n">
        <v>0.0156794425087108</v>
      </c>
      <c r="N1723" s="17" t="n">
        <v>0.6294398137574176</v>
      </c>
      <c r="O1723" s="20">
        <f>IF(F1723="","",IF(F1723&lt;'04_VOLATILITY_REGIMES'!$C$5,"Low",IF(F1723&lt;'04_VOLATILITY_REGIMES'!$C$6,"Normal",IF(F1723&lt;'04_VOLATILITY_REGIMES'!$C$7,"High","Extreme"))))</f>
        <v/>
      </c>
      <c r="P1723" s="20">
        <f>O1724</f>
        <v/>
      </c>
      <c r="Q1723" s="21">
        <f>YEAR(A1723)</f>
        <v/>
      </c>
    </row>
    <row r="1724">
      <c r="A1724" s="14" t="n">
        <v>43885</v>
      </c>
      <c r="B1724" s="15">
        <f>'01_RAW_Spot'!B1724</f>
        <v/>
      </c>
      <c r="C1724" s="16">
        <f>'01_RAW_IV'!B1724</f>
        <v/>
      </c>
      <c r="D1724" s="15">
        <f>LN(B1724/B1723)</f>
        <v/>
      </c>
      <c r="E1724" s="16">
        <f>STDEV(D1704:D1724)*SQRT(252)</f>
        <v/>
      </c>
      <c r="F1724" s="16">
        <f>STDEV(D1662:D1724)*SQRT(252)</f>
        <v/>
      </c>
      <c r="G1724" s="16">
        <f>IF(OR(C1724="",F1724=""),"",C1724-F1724)</f>
        <v/>
      </c>
      <c r="H1724" s="17">
        <f>IF(OR(C1724="",F1724="",F1724=0),"",C1724/F1724)</f>
        <v/>
      </c>
      <c r="I1724" s="18">
        <f>IF('01_RAW_FwdRV'!B1724="","",'01_RAW_FwdRV'!B1724)</f>
        <v/>
      </c>
      <c r="J1724" s="18">
        <f>IF(ROW()&lt;=3286,STDEV(D1725:D1745)*SQRT(252),"")</f>
        <v/>
      </c>
      <c r="K1724" s="18">
        <f>IF(ROW()&lt;=3244,LN(B1787/B1724),"")</f>
        <v/>
      </c>
      <c r="L1724" s="19" t="n">
        <v>0.2095182820661637</v>
      </c>
      <c r="M1724" s="19" t="n">
        <v>0.01857225769007545</v>
      </c>
      <c r="N1724" s="17" t="n">
        <v>0.6447503315956987</v>
      </c>
      <c r="O1724" s="20">
        <f>IF(F1724="","",IF(F1724&lt;'04_VOLATILITY_REGIMES'!$C$5,"Low",IF(F1724&lt;'04_VOLATILITY_REGIMES'!$C$6,"Normal",IF(F1724&lt;'04_VOLATILITY_REGIMES'!$C$7,"High","Extreme"))))</f>
        <v/>
      </c>
      <c r="P1724" s="20">
        <f>O1725</f>
        <v/>
      </c>
      <c r="Q1724" s="21">
        <f>YEAR(A1724)</f>
        <v/>
      </c>
    </row>
    <row r="1725">
      <c r="A1725" s="14" t="n">
        <v>43886</v>
      </c>
      <c r="B1725" s="15">
        <f>'01_RAW_Spot'!B1725</f>
        <v/>
      </c>
      <c r="C1725" s="16">
        <f>'01_RAW_IV'!B1725</f>
        <v/>
      </c>
      <c r="D1725" s="15">
        <f>LN(B1725/B1724)</f>
        <v/>
      </c>
      <c r="E1725" s="16">
        <f>STDEV(D1705:D1725)*SQRT(252)</f>
        <v/>
      </c>
      <c r="F1725" s="16">
        <f>STDEV(D1663:D1725)*SQRT(252)</f>
        <v/>
      </c>
      <c r="G1725" s="16">
        <f>IF(OR(C1725="",F1725=""),"",C1725-F1725)</f>
        <v/>
      </c>
      <c r="H1725" s="17">
        <f>IF(OR(C1725="",F1725="",F1725=0),"",C1725/F1725)</f>
        <v/>
      </c>
      <c r="I1725" s="18">
        <f>IF('01_RAW_FwdRV'!B1725="","",'01_RAW_FwdRV'!B1725)</f>
        <v/>
      </c>
      <c r="J1725" s="18">
        <f>IF(ROW()&lt;=3286,STDEV(D1726:D1746)*SQRT(252),"")</f>
        <v/>
      </c>
      <c r="K1725" s="18">
        <f>IF(ROW()&lt;=3244,LN(B1788/B1725),"")</f>
        <v/>
      </c>
      <c r="L1725" s="19" t="n">
        <v>0.1919953596287703</v>
      </c>
      <c r="M1725" s="19" t="n">
        <v>0.0191415313225058</v>
      </c>
      <c r="N1725" s="17" t="n">
        <v>0.6225535903065753</v>
      </c>
      <c r="O1725" s="20">
        <f>IF(F1725="","",IF(F1725&lt;'04_VOLATILITY_REGIMES'!$C$5,"Low",IF(F1725&lt;'04_VOLATILITY_REGIMES'!$C$6,"Normal",IF(F1725&lt;'04_VOLATILITY_REGIMES'!$C$7,"High","Extreme"))))</f>
        <v/>
      </c>
      <c r="P1725" s="20">
        <f>O1726</f>
        <v/>
      </c>
      <c r="Q1725" s="21">
        <f>YEAR(A1725)</f>
        <v/>
      </c>
    </row>
    <row r="1726">
      <c r="A1726" s="14" t="n">
        <v>43887</v>
      </c>
      <c r="B1726" s="15">
        <f>'01_RAW_Spot'!B1726</f>
        <v/>
      </c>
      <c r="C1726" s="16">
        <f>'01_RAW_IV'!B1726</f>
        <v/>
      </c>
      <c r="D1726" s="15">
        <f>LN(B1726/B1725)</f>
        <v/>
      </c>
      <c r="E1726" s="16">
        <f>STDEV(D1706:D1726)*SQRT(252)</f>
        <v/>
      </c>
      <c r="F1726" s="16">
        <f>STDEV(D1664:D1726)*SQRT(252)</f>
        <v/>
      </c>
      <c r="G1726" s="16">
        <f>IF(OR(C1726="",F1726=""),"",C1726-F1726)</f>
        <v/>
      </c>
      <c r="H1726" s="17">
        <f>IF(OR(C1726="",F1726="",F1726=0),"",C1726/F1726)</f>
        <v/>
      </c>
      <c r="I1726" s="18">
        <f>IF('01_RAW_FwdRV'!B1726="","",'01_RAW_FwdRV'!B1726)</f>
        <v/>
      </c>
      <c r="J1726" s="18">
        <f>IF(ROW()&lt;=3286,STDEV(D1727:D1747)*SQRT(252),"")</f>
        <v/>
      </c>
      <c r="K1726" s="18">
        <f>IF(ROW()&lt;=3244,LN(B1789/B1726),"")</f>
        <v/>
      </c>
      <c r="L1726" s="19" t="n">
        <v>0.1895652173913044</v>
      </c>
      <c r="M1726" s="19" t="n">
        <v>0.01913043478260869</v>
      </c>
      <c r="N1726" s="17" t="n">
        <v>0.6237395564727294</v>
      </c>
      <c r="O1726" s="20">
        <f>IF(F1726="","",IF(F1726&lt;'04_VOLATILITY_REGIMES'!$C$5,"Low",IF(F1726&lt;'04_VOLATILITY_REGIMES'!$C$6,"Normal",IF(F1726&lt;'04_VOLATILITY_REGIMES'!$C$7,"High","Extreme"))))</f>
        <v/>
      </c>
      <c r="P1726" s="20">
        <f>O1727</f>
        <v/>
      </c>
      <c r="Q1726" s="21">
        <f>YEAR(A1726)</f>
        <v/>
      </c>
    </row>
    <row r="1727">
      <c r="A1727" s="14" t="n">
        <v>43888</v>
      </c>
      <c r="B1727" s="15">
        <f>'01_RAW_Spot'!B1727</f>
        <v/>
      </c>
      <c r="C1727" s="16">
        <f>'01_RAW_IV'!B1727</f>
        <v/>
      </c>
      <c r="D1727" s="15">
        <f>LN(B1727/B1726)</f>
        <v/>
      </c>
      <c r="E1727" s="16">
        <f>STDEV(D1707:D1727)*SQRT(252)</f>
        <v/>
      </c>
      <c r="F1727" s="16">
        <f>STDEV(D1665:D1727)*SQRT(252)</f>
        <v/>
      </c>
      <c r="G1727" s="16">
        <f>IF(OR(C1727="",F1727=""),"",C1727-F1727)</f>
        <v/>
      </c>
      <c r="H1727" s="17">
        <f>IF(OR(C1727="",F1727="",F1727=0),"",C1727/F1727)</f>
        <v/>
      </c>
      <c r="I1727" s="18">
        <f>IF('01_RAW_FwdRV'!B1727="","",'01_RAW_FwdRV'!B1727)</f>
        <v/>
      </c>
      <c r="J1727" s="18">
        <f>IF(ROW()&lt;=3286,STDEV(D1728:D1748)*SQRT(252),"")</f>
        <v/>
      </c>
      <c r="K1727" s="18">
        <f>IF(ROW()&lt;=3244,LN(B1790/B1727),"")</f>
        <v/>
      </c>
      <c r="L1727" s="19" t="n">
        <v>0.2190034762456547</v>
      </c>
      <c r="M1727" s="19" t="n">
        <v>0.01853997682502897</v>
      </c>
      <c r="N1727" s="17" t="n">
        <v>0.6531484517505866</v>
      </c>
      <c r="O1727" s="20">
        <f>IF(F1727="","",IF(F1727&lt;'04_VOLATILITY_REGIMES'!$C$5,"Low",IF(F1727&lt;'04_VOLATILITY_REGIMES'!$C$6,"Normal",IF(F1727&lt;'04_VOLATILITY_REGIMES'!$C$7,"High","Extreme"))))</f>
        <v/>
      </c>
      <c r="P1727" s="20">
        <f>O1728</f>
        <v/>
      </c>
      <c r="Q1727" s="21">
        <f>YEAR(A1727)</f>
        <v/>
      </c>
    </row>
    <row r="1728">
      <c r="A1728" s="14" t="n">
        <v>43889</v>
      </c>
      <c r="B1728" s="15">
        <f>'01_RAW_Spot'!B1728</f>
        <v/>
      </c>
      <c r="C1728" s="16">
        <f>'01_RAW_IV'!B1728</f>
        <v/>
      </c>
      <c r="D1728" s="15">
        <f>LN(B1728/B1727)</f>
        <v/>
      </c>
      <c r="E1728" s="16">
        <f>STDEV(D1708:D1728)*SQRT(252)</f>
        <v/>
      </c>
      <c r="F1728" s="16">
        <f>STDEV(D1666:D1728)*SQRT(252)</f>
        <v/>
      </c>
      <c r="G1728" s="16">
        <f>IF(OR(C1728="",F1728=""),"",C1728-F1728)</f>
        <v/>
      </c>
      <c r="H1728" s="17">
        <f>IF(OR(C1728="",F1728="",F1728=0),"",C1728/F1728)</f>
        <v/>
      </c>
      <c r="I1728" s="18">
        <f>IF('01_RAW_FwdRV'!B1728="","",'01_RAW_FwdRV'!B1728)</f>
        <v/>
      </c>
      <c r="J1728" s="18">
        <f>IF(ROW()&lt;=3286,STDEV(D1729:D1749)*SQRT(252),"")</f>
        <v/>
      </c>
      <c r="K1728" s="18">
        <f>IF(ROW()&lt;=3244,LN(B1791/B1728),"")</f>
        <v/>
      </c>
      <c r="L1728" s="19" t="n">
        <v>0.3590040532715692</v>
      </c>
      <c r="M1728" s="19" t="n">
        <v>0.03995367689635206</v>
      </c>
      <c r="N1728" s="17" t="n">
        <v>0.6824902948014092</v>
      </c>
      <c r="O1728" s="20">
        <f>IF(F1728="","",IF(F1728&lt;'04_VOLATILITY_REGIMES'!$C$5,"Low",IF(F1728&lt;'04_VOLATILITY_REGIMES'!$C$6,"Normal",IF(F1728&lt;'04_VOLATILITY_REGIMES'!$C$7,"High","Extreme"))))</f>
        <v/>
      </c>
      <c r="P1728" s="20">
        <f>O1729</f>
        <v/>
      </c>
      <c r="Q1728" s="21">
        <f>YEAR(A1728)</f>
        <v/>
      </c>
    </row>
    <row r="1729">
      <c r="A1729" s="14" t="n">
        <v>43892</v>
      </c>
      <c r="B1729" s="15">
        <f>'01_RAW_Spot'!B1729</f>
        <v/>
      </c>
      <c r="C1729" s="16">
        <f>'01_RAW_IV'!B1729</f>
        <v/>
      </c>
      <c r="D1729" s="15">
        <f>LN(B1729/B1728)</f>
        <v/>
      </c>
      <c r="E1729" s="16">
        <f>STDEV(D1709:D1729)*SQRT(252)</f>
        <v/>
      </c>
      <c r="F1729" s="16">
        <f>STDEV(D1667:D1729)*SQRT(252)</f>
        <v/>
      </c>
      <c r="G1729" s="16">
        <f>IF(OR(C1729="",F1729=""),"",C1729-F1729)</f>
        <v/>
      </c>
      <c r="H1729" s="17">
        <f>IF(OR(C1729="",F1729="",F1729=0),"",C1729/F1729)</f>
        <v/>
      </c>
      <c r="I1729" s="18">
        <f>IF('01_RAW_FwdRV'!B1729="","",'01_RAW_FwdRV'!B1729)</f>
        <v/>
      </c>
      <c r="J1729" s="18">
        <f>IF(ROW()&lt;=3286,STDEV(D1730:D1750)*SQRT(252),"")</f>
        <v/>
      </c>
      <c r="K1729" s="18">
        <f>IF(ROW()&lt;=3244,LN(B1792/B1729),"")</f>
        <v/>
      </c>
      <c r="L1729" s="19" t="n">
        <v>0.5086805555555556</v>
      </c>
      <c r="M1729" s="19" t="n">
        <v>0.08854166666666667</v>
      </c>
      <c r="N1729" s="17" t="n">
        <v>0.8349722778609185</v>
      </c>
      <c r="O1729" s="20">
        <f>IF(F1729="","",IF(F1729&lt;'04_VOLATILITY_REGIMES'!$C$5,"Low",IF(F1729&lt;'04_VOLATILITY_REGIMES'!$C$6,"Normal",IF(F1729&lt;'04_VOLATILITY_REGIMES'!$C$7,"High","Extreme"))))</f>
        <v/>
      </c>
      <c r="P1729" s="20">
        <f>O1730</f>
        <v/>
      </c>
      <c r="Q1729" s="21">
        <f>YEAR(A1729)</f>
        <v/>
      </c>
    </row>
    <row r="1730">
      <c r="A1730" s="14" t="n">
        <v>43893</v>
      </c>
      <c r="B1730" s="15">
        <f>'01_RAW_Spot'!B1730</f>
        <v/>
      </c>
      <c r="C1730" s="16">
        <f>'01_RAW_IV'!B1730</f>
        <v/>
      </c>
      <c r="D1730" s="15">
        <f>LN(B1730/B1729)</f>
        <v/>
      </c>
      <c r="E1730" s="16">
        <f>STDEV(D1710:D1730)*SQRT(252)</f>
        <v/>
      </c>
      <c r="F1730" s="16">
        <f>STDEV(D1668:D1730)*SQRT(252)</f>
        <v/>
      </c>
      <c r="G1730" s="16">
        <f>IF(OR(C1730="",F1730=""),"",C1730-F1730)</f>
        <v/>
      </c>
      <c r="H1730" s="17">
        <f>IF(OR(C1730="",F1730="",F1730=0),"",C1730/F1730)</f>
        <v/>
      </c>
      <c r="I1730" s="18">
        <f>IF('01_RAW_FwdRV'!B1730="","",'01_RAW_FwdRV'!B1730)</f>
        <v/>
      </c>
      <c r="J1730" s="18">
        <f>IF(ROW()&lt;=3286,STDEV(D1731:D1751)*SQRT(252),"")</f>
        <v/>
      </c>
      <c r="K1730" s="18">
        <f>IF(ROW()&lt;=3244,LN(B1793/B1730),"")</f>
        <v/>
      </c>
      <c r="L1730" s="19" t="n">
        <v>0.5974551764025449</v>
      </c>
      <c r="M1730" s="19" t="n">
        <v>0.1590514748409485</v>
      </c>
      <c r="N1730" s="17" t="n">
        <v>0.8826157201808965</v>
      </c>
      <c r="O1730" s="20">
        <f>IF(F1730="","",IF(F1730&lt;'04_VOLATILITY_REGIMES'!$C$5,"Low",IF(F1730&lt;'04_VOLATILITY_REGIMES'!$C$6,"Normal",IF(F1730&lt;'04_VOLATILITY_REGIMES'!$C$7,"High","Extreme"))))</f>
        <v/>
      </c>
      <c r="P1730" s="20">
        <f>O1731</f>
        <v/>
      </c>
      <c r="Q1730" s="21">
        <f>YEAR(A1730)</f>
        <v/>
      </c>
    </row>
    <row r="1731">
      <c r="A1731" s="14" t="n">
        <v>43894</v>
      </c>
      <c r="B1731" s="15">
        <f>'01_RAW_Spot'!B1731</f>
        <v/>
      </c>
      <c r="C1731" s="16">
        <f>'01_RAW_IV'!B1731</f>
        <v/>
      </c>
      <c r="D1731" s="15">
        <f>LN(B1731/B1730)</f>
        <v/>
      </c>
      <c r="E1731" s="16">
        <f>STDEV(D1711:D1731)*SQRT(252)</f>
        <v/>
      </c>
      <c r="F1731" s="16">
        <f>STDEV(D1669:D1731)*SQRT(252)</f>
        <v/>
      </c>
      <c r="G1731" s="16">
        <f>IF(OR(C1731="",F1731=""),"",C1731-F1731)</f>
        <v/>
      </c>
      <c r="H1731" s="17">
        <f>IF(OR(C1731="",F1731="",F1731=0),"",C1731/F1731)</f>
        <v/>
      </c>
      <c r="I1731" s="18">
        <f>IF('01_RAW_FwdRV'!B1731="","",'01_RAW_FwdRV'!B1731)</f>
        <v/>
      </c>
      <c r="J1731" s="18">
        <f>IF(ROW()&lt;=3286,STDEV(D1732:D1752)*SQRT(252),"")</f>
        <v/>
      </c>
      <c r="K1731" s="18">
        <f>IF(ROW()&lt;=3244,LN(B1794/B1731),"")</f>
        <v/>
      </c>
      <c r="L1731" s="19" t="n">
        <v>0.6132947976878613</v>
      </c>
      <c r="M1731" s="19" t="n">
        <v>0.161849710982659</v>
      </c>
      <c r="N1731" s="17" t="n">
        <v>0.92513653739557</v>
      </c>
      <c r="O1731" s="20">
        <f>IF(F1731="","",IF(F1731&lt;'04_VOLATILITY_REGIMES'!$C$5,"Low",IF(F1731&lt;'04_VOLATILITY_REGIMES'!$C$6,"Normal",IF(F1731&lt;'04_VOLATILITY_REGIMES'!$C$7,"High","Extreme"))))</f>
        <v/>
      </c>
      <c r="P1731" s="20">
        <f>O1732</f>
        <v/>
      </c>
      <c r="Q1731" s="21">
        <f>YEAR(A1731)</f>
        <v/>
      </c>
    </row>
    <row r="1732">
      <c r="A1732" s="14" t="n">
        <v>43895</v>
      </c>
      <c r="B1732" s="15">
        <f>'01_RAW_Spot'!B1732</f>
        <v/>
      </c>
      <c r="C1732" s="16">
        <f>'01_RAW_IV'!B1732</f>
        <v/>
      </c>
      <c r="D1732" s="15">
        <f>LN(B1732/B1731)</f>
        <v/>
      </c>
      <c r="E1732" s="16">
        <f>STDEV(D1712:D1732)*SQRT(252)</f>
        <v/>
      </c>
      <c r="F1732" s="16">
        <f>STDEV(D1670:D1732)*SQRT(252)</f>
        <v/>
      </c>
      <c r="G1732" s="16">
        <f>IF(OR(C1732="",F1732=""),"",C1732-F1732)</f>
        <v/>
      </c>
      <c r="H1732" s="17">
        <f>IF(OR(C1732="",F1732="",F1732=0),"",C1732/F1732)</f>
        <v/>
      </c>
      <c r="I1732" s="18">
        <f>IF('01_RAW_FwdRV'!B1732="","",'01_RAW_FwdRV'!B1732)</f>
        <v/>
      </c>
      <c r="J1732" s="18">
        <f>IF(ROW()&lt;=3286,STDEV(D1733:D1753)*SQRT(252),"")</f>
        <v/>
      </c>
      <c r="K1732" s="18">
        <f>IF(ROW()&lt;=3244,LN(B1795/B1732),"")</f>
        <v/>
      </c>
      <c r="L1732" s="19" t="n">
        <v>0.5984979780473715</v>
      </c>
      <c r="M1732" s="19" t="n">
        <v>0.1577123050259965</v>
      </c>
      <c r="N1732" s="17" t="n">
        <v>0.8932879957464976</v>
      </c>
      <c r="O1732" s="20">
        <f>IF(F1732="","",IF(F1732&lt;'04_VOLATILITY_REGIMES'!$C$5,"Low",IF(F1732&lt;'04_VOLATILITY_REGIMES'!$C$6,"Normal",IF(F1732&lt;'04_VOLATILITY_REGIMES'!$C$7,"High","Extreme"))))</f>
        <v/>
      </c>
      <c r="P1732" s="20">
        <f>O1733</f>
        <v/>
      </c>
      <c r="Q1732" s="21">
        <f>YEAR(A1732)</f>
        <v/>
      </c>
    </row>
    <row r="1733">
      <c r="A1733" s="14" t="n">
        <v>43896</v>
      </c>
      <c r="B1733" s="15">
        <f>'01_RAW_Spot'!B1733</f>
        <v/>
      </c>
      <c r="C1733" s="16">
        <f>'01_RAW_IV'!B1733</f>
        <v/>
      </c>
      <c r="D1733" s="15">
        <f>LN(B1733/B1732)</f>
        <v/>
      </c>
      <c r="E1733" s="16">
        <f>STDEV(D1713:D1733)*SQRT(252)</f>
        <v/>
      </c>
      <c r="F1733" s="16">
        <f>STDEV(D1671:D1733)*SQRT(252)</f>
        <v/>
      </c>
      <c r="G1733" s="16">
        <f>IF(OR(C1733="",F1733=""),"",C1733-F1733)</f>
        <v/>
      </c>
      <c r="H1733" s="17">
        <f>IF(OR(C1733="",F1733="",F1733=0),"",C1733/F1733)</f>
        <v/>
      </c>
      <c r="I1733" s="18">
        <f>IF('01_RAW_FwdRV'!B1733="","",'01_RAW_FwdRV'!B1733)</f>
        <v/>
      </c>
      <c r="J1733" s="18">
        <f>IF(ROW()&lt;=3286,STDEV(D1734:D1754)*SQRT(252),"")</f>
        <v/>
      </c>
      <c r="K1733" s="18">
        <f>IF(ROW()&lt;=3244,LN(B1796/B1733),"")</f>
        <v/>
      </c>
      <c r="L1733" s="19" t="n">
        <v>0.6454965357967667</v>
      </c>
      <c r="M1733" s="19" t="n">
        <v>0.1905311778290993</v>
      </c>
      <c r="N1733" s="17" t="n">
        <v>1.033831182789301</v>
      </c>
      <c r="O1733" s="20">
        <f>IF(F1733="","",IF(F1733&lt;'04_VOLATILITY_REGIMES'!$C$5,"Low",IF(F1733&lt;'04_VOLATILITY_REGIMES'!$C$6,"Normal",IF(F1733&lt;'04_VOLATILITY_REGIMES'!$C$7,"High","Extreme"))))</f>
        <v/>
      </c>
      <c r="P1733" s="20">
        <f>O1734</f>
        <v/>
      </c>
      <c r="Q1733" s="21">
        <f>YEAR(A1733)</f>
        <v/>
      </c>
    </row>
    <row r="1734">
      <c r="A1734" s="14" t="n">
        <v>43899</v>
      </c>
      <c r="B1734" s="15">
        <f>'01_RAW_Spot'!B1734</f>
        <v/>
      </c>
      <c r="C1734" s="16">
        <f>'01_RAW_IV'!B1734</f>
        <v/>
      </c>
      <c r="D1734" s="15">
        <f>LN(B1734/B1733)</f>
        <v/>
      </c>
      <c r="E1734" s="16">
        <f>STDEV(D1714:D1734)*SQRT(252)</f>
        <v/>
      </c>
      <c r="F1734" s="16">
        <f>STDEV(D1672:D1734)*SQRT(252)</f>
        <v/>
      </c>
      <c r="G1734" s="16">
        <f>IF(OR(C1734="",F1734=""),"",C1734-F1734)</f>
        <v/>
      </c>
      <c r="H1734" s="17">
        <f>IF(OR(C1734="",F1734="",F1734=0),"",C1734/F1734)</f>
        <v/>
      </c>
      <c r="I1734" s="18">
        <f>IF('01_RAW_FwdRV'!B1734="","",'01_RAW_FwdRV'!B1734)</f>
        <v/>
      </c>
      <c r="J1734" s="18">
        <f>IF(ROW()&lt;=3286,STDEV(D1735:D1755)*SQRT(252),"")</f>
        <v/>
      </c>
      <c r="K1734" s="18">
        <f>IF(ROW()&lt;=3244,LN(B1797/B1734),"")</f>
        <v/>
      </c>
      <c r="L1734" s="19" t="n">
        <v>0.6653202538949798</v>
      </c>
      <c r="M1734" s="19" t="n">
        <v>0.2094633583381419</v>
      </c>
      <c r="N1734" s="17" t="n">
        <v>1.073158872427215</v>
      </c>
      <c r="O1734" s="20">
        <f>IF(F1734="","",IF(F1734&lt;'04_VOLATILITY_REGIMES'!$C$5,"Low",IF(F1734&lt;'04_VOLATILITY_REGIMES'!$C$6,"Normal",IF(F1734&lt;'04_VOLATILITY_REGIMES'!$C$7,"High","Extreme"))))</f>
        <v/>
      </c>
      <c r="P1734" s="20">
        <f>O1735</f>
        <v/>
      </c>
      <c r="Q1734" s="21">
        <f>YEAR(A1734)</f>
        <v/>
      </c>
    </row>
    <row r="1735">
      <c r="A1735" s="14" t="n">
        <v>43901</v>
      </c>
      <c r="B1735" s="15">
        <f>'01_RAW_Spot'!B1735</f>
        <v/>
      </c>
      <c r="C1735" s="16">
        <f>'01_RAW_IV'!B1735</f>
        <v/>
      </c>
      <c r="D1735" s="15">
        <f>LN(B1735/B1734)</f>
        <v/>
      </c>
      <c r="E1735" s="16">
        <f>STDEV(D1715:D1735)*SQRT(252)</f>
        <v/>
      </c>
      <c r="F1735" s="16">
        <f>STDEV(D1673:D1735)*SQRT(252)</f>
        <v/>
      </c>
      <c r="G1735" s="16">
        <f>IF(OR(C1735="",F1735=""),"",C1735-F1735)</f>
        <v/>
      </c>
      <c r="H1735" s="17">
        <f>IF(OR(C1735="",F1735="",F1735=0),"",C1735/F1735)</f>
        <v/>
      </c>
      <c r="I1735" s="18">
        <f>IF('01_RAW_FwdRV'!B1735="","",'01_RAW_FwdRV'!B1735)</f>
        <v/>
      </c>
      <c r="J1735" s="18">
        <f>IF(ROW()&lt;=3286,STDEV(D1736:D1756)*SQRT(252),"")</f>
        <v/>
      </c>
      <c r="K1735" s="18">
        <f>IF(ROW()&lt;=3244,LN(B1798/B1735),"")</f>
        <v/>
      </c>
      <c r="L1735" s="19" t="n">
        <v>0.6412918108419838</v>
      </c>
      <c r="M1735" s="19" t="n">
        <v>0.2652825836216839</v>
      </c>
      <c r="N1735" s="17" t="n">
        <v>0.9150374899052461</v>
      </c>
      <c r="O1735" s="20">
        <f>IF(F1735="","",IF(F1735&lt;'04_VOLATILITY_REGIMES'!$C$5,"Low",IF(F1735&lt;'04_VOLATILITY_REGIMES'!$C$6,"Normal",IF(F1735&lt;'04_VOLATILITY_REGIMES'!$C$7,"High","Extreme"))))</f>
        <v/>
      </c>
      <c r="P1735" s="20">
        <f>O1736</f>
        <v/>
      </c>
      <c r="Q1735" s="21">
        <f>YEAR(A1735)</f>
        <v/>
      </c>
    </row>
    <row r="1736">
      <c r="A1736" s="14" t="n">
        <v>43902</v>
      </c>
      <c r="B1736" s="15">
        <f>'01_RAW_Spot'!B1736</f>
        <v/>
      </c>
      <c r="C1736" s="16">
        <f>'01_RAW_IV'!B1736</f>
        <v/>
      </c>
      <c r="D1736" s="15">
        <f>LN(B1736/B1735)</f>
        <v/>
      </c>
      <c r="E1736" s="16">
        <f>STDEV(D1716:D1736)*SQRT(252)</f>
        <v/>
      </c>
      <c r="F1736" s="16">
        <f>STDEV(D1674:D1736)*SQRT(252)</f>
        <v/>
      </c>
      <c r="G1736" s="16">
        <f>IF(OR(C1736="",F1736=""),"",C1736-F1736)</f>
        <v/>
      </c>
      <c r="H1736" s="17">
        <f>IF(OR(C1736="",F1736="",F1736=0),"",C1736/F1736)</f>
        <v/>
      </c>
      <c r="I1736" s="18">
        <f>IF('01_RAW_FwdRV'!B1736="","",'01_RAW_FwdRV'!B1736)</f>
        <v/>
      </c>
      <c r="J1736" s="18">
        <f>IF(ROW()&lt;=3286,STDEV(D1737:D1757)*SQRT(252),"")</f>
        <v/>
      </c>
      <c r="K1736" s="18">
        <f>IF(ROW()&lt;=3244,LN(B1799/B1736),"")</f>
        <v/>
      </c>
      <c r="L1736" s="19" t="n">
        <v>0.6853025936599424</v>
      </c>
      <c r="M1736" s="19" t="n">
        <v>0.3089337175792507</v>
      </c>
      <c r="N1736" s="17" t="n">
        <v>0.9591031627022311</v>
      </c>
      <c r="O1736" s="20">
        <f>IF(F1736="","",IF(F1736&lt;'04_VOLATILITY_REGIMES'!$C$5,"Low",IF(F1736&lt;'04_VOLATILITY_REGIMES'!$C$6,"Normal",IF(F1736&lt;'04_VOLATILITY_REGIMES'!$C$7,"High","Extreme"))))</f>
        <v/>
      </c>
      <c r="P1736" s="20">
        <f>O1737</f>
        <v/>
      </c>
      <c r="Q1736" s="21">
        <f>YEAR(A1736)</f>
        <v/>
      </c>
    </row>
    <row r="1737">
      <c r="A1737" s="14" t="n">
        <v>43903</v>
      </c>
      <c r="B1737" s="15">
        <f>'01_RAW_Spot'!B1737</f>
        <v/>
      </c>
      <c r="C1737" s="16">
        <f>'01_RAW_IV'!B1737</f>
        <v/>
      </c>
      <c r="D1737" s="15">
        <f>LN(B1737/B1736)</f>
        <v/>
      </c>
      <c r="E1737" s="16">
        <f>STDEV(D1717:D1737)*SQRT(252)</f>
        <v/>
      </c>
      <c r="F1737" s="16">
        <f>STDEV(D1675:D1737)*SQRT(252)</f>
        <v/>
      </c>
      <c r="G1737" s="16">
        <f>IF(OR(C1737="",F1737=""),"",C1737-F1737)</f>
        <v/>
      </c>
      <c r="H1737" s="17">
        <f>IF(OR(C1737="",F1737="",F1737=0),"",C1737/F1737)</f>
        <v/>
      </c>
      <c r="I1737" s="18">
        <f>IF('01_RAW_FwdRV'!B1737="","",'01_RAW_FwdRV'!B1737)</f>
        <v/>
      </c>
      <c r="J1737" s="18">
        <f>IF(ROW()&lt;=3286,STDEV(D1738:D1758)*SQRT(252),"")</f>
        <v/>
      </c>
      <c r="K1737" s="18">
        <f>IF(ROW()&lt;=3244,LN(B1800/B1737),"")</f>
        <v/>
      </c>
      <c r="L1737" s="19" t="n">
        <v>0.6947004608294931</v>
      </c>
      <c r="M1737" s="19" t="n">
        <v>0.3387096774193548</v>
      </c>
      <c r="N1737" s="17" t="n">
        <v>0.9518398126080319</v>
      </c>
      <c r="O1737" s="20">
        <f>IF(F1737="","",IF(F1737&lt;'04_VOLATILITY_REGIMES'!$C$5,"Low",IF(F1737&lt;'04_VOLATILITY_REGIMES'!$C$6,"Normal",IF(F1737&lt;'04_VOLATILITY_REGIMES'!$C$7,"High","Extreme"))))</f>
        <v/>
      </c>
      <c r="P1737" s="20">
        <f>O1738</f>
        <v/>
      </c>
      <c r="Q1737" s="21">
        <f>YEAR(A1737)</f>
        <v/>
      </c>
    </row>
    <row r="1738">
      <c r="A1738" s="14" t="n">
        <v>43906</v>
      </c>
      <c r="B1738" s="15">
        <f>'01_RAW_Spot'!B1738</f>
        <v/>
      </c>
      <c r="C1738" s="16">
        <f>'01_RAW_IV'!B1738</f>
        <v/>
      </c>
      <c r="D1738" s="15">
        <f>LN(B1738/B1737)</f>
        <v/>
      </c>
      <c r="E1738" s="16">
        <f>STDEV(D1718:D1738)*SQRT(252)</f>
        <v/>
      </c>
      <c r="F1738" s="16">
        <f>STDEV(D1676:D1738)*SQRT(252)</f>
        <v/>
      </c>
      <c r="G1738" s="16">
        <f>IF(OR(C1738="",F1738=""),"",C1738-F1738)</f>
        <v/>
      </c>
      <c r="H1738" s="17">
        <f>IF(OR(C1738="",F1738="",F1738=0),"",C1738/F1738)</f>
        <v/>
      </c>
      <c r="I1738" s="18">
        <f>IF('01_RAW_FwdRV'!B1738="","",'01_RAW_FwdRV'!B1738)</f>
        <v/>
      </c>
      <c r="J1738" s="18">
        <f>IF(ROW()&lt;=3286,STDEV(D1739:D1759)*SQRT(252),"")</f>
        <v/>
      </c>
      <c r="K1738" s="18">
        <f>IF(ROW()&lt;=3244,LN(B1801/B1738),"")</f>
        <v/>
      </c>
      <c r="L1738" s="19" t="n">
        <v>0.7006332757628094</v>
      </c>
      <c r="M1738" s="19" t="n">
        <v>0.3529073114565343</v>
      </c>
      <c r="N1738" s="17" t="n">
        <v>0.9227536609695731</v>
      </c>
      <c r="O1738" s="20">
        <f>IF(F1738="","",IF(F1738&lt;'04_VOLATILITY_REGIMES'!$C$5,"Low",IF(F1738&lt;'04_VOLATILITY_REGIMES'!$C$6,"Normal",IF(F1738&lt;'04_VOLATILITY_REGIMES'!$C$7,"High","Extreme"))))</f>
        <v/>
      </c>
      <c r="P1738" s="20">
        <f>O1739</f>
        <v/>
      </c>
      <c r="Q1738" s="21">
        <f>YEAR(A1738)</f>
        <v/>
      </c>
    </row>
    <row r="1739">
      <c r="A1739" s="14" t="n">
        <v>43907</v>
      </c>
      <c r="B1739" s="15">
        <f>'01_RAW_Spot'!B1739</f>
        <v/>
      </c>
      <c r="C1739" s="16">
        <f>'01_RAW_IV'!B1739</f>
        <v/>
      </c>
      <c r="D1739" s="15">
        <f>LN(B1739/B1738)</f>
        <v/>
      </c>
      <c r="E1739" s="16">
        <f>STDEV(D1719:D1739)*SQRT(252)</f>
        <v/>
      </c>
      <c r="F1739" s="16">
        <f>STDEV(D1677:D1739)*SQRT(252)</f>
        <v/>
      </c>
      <c r="G1739" s="16">
        <f>IF(OR(C1739="",F1739=""),"",C1739-F1739)</f>
        <v/>
      </c>
      <c r="H1739" s="17">
        <f>IF(OR(C1739="",F1739="",F1739=0),"",C1739/F1739)</f>
        <v/>
      </c>
      <c r="I1739" s="18">
        <f>IF('01_RAW_FwdRV'!B1739="","",'01_RAW_FwdRV'!B1739)</f>
        <v/>
      </c>
      <c r="J1739" s="18">
        <f>IF(ROW()&lt;=3286,STDEV(D1740:D1760)*SQRT(252),"")</f>
        <v/>
      </c>
      <c r="K1739" s="18">
        <f>IF(ROW()&lt;=3244,LN(B1802/B1739),"")</f>
        <v/>
      </c>
      <c r="L1739" s="19" t="n">
        <v>0.693325661680092</v>
      </c>
      <c r="M1739" s="19" t="n">
        <v>0.3555811277330265</v>
      </c>
      <c r="N1739" s="17" t="n">
        <v>0.9041489110600439</v>
      </c>
      <c r="O1739" s="20">
        <f>IF(F1739="","",IF(F1739&lt;'04_VOLATILITY_REGIMES'!$C$5,"Low",IF(F1739&lt;'04_VOLATILITY_REGIMES'!$C$6,"Normal",IF(F1739&lt;'04_VOLATILITY_REGIMES'!$C$7,"High","Extreme"))))</f>
        <v/>
      </c>
      <c r="P1739" s="20">
        <f>O1740</f>
        <v/>
      </c>
      <c r="Q1739" s="21">
        <f>YEAR(A1739)</f>
        <v/>
      </c>
    </row>
    <row r="1740">
      <c r="A1740" s="14" t="n">
        <v>43908</v>
      </c>
      <c r="B1740" s="15">
        <f>'01_RAW_Spot'!B1740</f>
        <v/>
      </c>
      <c r="C1740" s="16">
        <f>'01_RAW_IV'!B1740</f>
        <v/>
      </c>
      <c r="D1740" s="15">
        <f>LN(B1740/B1739)</f>
        <v/>
      </c>
      <c r="E1740" s="16">
        <f>STDEV(D1720:D1740)*SQRT(252)</f>
        <v/>
      </c>
      <c r="F1740" s="16">
        <f>STDEV(D1678:D1740)*SQRT(252)</f>
        <v/>
      </c>
      <c r="G1740" s="16">
        <f>IF(OR(C1740="",F1740=""),"",C1740-F1740)</f>
        <v/>
      </c>
      <c r="H1740" s="17">
        <f>IF(OR(C1740="",F1740="",F1740=0),"",C1740/F1740)</f>
        <v/>
      </c>
      <c r="I1740" s="18">
        <f>IF('01_RAW_FwdRV'!B1740="","",'01_RAW_FwdRV'!B1740)</f>
        <v/>
      </c>
      <c r="J1740" s="18">
        <f>IF(ROW()&lt;=3286,STDEV(D1741:D1761)*SQRT(252),"")</f>
        <v/>
      </c>
      <c r="K1740" s="18">
        <f>IF(ROW()&lt;=3244,LN(B1803/B1740),"")</f>
        <v/>
      </c>
      <c r="L1740" s="19" t="n">
        <v>0.7044278320874066</v>
      </c>
      <c r="M1740" s="19" t="n">
        <v>0.3496262219666475</v>
      </c>
      <c r="N1740" s="17" t="n">
        <v>0.9423025266510391</v>
      </c>
      <c r="O1740" s="20">
        <f>IF(F1740="","",IF(F1740&lt;'04_VOLATILITY_REGIMES'!$C$5,"Low",IF(F1740&lt;'04_VOLATILITY_REGIMES'!$C$6,"Normal",IF(F1740&lt;'04_VOLATILITY_REGIMES'!$C$7,"High","Extreme"))))</f>
        <v/>
      </c>
      <c r="P1740" s="20">
        <f>O1741</f>
        <v/>
      </c>
      <c r="Q1740" s="21">
        <f>YEAR(A1740)</f>
        <v/>
      </c>
    </row>
    <row r="1741">
      <c r="A1741" s="14" t="n">
        <v>43909</v>
      </c>
      <c r="B1741" s="15">
        <f>'01_RAW_Spot'!B1741</f>
        <v/>
      </c>
      <c r="C1741" s="16">
        <f>'01_RAW_IV'!B1741</f>
        <v/>
      </c>
      <c r="D1741" s="15">
        <f>LN(B1741/B1740)</f>
        <v/>
      </c>
      <c r="E1741" s="16">
        <f>STDEV(D1721:D1741)*SQRT(252)</f>
        <v/>
      </c>
      <c r="F1741" s="16">
        <f>STDEV(D1679:D1741)*SQRT(252)</f>
        <v/>
      </c>
      <c r="G1741" s="16">
        <f>IF(OR(C1741="",F1741=""),"",C1741-F1741)</f>
        <v/>
      </c>
      <c r="H1741" s="17">
        <f>IF(OR(C1741="",F1741="",F1741=0),"",C1741/F1741)</f>
        <v/>
      </c>
      <c r="I1741" s="18">
        <f>IF('01_RAW_FwdRV'!B1741="","",'01_RAW_FwdRV'!B1741)</f>
        <v/>
      </c>
      <c r="J1741" s="18">
        <f>IF(ROW()&lt;=3286,STDEV(D1742:D1762)*SQRT(252),"")</f>
        <v/>
      </c>
      <c r="K1741" s="18">
        <f>IF(ROW()&lt;=3244,LN(B1804/B1741),"")</f>
        <v/>
      </c>
      <c r="L1741" s="19" t="n">
        <v>0.7505747126436781</v>
      </c>
      <c r="M1741" s="19" t="n">
        <v>0.4264367816091954</v>
      </c>
      <c r="N1741" s="17" t="n">
        <v>0.9794443919318743</v>
      </c>
      <c r="O1741" s="20">
        <f>IF(F1741="","",IF(F1741&lt;'04_VOLATILITY_REGIMES'!$C$5,"Low",IF(F1741&lt;'04_VOLATILITY_REGIMES'!$C$6,"Normal",IF(F1741&lt;'04_VOLATILITY_REGIMES'!$C$7,"High","Extreme"))))</f>
        <v/>
      </c>
      <c r="P1741" s="20">
        <f>O1742</f>
        <v/>
      </c>
      <c r="Q1741" s="21">
        <f>YEAR(A1741)</f>
        <v/>
      </c>
    </row>
    <row r="1742">
      <c r="A1742" s="14" t="n">
        <v>43910</v>
      </c>
      <c r="B1742" s="15">
        <f>'01_RAW_Spot'!B1742</f>
        <v/>
      </c>
      <c r="C1742" s="16">
        <f>'01_RAW_IV'!B1742</f>
        <v/>
      </c>
      <c r="D1742" s="15">
        <f>LN(B1742/B1741)</f>
        <v/>
      </c>
      <c r="E1742" s="16">
        <f>STDEV(D1722:D1742)*SQRT(252)</f>
        <v/>
      </c>
      <c r="F1742" s="16">
        <f>STDEV(D1680:D1742)*SQRT(252)</f>
        <v/>
      </c>
      <c r="G1742" s="16">
        <f>IF(OR(C1742="",F1742=""),"",C1742-F1742)</f>
        <v/>
      </c>
      <c r="H1742" s="17">
        <f>IF(OR(C1742="",F1742="",F1742=0),"",C1742/F1742)</f>
        <v/>
      </c>
      <c r="I1742" s="18">
        <f>IF('01_RAW_FwdRV'!B1742="","",'01_RAW_FwdRV'!B1742)</f>
        <v/>
      </c>
      <c r="J1742" s="18">
        <f>IF(ROW()&lt;=3286,STDEV(D1743:D1763)*SQRT(252),"")</f>
        <v/>
      </c>
      <c r="K1742" s="18">
        <f>IF(ROW()&lt;=3244,LN(B1805/B1742),"")</f>
        <v/>
      </c>
      <c r="L1742" s="19" t="n">
        <v>0.7432510051694429</v>
      </c>
      <c r="M1742" s="19" t="n">
        <v>0.4273406088454911</v>
      </c>
      <c r="N1742" s="17" t="n">
        <v>0.9517856991664585</v>
      </c>
      <c r="O1742" s="20">
        <f>IF(F1742="","",IF(F1742&lt;'04_VOLATILITY_REGIMES'!$C$5,"Low",IF(F1742&lt;'04_VOLATILITY_REGIMES'!$C$6,"Normal",IF(F1742&lt;'04_VOLATILITY_REGIMES'!$C$7,"High","Extreme"))))</f>
        <v/>
      </c>
      <c r="P1742" s="20">
        <f>O1743</f>
        <v/>
      </c>
      <c r="Q1742" s="21">
        <f>YEAR(A1742)</f>
        <v/>
      </c>
    </row>
    <row r="1743">
      <c r="A1743" s="14" t="n">
        <v>43913</v>
      </c>
      <c r="B1743" s="15">
        <f>'01_RAW_Spot'!B1743</f>
        <v/>
      </c>
      <c r="C1743" s="16">
        <f>'01_RAW_IV'!B1743</f>
        <v/>
      </c>
      <c r="D1743" s="15">
        <f>LN(B1743/B1742)</f>
        <v/>
      </c>
      <c r="E1743" s="16">
        <f>STDEV(D1723:D1743)*SQRT(252)</f>
        <v/>
      </c>
      <c r="F1743" s="16">
        <f>STDEV(D1681:D1743)*SQRT(252)</f>
        <v/>
      </c>
      <c r="G1743" s="16">
        <f>IF(OR(C1743="",F1743=""),"",C1743-F1743)</f>
        <v/>
      </c>
      <c r="H1743" s="17">
        <f>IF(OR(C1743="",F1743="",F1743=0),"",C1743/F1743)</f>
        <v/>
      </c>
      <c r="I1743" s="18">
        <f>IF('01_RAW_FwdRV'!B1743="","",'01_RAW_FwdRV'!B1743)</f>
        <v/>
      </c>
      <c r="J1743" s="18">
        <f>IF(ROW()&lt;=3286,STDEV(D1744:D1764)*SQRT(252),"")</f>
        <v/>
      </c>
      <c r="K1743" s="18">
        <f>IF(ROW()&lt;=3244,LN(B1806/B1743),"")</f>
        <v/>
      </c>
      <c r="L1743" s="19" t="n">
        <v>0.8076923076923077</v>
      </c>
      <c r="M1743" s="19" t="n">
        <v>0.6061997703788748</v>
      </c>
      <c r="N1743" s="17" t="n">
        <v>1.069761409140241</v>
      </c>
      <c r="O1743" s="20">
        <f>IF(F1743="","",IF(F1743&lt;'04_VOLATILITY_REGIMES'!$C$5,"Low",IF(F1743&lt;'04_VOLATILITY_REGIMES'!$C$6,"Normal",IF(F1743&lt;'04_VOLATILITY_REGIMES'!$C$7,"High","Extreme"))))</f>
        <v/>
      </c>
      <c r="P1743" s="20">
        <f>O1744</f>
        <v/>
      </c>
      <c r="Q1743" s="21">
        <f>YEAR(A1743)</f>
        <v/>
      </c>
    </row>
    <row r="1744">
      <c r="A1744" s="14" t="n">
        <v>43914</v>
      </c>
      <c r="B1744" s="15">
        <f>'01_RAW_Spot'!B1744</f>
        <v/>
      </c>
      <c r="C1744" s="16">
        <f>'01_RAW_IV'!B1744</f>
        <v/>
      </c>
      <c r="D1744" s="15">
        <f>LN(B1744/B1743)</f>
        <v/>
      </c>
      <c r="E1744" s="16">
        <f>STDEV(D1724:D1744)*SQRT(252)</f>
        <v/>
      </c>
      <c r="F1744" s="16">
        <f>STDEV(D1682:D1744)*SQRT(252)</f>
        <v/>
      </c>
      <c r="G1744" s="16">
        <f>IF(OR(C1744="",F1744=""),"",C1744-F1744)</f>
        <v/>
      </c>
      <c r="H1744" s="17">
        <f>IF(OR(C1744="",F1744="",F1744=0),"",C1744/F1744)</f>
        <v/>
      </c>
      <c r="I1744" s="18">
        <f>IF('01_RAW_FwdRV'!B1744="","",'01_RAW_FwdRV'!B1744)</f>
        <v/>
      </c>
      <c r="J1744" s="18">
        <f>IF(ROW()&lt;=3286,STDEV(D1745:D1765)*SQRT(252),"")</f>
        <v/>
      </c>
      <c r="K1744" s="18">
        <f>IF(ROW()&lt;=3244,LN(B1807/B1744),"")</f>
        <v/>
      </c>
      <c r="L1744" s="19" t="n">
        <v>0.8250143430866322</v>
      </c>
      <c r="M1744" s="19" t="n">
        <v>0.6133103843947217</v>
      </c>
      <c r="N1744" s="17" t="n">
        <v>1.121421317307759</v>
      </c>
      <c r="O1744" s="20">
        <f>IF(F1744="","",IF(F1744&lt;'04_VOLATILITY_REGIMES'!$C$5,"Low",IF(F1744&lt;'04_VOLATILITY_REGIMES'!$C$6,"Normal",IF(F1744&lt;'04_VOLATILITY_REGIMES'!$C$7,"High","Extreme"))))</f>
        <v/>
      </c>
      <c r="P1744" s="20">
        <f>O1745</f>
        <v/>
      </c>
      <c r="Q1744" s="21">
        <f>YEAR(A1744)</f>
        <v/>
      </c>
    </row>
    <row r="1745">
      <c r="A1745" s="14" t="n">
        <v>43916</v>
      </c>
      <c r="B1745" s="15">
        <f>'01_RAW_Spot'!B1745</f>
        <v/>
      </c>
      <c r="C1745" s="16">
        <f>'01_RAW_IV'!B1745</f>
        <v/>
      </c>
      <c r="D1745" s="15">
        <f>LN(B1745/B1744)</f>
        <v/>
      </c>
      <c r="E1745" s="16">
        <f>STDEV(D1725:D1745)*SQRT(252)</f>
        <v/>
      </c>
      <c r="F1745" s="16">
        <f>STDEV(D1683:D1745)*SQRT(252)</f>
        <v/>
      </c>
      <c r="G1745" s="16">
        <f>IF(OR(C1745="",F1745=""),"",C1745-F1745)</f>
        <v/>
      </c>
      <c r="H1745" s="17">
        <f>IF(OR(C1745="",F1745="",F1745=0),"",C1745/F1745)</f>
        <v/>
      </c>
      <c r="I1745" s="18">
        <f>IF('01_RAW_FwdRV'!B1745="","",'01_RAW_FwdRV'!B1745)</f>
        <v/>
      </c>
      <c r="J1745" s="18">
        <f>IF(ROW()&lt;=3286,STDEV(D1746:D1766)*SQRT(252),"")</f>
        <v/>
      </c>
      <c r="K1745" s="18">
        <f>IF(ROW()&lt;=3244,LN(B1808/B1745),"")</f>
        <v/>
      </c>
      <c r="L1745" s="19" t="n">
        <v>0.8256880733944955</v>
      </c>
      <c r="M1745" s="19" t="n">
        <v>0.7362385321100917</v>
      </c>
      <c r="N1745" s="17" t="n">
        <v>0.8349653759807063</v>
      </c>
      <c r="O1745" s="20">
        <f>IF(F1745="","",IF(F1745&lt;'04_VOLATILITY_REGIMES'!$C$5,"Low",IF(F1745&lt;'04_VOLATILITY_REGIMES'!$C$6,"Normal",IF(F1745&lt;'04_VOLATILITY_REGIMES'!$C$7,"High","Extreme"))))</f>
        <v/>
      </c>
      <c r="P1745" s="20">
        <f>O1746</f>
        <v/>
      </c>
      <c r="Q1745" s="21">
        <f>YEAR(A1745)</f>
        <v/>
      </c>
    </row>
    <row r="1746">
      <c r="A1746" s="14" t="n">
        <v>43917</v>
      </c>
      <c r="B1746" s="15">
        <f>'01_RAW_Spot'!B1746</f>
        <v/>
      </c>
      <c r="C1746" s="16">
        <f>'01_RAW_IV'!B1746</f>
        <v/>
      </c>
      <c r="D1746" s="15">
        <f>LN(B1746/B1745)</f>
        <v/>
      </c>
      <c r="E1746" s="16">
        <f>STDEV(D1726:D1746)*SQRT(252)</f>
        <v/>
      </c>
      <c r="F1746" s="16">
        <f>STDEV(D1684:D1746)*SQRT(252)</f>
        <v/>
      </c>
      <c r="G1746" s="16">
        <f>IF(OR(C1746="",F1746=""),"",C1746-F1746)</f>
        <v/>
      </c>
      <c r="H1746" s="17">
        <f>IF(OR(C1746="",F1746="",F1746=0),"",C1746/F1746)</f>
        <v/>
      </c>
      <c r="I1746" s="18">
        <f>IF('01_RAW_FwdRV'!B1746="","",'01_RAW_FwdRV'!B1746)</f>
        <v/>
      </c>
      <c r="J1746" s="18">
        <f>IF(ROW()&lt;=3286,STDEV(D1747:D1767)*SQRT(252),"")</f>
        <v/>
      </c>
      <c r="K1746" s="18">
        <f>IF(ROW()&lt;=3244,LN(B1809/B1746),"")</f>
        <v/>
      </c>
      <c r="L1746" s="19" t="n">
        <v>0.8292263610315186</v>
      </c>
      <c r="M1746" s="19" t="n">
        <v>0.7478510028653295</v>
      </c>
      <c r="N1746" s="17" t="n">
        <v>0.8353629839484592</v>
      </c>
      <c r="O1746" s="20">
        <f>IF(F1746="","",IF(F1746&lt;'04_VOLATILITY_REGIMES'!$C$5,"Low",IF(F1746&lt;'04_VOLATILITY_REGIMES'!$C$6,"Normal",IF(F1746&lt;'04_VOLATILITY_REGIMES'!$C$7,"High","Extreme"))))</f>
        <v/>
      </c>
      <c r="P1746" s="20">
        <f>O1747</f>
        <v/>
      </c>
      <c r="Q1746" s="21">
        <f>YEAR(A1746)</f>
        <v/>
      </c>
    </row>
    <row r="1747">
      <c r="A1747" s="14" t="n">
        <v>43920</v>
      </c>
      <c r="B1747" s="15">
        <f>'01_RAW_Spot'!B1747</f>
        <v/>
      </c>
      <c r="C1747" s="16">
        <f>'01_RAW_IV'!B1747</f>
        <v/>
      </c>
      <c r="D1747" s="15">
        <f>LN(B1747/B1746)</f>
        <v/>
      </c>
      <c r="E1747" s="16">
        <f>STDEV(D1727:D1747)*SQRT(252)</f>
        <v/>
      </c>
      <c r="F1747" s="16">
        <f>STDEV(D1685:D1747)*SQRT(252)</f>
        <v/>
      </c>
      <c r="G1747" s="16">
        <f>IF(OR(C1747="",F1747=""),"",C1747-F1747)</f>
        <v/>
      </c>
      <c r="H1747" s="17">
        <f>IF(OR(C1747="",F1747="",F1747=0),"",C1747/F1747)</f>
        <v/>
      </c>
      <c r="I1747" s="18">
        <f>IF('01_RAW_FwdRV'!B1747="","",'01_RAW_FwdRV'!B1747)</f>
        <v/>
      </c>
      <c r="J1747" s="18">
        <f>IF(ROW()&lt;=3286,STDEV(D1748:D1768)*SQRT(252),"")</f>
        <v/>
      </c>
      <c r="K1747" s="18">
        <f>IF(ROW()&lt;=3244,LN(B1810/B1747),"")</f>
        <v/>
      </c>
      <c r="L1747" s="19" t="n">
        <v>0.8321878579610539</v>
      </c>
      <c r="M1747" s="19" t="n">
        <v>0.7709049255441008</v>
      </c>
      <c r="N1747" s="17" t="n">
        <v>0.8096180628216403</v>
      </c>
      <c r="O1747" s="20">
        <f>IF(F1747="","",IF(F1747&lt;'04_VOLATILITY_REGIMES'!$C$5,"Low",IF(F1747&lt;'04_VOLATILITY_REGIMES'!$C$6,"Normal",IF(F1747&lt;'04_VOLATILITY_REGIMES'!$C$7,"High","Extreme"))))</f>
        <v/>
      </c>
      <c r="P1747" s="20">
        <f>O1748</f>
        <v/>
      </c>
      <c r="Q1747" s="21">
        <f>YEAR(A1747)</f>
        <v/>
      </c>
    </row>
    <row r="1748">
      <c r="A1748" s="14" t="n">
        <v>43921</v>
      </c>
      <c r="B1748" s="15">
        <f>'01_RAW_Spot'!B1748</f>
        <v/>
      </c>
      <c r="C1748" s="16">
        <f>'01_RAW_IV'!B1748</f>
        <v/>
      </c>
      <c r="D1748" s="15">
        <f>LN(B1748/B1747)</f>
        <v/>
      </c>
      <c r="E1748" s="16">
        <f>STDEV(D1728:D1748)*SQRT(252)</f>
        <v/>
      </c>
      <c r="F1748" s="16">
        <f>STDEV(D1686:D1748)*SQRT(252)</f>
        <v/>
      </c>
      <c r="G1748" s="16">
        <f>IF(OR(C1748="",F1748=""),"",C1748-F1748)</f>
        <v/>
      </c>
      <c r="H1748" s="17">
        <f>IF(OR(C1748="",F1748="",F1748=0),"",C1748/F1748)</f>
        <v/>
      </c>
      <c r="I1748" s="18">
        <f>IF('01_RAW_FwdRV'!B1748="","",'01_RAW_FwdRV'!B1748)</f>
        <v/>
      </c>
      <c r="J1748" s="18">
        <f>IF(ROW()&lt;=3286,STDEV(D1749:D1769)*SQRT(252),"")</f>
        <v/>
      </c>
      <c r="K1748" s="18">
        <f>IF(ROW()&lt;=3244,LN(B1811/B1748),"")</f>
        <v/>
      </c>
      <c r="L1748" s="19" t="n">
        <v>0.8185460789925587</v>
      </c>
      <c r="M1748" s="19" t="n">
        <v>0.7716084716657127</v>
      </c>
      <c r="N1748" s="17" t="n">
        <v>0.7192144979191231</v>
      </c>
      <c r="O1748" s="20">
        <f>IF(F1748="","",IF(F1748&lt;'04_VOLATILITY_REGIMES'!$C$5,"Low",IF(F1748&lt;'04_VOLATILITY_REGIMES'!$C$6,"Normal",IF(F1748&lt;'04_VOLATILITY_REGIMES'!$C$7,"High","Extreme"))))</f>
        <v/>
      </c>
      <c r="P1748" s="20">
        <f>O1749</f>
        <v/>
      </c>
      <c r="Q1748" s="21">
        <f>YEAR(A1748)</f>
        <v/>
      </c>
    </row>
    <row r="1749">
      <c r="A1749" s="14" t="n">
        <v>43924</v>
      </c>
      <c r="B1749" s="15">
        <f>'01_RAW_Spot'!B1749</f>
        <v/>
      </c>
      <c r="C1749" s="16">
        <f>'01_RAW_IV'!B1749</f>
        <v/>
      </c>
      <c r="D1749" s="15">
        <f>LN(B1749/B1748)</f>
        <v/>
      </c>
      <c r="E1749" s="16">
        <f>STDEV(D1729:D1749)*SQRT(252)</f>
        <v/>
      </c>
      <c r="F1749" s="16">
        <f>STDEV(D1687:D1749)*SQRT(252)</f>
        <v/>
      </c>
      <c r="G1749" s="16">
        <f>IF(OR(C1749="",F1749=""),"",C1749-F1749)</f>
        <v/>
      </c>
      <c r="H1749" s="17">
        <f>IF(OR(C1749="",F1749="",F1749=0),"",C1749/F1749)</f>
        <v/>
      </c>
      <c r="I1749" s="18">
        <f>IF('01_RAW_FwdRV'!B1749="","",'01_RAW_FwdRV'!B1749)</f>
        <v/>
      </c>
      <c r="J1749" s="18">
        <f>IF(ROW()&lt;=3286,STDEV(D1750:D1770)*SQRT(252),"")</f>
        <v/>
      </c>
      <c r="K1749" s="18">
        <f>IF(ROW()&lt;=3244,LN(B1812/B1749),"")</f>
        <v/>
      </c>
      <c r="L1749" s="19" t="n">
        <v>0.8203661327231121</v>
      </c>
      <c r="M1749" s="19" t="n">
        <v>0.7831807780320366</v>
      </c>
      <c r="N1749" s="17" t="n">
        <v>0.6572854479657964</v>
      </c>
      <c r="O1749" s="20">
        <f>IF(F1749="","",IF(F1749&lt;'04_VOLATILITY_REGIMES'!$C$5,"Low",IF(F1749&lt;'04_VOLATILITY_REGIMES'!$C$6,"Normal",IF(F1749&lt;'04_VOLATILITY_REGIMES'!$C$7,"High","Extreme"))))</f>
        <v/>
      </c>
      <c r="P1749" s="20">
        <f>O1750</f>
        <v/>
      </c>
      <c r="Q1749" s="21">
        <f>YEAR(A1749)</f>
        <v/>
      </c>
    </row>
    <row r="1750">
      <c r="A1750" s="14" t="n">
        <v>43928</v>
      </c>
      <c r="B1750" s="15">
        <f>'01_RAW_Spot'!B1750</f>
        <v/>
      </c>
      <c r="C1750" s="16">
        <f>'01_RAW_IV'!B1750</f>
        <v/>
      </c>
      <c r="D1750" s="15">
        <f>LN(B1750/B1749)</f>
        <v/>
      </c>
      <c r="E1750" s="16">
        <f>STDEV(D1730:D1750)*SQRT(252)</f>
        <v/>
      </c>
      <c r="F1750" s="16">
        <f>STDEV(D1688:D1750)*SQRT(252)</f>
        <v/>
      </c>
      <c r="G1750" s="16">
        <f>IF(OR(C1750="",F1750=""),"",C1750-F1750)</f>
        <v/>
      </c>
      <c r="H1750" s="17">
        <f>IF(OR(C1750="",F1750="",F1750=0),"",C1750/F1750)</f>
        <v/>
      </c>
      <c r="I1750" s="18">
        <f>IF('01_RAW_FwdRV'!B1750="","",'01_RAW_FwdRV'!B1750)</f>
        <v/>
      </c>
      <c r="J1750" s="18">
        <f>IF(ROW()&lt;=3286,STDEV(D1751:D1771)*SQRT(252),"")</f>
        <v/>
      </c>
      <c r="K1750" s="18">
        <f>IF(ROW()&lt;=3244,LN(B1813/B1750),"")</f>
        <v/>
      </c>
      <c r="L1750" s="19" t="n">
        <v>0.8050314465408805</v>
      </c>
      <c r="M1750" s="19" t="n">
        <v>0.8130360205831904</v>
      </c>
      <c r="N1750" s="17" t="n">
        <v>0.4971772084882788</v>
      </c>
      <c r="O1750" s="20">
        <f>IF(F1750="","",IF(F1750&lt;'04_VOLATILITY_REGIMES'!$C$5,"Low",IF(F1750&lt;'04_VOLATILITY_REGIMES'!$C$6,"Normal",IF(F1750&lt;'04_VOLATILITY_REGIMES'!$C$7,"High","Extreme"))))</f>
        <v/>
      </c>
      <c r="P1750" s="20">
        <f>O1751</f>
        <v/>
      </c>
      <c r="Q1750" s="21">
        <f>YEAR(A1750)</f>
        <v/>
      </c>
    </row>
    <row r="1751">
      <c r="A1751" s="14" t="n">
        <v>43929</v>
      </c>
      <c r="B1751" s="15">
        <f>'01_RAW_Spot'!B1751</f>
        <v/>
      </c>
      <c r="C1751" s="16">
        <f>'01_RAW_IV'!B1751</f>
        <v/>
      </c>
      <c r="D1751" s="15">
        <f>LN(B1751/B1750)</f>
        <v/>
      </c>
      <c r="E1751" s="16">
        <f>STDEV(D1731:D1751)*SQRT(252)</f>
        <v/>
      </c>
      <c r="F1751" s="16">
        <f>STDEV(D1689:D1751)*SQRT(252)</f>
        <v/>
      </c>
      <c r="G1751" s="16">
        <f>IF(OR(C1751="",F1751=""),"",C1751-F1751)</f>
        <v/>
      </c>
      <c r="H1751" s="17">
        <f>IF(OR(C1751="",F1751="",F1751=0),"",C1751/F1751)</f>
        <v/>
      </c>
      <c r="I1751" s="18">
        <f>IF('01_RAW_FwdRV'!B1751="","",'01_RAW_FwdRV'!B1751)</f>
        <v/>
      </c>
      <c r="J1751" s="18">
        <f>IF(ROW()&lt;=3286,STDEV(D1752:D1772)*SQRT(252),"")</f>
        <v/>
      </c>
      <c r="K1751" s="18">
        <f>IF(ROW()&lt;=3244,LN(B1814/B1751),"")</f>
        <v/>
      </c>
      <c r="L1751" s="19" t="n">
        <v>0.7897142857142857</v>
      </c>
      <c r="M1751" s="19" t="n">
        <v>0.824</v>
      </c>
      <c r="N1751" s="17" t="n">
        <v>0.3239572223617389</v>
      </c>
      <c r="O1751" s="20">
        <f>IF(F1751="","",IF(F1751&lt;'04_VOLATILITY_REGIMES'!$C$5,"Low",IF(F1751&lt;'04_VOLATILITY_REGIMES'!$C$6,"Normal",IF(F1751&lt;'04_VOLATILITY_REGIMES'!$C$7,"High","Extreme"))))</f>
        <v/>
      </c>
      <c r="P1751" s="20">
        <f>O1752</f>
        <v/>
      </c>
      <c r="Q1751" s="21">
        <f>YEAR(A1751)</f>
        <v/>
      </c>
    </row>
    <row r="1752">
      <c r="A1752" s="14" t="n">
        <v>43930</v>
      </c>
      <c r="B1752" s="15">
        <f>'01_RAW_Spot'!B1752</f>
        <v/>
      </c>
      <c r="C1752" s="16">
        <f>'01_RAW_IV'!B1752</f>
        <v/>
      </c>
      <c r="D1752" s="15">
        <f>LN(B1752/B1751)</f>
        <v/>
      </c>
      <c r="E1752" s="16">
        <f>STDEV(D1732:D1752)*SQRT(252)</f>
        <v/>
      </c>
      <c r="F1752" s="16">
        <f>STDEV(D1690:D1752)*SQRT(252)</f>
        <v/>
      </c>
      <c r="G1752" s="16">
        <f>IF(OR(C1752="",F1752=""),"",C1752-F1752)</f>
        <v/>
      </c>
      <c r="H1752" s="17">
        <f>IF(OR(C1752="",F1752="",F1752=0),"",C1752/F1752)</f>
        <v/>
      </c>
      <c r="I1752" s="18">
        <f>IF('01_RAW_FwdRV'!B1752="","",'01_RAW_FwdRV'!B1752)</f>
        <v/>
      </c>
      <c r="J1752" s="18">
        <f>IF(ROW()&lt;=3286,STDEV(D1753:D1773)*SQRT(252),"")</f>
        <v/>
      </c>
      <c r="K1752" s="18">
        <f>IF(ROW()&lt;=3244,LN(B1815/B1752),"")</f>
        <v/>
      </c>
      <c r="L1752" s="19" t="n">
        <v>0.7881210736721873</v>
      </c>
      <c r="M1752" s="19" t="n">
        <v>0.8241005139920046</v>
      </c>
      <c r="N1752" s="17" t="n">
        <v>0.3041207286997211</v>
      </c>
      <c r="O1752" s="20">
        <f>IF(F1752="","",IF(F1752&lt;'04_VOLATILITY_REGIMES'!$C$5,"Low",IF(F1752&lt;'04_VOLATILITY_REGIMES'!$C$6,"Normal",IF(F1752&lt;'04_VOLATILITY_REGIMES'!$C$7,"High","Extreme"))))</f>
        <v/>
      </c>
      <c r="P1752" s="20">
        <f>O1753</f>
        <v/>
      </c>
      <c r="Q1752" s="21">
        <f>YEAR(A1752)</f>
        <v/>
      </c>
    </row>
    <row r="1753">
      <c r="A1753" s="14" t="n">
        <v>43934</v>
      </c>
      <c r="B1753" s="15">
        <f>'01_RAW_Spot'!B1753</f>
        <v/>
      </c>
      <c r="C1753" s="16">
        <f>'01_RAW_IV'!B1753</f>
        <v/>
      </c>
      <c r="D1753" s="15">
        <f>LN(B1753/B1752)</f>
        <v/>
      </c>
      <c r="E1753" s="16">
        <f>STDEV(D1733:D1753)*SQRT(252)</f>
        <v/>
      </c>
      <c r="F1753" s="16">
        <f>STDEV(D1691:D1753)*SQRT(252)</f>
        <v/>
      </c>
      <c r="G1753" s="16">
        <f>IF(OR(C1753="",F1753=""),"",C1753-F1753)</f>
        <v/>
      </c>
      <c r="H1753" s="17">
        <f>IF(OR(C1753="",F1753="",F1753=0),"",C1753/F1753)</f>
        <v/>
      </c>
      <c r="I1753" s="18">
        <f>IF('01_RAW_FwdRV'!B1753="","",'01_RAW_FwdRV'!B1753)</f>
        <v/>
      </c>
      <c r="J1753" s="18">
        <f>IF(ROW()&lt;=3286,STDEV(D1754:D1774)*SQRT(252),"")</f>
        <v/>
      </c>
      <c r="K1753" s="18">
        <f>IF(ROW()&lt;=3244,LN(B1816/B1753),"")</f>
        <v/>
      </c>
      <c r="L1753" s="19" t="n">
        <v>0.776255707762557</v>
      </c>
      <c r="M1753" s="19" t="n">
        <v>0.8207762557077626</v>
      </c>
      <c r="N1753" s="17" t="n">
        <v>0.2581780859389554</v>
      </c>
      <c r="O1753" s="20">
        <f>IF(F1753="","",IF(F1753&lt;'04_VOLATILITY_REGIMES'!$C$5,"Low",IF(F1753&lt;'04_VOLATILITY_REGIMES'!$C$6,"Normal",IF(F1753&lt;'04_VOLATILITY_REGIMES'!$C$7,"High","Extreme"))))</f>
        <v/>
      </c>
      <c r="P1753" s="20">
        <f>O1754</f>
        <v/>
      </c>
      <c r="Q1753" s="21">
        <f>YEAR(A1753)</f>
        <v/>
      </c>
    </row>
    <row r="1754">
      <c r="A1754" s="14" t="n">
        <v>43936</v>
      </c>
      <c r="B1754" s="15">
        <f>'01_RAW_Spot'!B1754</f>
        <v/>
      </c>
      <c r="C1754" s="16">
        <f>'01_RAW_IV'!B1754</f>
        <v/>
      </c>
      <c r="D1754" s="15">
        <f>LN(B1754/B1753)</f>
        <v/>
      </c>
      <c r="E1754" s="16">
        <f>STDEV(D1734:D1754)*SQRT(252)</f>
        <v/>
      </c>
      <c r="F1754" s="16">
        <f>STDEV(D1692:D1754)*SQRT(252)</f>
        <v/>
      </c>
      <c r="G1754" s="16">
        <f>IF(OR(C1754="",F1754=""),"",C1754-F1754)</f>
        <v/>
      </c>
      <c r="H1754" s="17">
        <f>IF(OR(C1754="",F1754="",F1754=0),"",C1754/F1754)</f>
        <v/>
      </c>
      <c r="I1754" s="18">
        <f>IF('01_RAW_FwdRV'!B1754="","",'01_RAW_FwdRV'!B1754)</f>
        <v/>
      </c>
      <c r="J1754" s="18">
        <f>IF(ROW()&lt;=3286,STDEV(D1755:D1775)*SQRT(252),"")</f>
        <v/>
      </c>
      <c r="K1754" s="18">
        <f>IF(ROW()&lt;=3244,LN(B1817/B1754),"")</f>
        <v/>
      </c>
      <c r="L1754" s="19" t="n">
        <v>0.773531089560753</v>
      </c>
      <c r="M1754" s="19" t="n">
        <v>0.8208784940102681</v>
      </c>
      <c r="N1754" s="17" t="n">
        <v>0.2238497077244397</v>
      </c>
      <c r="O1754" s="20">
        <f>IF(F1754="","",IF(F1754&lt;'04_VOLATILITY_REGIMES'!$C$5,"Low",IF(F1754&lt;'04_VOLATILITY_REGIMES'!$C$6,"Normal",IF(F1754&lt;'04_VOLATILITY_REGIMES'!$C$7,"High","Extreme"))))</f>
        <v/>
      </c>
      <c r="P1754" s="20">
        <f>O1755</f>
        <v/>
      </c>
      <c r="Q1754" s="21">
        <f>YEAR(A1754)</f>
        <v/>
      </c>
    </row>
    <row r="1755">
      <c r="A1755" s="14" t="n">
        <v>43937</v>
      </c>
      <c r="B1755" s="15">
        <f>'01_RAW_Spot'!B1755</f>
        <v/>
      </c>
      <c r="C1755" s="16">
        <f>'01_RAW_IV'!B1755</f>
        <v/>
      </c>
      <c r="D1755" s="15">
        <f>LN(B1755/B1754)</f>
        <v/>
      </c>
      <c r="E1755" s="16">
        <f>STDEV(D1735:D1755)*SQRT(252)</f>
        <v/>
      </c>
      <c r="F1755" s="16">
        <f>STDEV(D1693:D1755)*SQRT(252)</f>
        <v/>
      </c>
      <c r="G1755" s="16">
        <f>IF(OR(C1755="",F1755=""),"",C1755-F1755)</f>
        <v/>
      </c>
      <c r="H1755" s="17">
        <f>IF(OR(C1755="",F1755="",F1755=0),"",C1755/F1755)</f>
        <v/>
      </c>
      <c r="I1755" s="18">
        <f>IF('01_RAW_FwdRV'!B1755="","",'01_RAW_FwdRV'!B1755)</f>
        <v/>
      </c>
      <c r="J1755" s="18">
        <f>IF(ROW()&lt;=3286,STDEV(D1756:D1776)*SQRT(252),"")</f>
        <v/>
      </c>
      <c r="K1755" s="18">
        <f>IF(ROW()&lt;=3244,LN(B1818/B1755),"")</f>
        <v/>
      </c>
      <c r="L1755" s="19" t="n">
        <v>0.7668187001140251</v>
      </c>
      <c r="M1755" s="19" t="n">
        <v>0.82212086659065</v>
      </c>
      <c r="N1755" s="17" t="n">
        <v>0.1409921110432236</v>
      </c>
      <c r="O1755" s="20">
        <f>IF(F1755="","",IF(F1755&lt;'04_VOLATILITY_REGIMES'!$C$5,"Low",IF(F1755&lt;'04_VOLATILITY_REGIMES'!$C$6,"Normal",IF(F1755&lt;'04_VOLATILITY_REGIMES'!$C$7,"High","Extreme"))))</f>
        <v/>
      </c>
      <c r="P1755" s="20">
        <f>O1756</f>
        <v/>
      </c>
      <c r="Q1755" s="21">
        <f>YEAR(A1755)</f>
        <v/>
      </c>
    </row>
    <row r="1756">
      <c r="A1756" s="14" t="n">
        <v>43938</v>
      </c>
      <c r="B1756" s="15">
        <f>'01_RAW_Spot'!B1756</f>
        <v/>
      </c>
      <c r="C1756" s="16">
        <f>'01_RAW_IV'!B1756</f>
        <v/>
      </c>
      <c r="D1756" s="15">
        <f>LN(B1756/B1755)</f>
        <v/>
      </c>
      <c r="E1756" s="16">
        <f>STDEV(D1736:D1756)*SQRT(252)</f>
        <v/>
      </c>
      <c r="F1756" s="16">
        <f>STDEV(D1694:D1756)*SQRT(252)</f>
        <v/>
      </c>
      <c r="G1756" s="16">
        <f>IF(OR(C1756="",F1756=""),"",C1756-F1756)</f>
        <v/>
      </c>
      <c r="H1756" s="17">
        <f>IF(OR(C1756="",F1756="",F1756=0),"",C1756/F1756)</f>
        <v/>
      </c>
      <c r="I1756" s="18">
        <f>IF('01_RAW_FwdRV'!B1756="","",'01_RAW_FwdRV'!B1756)</f>
        <v/>
      </c>
      <c r="J1756" s="18">
        <f>IF(ROW()&lt;=3286,STDEV(D1757:D1777)*SQRT(252),"")</f>
        <v/>
      </c>
      <c r="K1756" s="18">
        <f>IF(ROW()&lt;=3244,LN(B1819/B1756),"")</f>
        <v/>
      </c>
      <c r="L1756" s="19" t="n">
        <v>0.7652421652421653</v>
      </c>
      <c r="M1756" s="19" t="n">
        <v>0.8256410256410256</v>
      </c>
      <c r="N1756" s="17" t="n">
        <v>0.07817221919066092</v>
      </c>
      <c r="O1756" s="20">
        <f>IF(F1756="","",IF(F1756&lt;'04_VOLATILITY_REGIMES'!$C$5,"Low",IF(F1756&lt;'04_VOLATILITY_REGIMES'!$C$6,"Normal",IF(F1756&lt;'04_VOLATILITY_REGIMES'!$C$7,"High","Extreme"))))</f>
        <v/>
      </c>
      <c r="P1756" s="20">
        <f>O1757</f>
        <v/>
      </c>
      <c r="Q1756" s="21">
        <f>YEAR(A1756)</f>
        <v/>
      </c>
    </row>
    <row r="1757">
      <c r="A1757" s="14" t="n">
        <v>43941</v>
      </c>
      <c r="B1757" s="15">
        <f>'01_RAW_Spot'!B1757</f>
        <v/>
      </c>
      <c r="C1757" s="16">
        <f>'01_RAW_IV'!B1757</f>
        <v/>
      </c>
      <c r="D1757" s="15">
        <f>LN(B1757/B1756)</f>
        <v/>
      </c>
      <c r="E1757" s="16">
        <f>STDEV(D1737:D1757)*SQRT(252)</f>
        <v/>
      </c>
      <c r="F1757" s="16">
        <f>STDEV(D1695:D1757)*SQRT(252)</f>
        <v/>
      </c>
      <c r="G1757" s="16">
        <f>IF(OR(C1757="",F1757=""),"",C1757-F1757)</f>
        <v/>
      </c>
      <c r="H1757" s="17">
        <f>IF(OR(C1757="",F1757="",F1757=0),"",C1757/F1757)</f>
        <v/>
      </c>
      <c r="I1757" s="18">
        <f>IF('01_RAW_FwdRV'!B1757="","",'01_RAW_FwdRV'!B1757)</f>
        <v/>
      </c>
      <c r="J1757" s="18">
        <f>IF(ROW()&lt;=3286,STDEV(D1758:D1778)*SQRT(252),"")</f>
        <v/>
      </c>
      <c r="K1757" s="18">
        <f>IF(ROW()&lt;=3244,LN(B1820/B1757),"")</f>
        <v/>
      </c>
      <c r="L1757" s="19" t="n">
        <v>0.7625284738041003</v>
      </c>
      <c r="M1757" s="19" t="n">
        <v>0.8149202733485194</v>
      </c>
      <c r="N1757" s="17" t="n">
        <v>0.1524098475033679</v>
      </c>
      <c r="O1757" s="20">
        <f>IF(F1757="","",IF(F1757&lt;'04_VOLATILITY_REGIMES'!$C$5,"Low",IF(F1757&lt;'04_VOLATILITY_REGIMES'!$C$6,"Normal",IF(F1757&lt;'04_VOLATILITY_REGIMES'!$C$7,"High","Extreme"))))</f>
        <v/>
      </c>
      <c r="P1757" s="20">
        <f>O1758</f>
        <v/>
      </c>
      <c r="Q1757" s="21">
        <f>YEAR(A1757)</f>
        <v/>
      </c>
    </row>
    <row r="1758">
      <c r="A1758" s="14" t="n">
        <v>43942</v>
      </c>
      <c r="B1758" s="15">
        <f>'01_RAW_Spot'!B1758</f>
        <v/>
      </c>
      <c r="C1758" s="16">
        <f>'01_RAW_IV'!B1758</f>
        <v/>
      </c>
      <c r="D1758" s="15">
        <f>LN(B1758/B1757)</f>
        <v/>
      </c>
      <c r="E1758" s="16">
        <f>STDEV(D1738:D1758)*SQRT(252)</f>
        <v/>
      </c>
      <c r="F1758" s="16">
        <f>STDEV(D1696:D1758)*SQRT(252)</f>
        <v/>
      </c>
      <c r="G1758" s="16">
        <f>IF(OR(C1758="",F1758=""),"",C1758-F1758)</f>
        <v/>
      </c>
      <c r="H1758" s="17">
        <f>IF(OR(C1758="",F1758="",F1758=0),"",C1758/F1758)</f>
        <v/>
      </c>
      <c r="I1758" s="18">
        <f>IF('01_RAW_FwdRV'!B1758="","",'01_RAW_FwdRV'!B1758)</f>
        <v/>
      </c>
      <c r="J1758" s="18">
        <f>IF(ROW()&lt;=3286,STDEV(D1759:D1779)*SQRT(252),"")</f>
        <v/>
      </c>
      <c r="K1758" s="18">
        <f>IF(ROW()&lt;=3244,LN(B1821/B1758),"")</f>
        <v/>
      </c>
      <c r="L1758" s="19" t="n">
        <v>0.7643710870802505</v>
      </c>
      <c r="M1758" s="19" t="n">
        <v>0.8019351166761526</v>
      </c>
      <c r="N1758" s="17" t="n">
        <v>0.190210355805708</v>
      </c>
      <c r="O1758" s="20">
        <f>IF(F1758="","",IF(F1758&lt;'04_VOLATILITY_REGIMES'!$C$5,"Low",IF(F1758&lt;'04_VOLATILITY_REGIMES'!$C$6,"Normal",IF(F1758&lt;'04_VOLATILITY_REGIMES'!$C$7,"High","Extreme"))))</f>
        <v/>
      </c>
      <c r="P1758" s="20">
        <f>O1759</f>
        <v/>
      </c>
      <c r="Q1758" s="21">
        <f>YEAR(A1758)</f>
        <v/>
      </c>
    </row>
    <row r="1759">
      <c r="A1759" s="14" t="n">
        <v>43943</v>
      </c>
      <c r="B1759" s="15">
        <f>'01_RAW_Spot'!B1759</f>
        <v/>
      </c>
      <c r="C1759" s="16">
        <f>'01_RAW_IV'!B1759</f>
        <v/>
      </c>
      <c r="D1759" s="15">
        <f>LN(B1759/B1758)</f>
        <v/>
      </c>
      <c r="E1759" s="16">
        <f>STDEV(D1739:D1759)*SQRT(252)</f>
        <v/>
      </c>
      <c r="F1759" s="16">
        <f>STDEV(D1697:D1759)*SQRT(252)</f>
        <v/>
      </c>
      <c r="G1759" s="16">
        <f>IF(OR(C1759="",F1759=""),"",C1759-F1759)</f>
        <v/>
      </c>
      <c r="H1759" s="17">
        <f>IF(OR(C1759="",F1759="",F1759=0),"",C1759/F1759)</f>
        <v/>
      </c>
      <c r="I1759" s="18">
        <f>IF('01_RAW_FwdRV'!B1759="","",'01_RAW_FwdRV'!B1759)</f>
        <v/>
      </c>
      <c r="J1759" s="18">
        <f>IF(ROW()&lt;=3286,STDEV(D1760:D1780)*SQRT(252),"")</f>
        <v/>
      </c>
      <c r="K1759" s="18">
        <f>IF(ROW()&lt;=3244,LN(B1822/B1759),"")</f>
        <v/>
      </c>
      <c r="L1759" s="19" t="n">
        <v>0.7713310580204779</v>
      </c>
      <c r="M1759" s="19" t="n">
        <v>0.8065984072810012</v>
      </c>
      <c r="N1759" s="17" t="n">
        <v>0.2356363477421198</v>
      </c>
      <c r="O1759" s="20">
        <f>IF(F1759="","",IF(F1759&lt;'04_VOLATILITY_REGIMES'!$C$5,"Low",IF(F1759&lt;'04_VOLATILITY_REGIMES'!$C$6,"Normal",IF(F1759&lt;'04_VOLATILITY_REGIMES'!$C$7,"High","Extreme"))))</f>
        <v/>
      </c>
      <c r="P1759" s="20">
        <f>O1760</f>
        <v/>
      </c>
      <c r="Q1759" s="21">
        <f>YEAR(A1759)</f>
        <v/>
      </c>
    </row>
    <row r="1760">
      <c r="A1760" s="14" t="n">
        <v>43944</v>
      </c>
      <c r="B1760" s="15">
        <f>'01_RAW_Spot'!B1760</f>
        <v/>
      </c>
      <c r="C1760" s="16">
        <f>'01_RAW_IV'!B1760</f>
        <v/>
      </c>
      <c r="D1760" s="15">
        <f>LN(B1760/B1759)</f>
        <v/>
      </c>
      <c r="E1760" s="16">
        <f>STDEV(D1740:D1760)*SQRT(252)</f>
        <v/>
      </c>
      <c r="F1760" s="16">
        <f>STDEV(D1698:D1760)*SQRT(252)</f>
        <v/>
      </c>
      <c r="G1760" s="16">
        <f>IF(OR(C1760="",F1760=""),"",C1760-F1760)</f>
        <v/>
      </c>
      <c r="H1760" s="17">
        <f>IF(OR(C1760="",F1760="",F1760=0),"",C1760/F1760)</f>
        <v/>
      </c>
      <c r="I1760" s="18">
        <f>IF('01_RAW_FwdRV'!B1760="","",'01_RAW_FwdRV'!B1760)</f>
        <v/>
      </c>
      <c r="J1760" s="18">
        <f>IF(ROW()&lt;=3286,STDEV(D1761:D1781)*SQRT(252),"")</f>
        <v/>
      </c>
      <c r="K1760" s="18">
        <f>IF(ROW()&lt;=3244,LN(B1823/B1760),"")</f>
        <v/>
      </c>
      <c r="L1760" s="19" t="n">
        <v>0.7623649801023309</v>
      </c>
      <c r="M1760" s="19" t="n">
        <v>0.8260375213189312</v>
      </c>
      <c r="N1760" s="17" t="n">
        <v>0.05826939482659507</v>
      </c>
      <c r="O1760" s="20">
        <f>IF(F1760="","",IF(F1760&lt;'04_VOLATILITY_REGIMES'!$C$5,"Low",IF(F1760&lt;'04_VOLATILITY_REGIMES'!$C$6,"Normal",IF(F1760&lt;'04_VOLATILITY_REGIMES'!$C$7,"High","Extreme"))))</f>
        <v/>
      </c>
      <c r="P1760" s="20">
        <f>O1761</f>
        <v/>
      </c>
      <c r="Q1760" s="21">
        <f>YEAR(A1760)</f>
        <v/>
      </c>
    </row>
    <row r="1761">
      <c r="A1761" s="14" t="n">
        <v>43945</v>
      </c>
      <c r="B1761" s="15">
        <f>'01_RAW_Spot'!B1761</f>
        <v/>
      </c>
      <c r="C1761" s="16">
        <f>'01_RAW_IV'!B1761</f>
        <v/>
      </c>
      <c r="D1761" s="15">
        <f>LN(B1761/B1760)</f>
        <v/>
      </c>
      <c r="E1761" s="16">
        <f>STDEV(D1741:D1761)*SQRT(252)</f>
        <v/>
      </c>
      <c r="F1761" s="16">
        <f>STDEV(D1699:D1761)*SQRT(252)</f>
        <v/>
      </c>
      <c r="G1761" s="16">
        <f>IF(OR(C1761="",F1761=""),"",C1761-F1761)</f>
        <v/>
      </c>
      <c r="H1761" s="17">
        <f>IF(OR(C1761="",F1761="",F1761=0),"",C1761/F1761)</f>
        <v/>
      </c>
      <c r="I1761" s="18">
        <f>IF('01_RAW_FwdRV'!B1761="","",'01_RAW_FwdRV'!B1761)</f>
        <v/>
      </c>
      <c r="J1761" s="18">
        <f>IF(ROW()&lt;=3286,STDEV(D1762:D1782)*SQRT(252),"")</f>
        <v/>
      </c>
      <c r="K1761" s="18">
        <f>IF(ROW()&lt;=3244,LN(B1824/B1761),"")</f>
        <v/>
      </c>
      <c r="L1761" s="19" t="n">
        <v>0.7551136363636364</v>
      </c>
      <c r="M1761" s="19" t="n">
        <v>0.8272727272727273</v>
      </c>
      <c r="N1761" s="17" t="n">
        <v>0.001635774170069293</v>
      </c>
      <c r="O1761" s="20">
        <f>IF(F1761="","",IF(F1761&lt;'04_VOLATILITY_REGIMES'!$C$5,"Low",IF(F1761&lt;'04_VOLATILITY_REGIMES'!$C$6,"Normal",IF(F1761&lt;'04_VOLATILITY_REGIMES'!$C$7,"High","Extreme"))))</f>
        <v/>
      </c>
      <c r="P1761" s="20">
        <f>O1762</f>
        <v/>
      </c>
      <c r="Q1761" s="21">
        <f>YEAR(A1761)</f>
        <v/>
      </c>
    </row>
    <row r="1762">
      <c r="A1762" s="14" t="n">
        <v>43948</v>
      </c>
      <c r="B1762" s="15">
        <f>'01_RAW_Spot'!B1762</f>
        <v/>
      </c>
      <c r="C1762" s="16">
        <f>'01_RAW_IV'!B1762</f>
        <v/>
      </c>
      <c r="D1762" s="15">
        <f>LN(B1762/B1761)</f>
        <v/>
      </c>
      <c r="E1762" s="16">
        <f>STDEV(D1742:D1762)*SQRT(252)</f>
        <v/>
      </c>
      <c r="F1762" s="16">
        <f>STDEV(D1700:D1762)*SQRT(252)</f>
        <v/>
      </c>
      <c r="G1762" s="16">
        <f>IF(OR(C1762="",F1762=""),"",C1762-F1762)</f>
        <v/>
      </c>
      <c r="H1762" s="17">
        <f>IF(OR(C1762="",F1762="",F1762=0),"",C1762/F1762)</f>
        <v/>
      </c>
      <c r="I1762" s="18">
        <f>IF('01_RAW_FwdRV'!B1762="","",'01_RAW_FwdRV'!B1762)</f>
        <v/>
      </c>
      <c r="J1762" s="18">
        <f>IF(ROW()&lt;=3286,STDEV(D1763:D1783)*SQRT(252),"")</f>
        <v/>
      </c>
      <c r="K1762" s="18">
        <f>IF(ROW()&lt;=3244,LN(B1825/B1762),"")</f>
        <v/>
      </c>
      <c r="L1762" s="19" t="n">
        <v>0.7558205565019875</v>
      </c>
      <c r="M1762" s="19" t="n">
        <v>0.8307779670641681</v>
      </c>
      <c r="N1762" s="17" t="n">
        <v>-0.01879270005744229</v>
      </c>
      <c r="O1762" s="20">
        <f>IF(F1762="","",IF(F1762&lt;'04_VOLATILITY_REGIMES'!$C$5,"Low",IF(F1762&lt;'04_VOLATILITY_REGIMES'!$C$6,"Normal",IF(F1762&lt;'04_VOLATILITY_REGIMES'!$C$7,"High","Extreme"))))</f>
        <v/>
      </c>
      <c r="P1762" s="20">
        <f>O1763</f>
        <v/>
      </c>
      <c r="Q1762" s="21">
        <f>YEAR(A1762)</f>
        <v/>
      </c>
    </row>
    <row r="1763">
      <c r="A1763" s="14" t="n">
        <v>43949</v>
      </c>
      <c r="B1763" s="15">
        <f>'01_RAW_Spot'!B1763</f>
        <v/>
      </c>
      <c r="C1763" s="16">
        <f>'01_RAW_IV'!B1763</f>
        <v/>
      </c>
      <c r="D1763" s="15">
        <f>LN(B1763/B1762)</f>
        <v/>
      </c>
      <c r="E1763" s="16">
        <f>STDEV(D1743:D1763)*SQRT(252)</f>
        <v/>
      </c>
      <c r="F1763" s="16">
        <f>STDEV(D1701:D1763)*SQRT(252)</f>
        <v/>
      </c>
      <c r="G1763" s="16">
        <f>IF(OR(C1763="",F1763=""),"",C1763-F1763)</f>
        <v/>
      </c>
      <c r="H1763" s="17">
        <f>IF(OR(C1763="",F1763="",F1763=0),"",C1763/F1763)</f>
        <v/>
      </c>
      <c r="I1763" s="18">
        <f>IF('01_RAW_FwdRV'!B1763="","",'01_RAW_FwdRV'!B1763)</f>
        <v/>
      </c>
      <c r="J1763" s="18">
        <f>IF(ROW()&lt;=3286,STDEV(D1764:D1784)*SQRT(252),"")</f>
        <v/>
      </c>
      <c r="K1763" s="18">
        <f>IF(ROW()&lt;=3244,LN(B1826/B1763),"")</f>
        <v/>
      </c>
      <c r="L1763" s="19" t="n">
        <v>0.7321225879682179</v>
      </c>
      <c r="M1763" s="19" t="n">
        <v>0.8308740068104427</v>
      </c>
      <c r="N1763" s="17" t="n">
        <v>-0.1177697108144211</v>
      </c>
      <c r="O1763" s="20">
        <f>IF(F1763="","",IF(F1763&lt;'04_VOLATILITY_REGIMES'!$C$5,"Low",IF(F1763&lt;'04_VOLATILITY_REGIMES'!$C$6,"Normal",IF(F1763&lt;'04_VOLATILITY_REGIMES'!$C$7,"High","Extreme"))))</f>
        <v/>
      </c>
      <c r="P1763" s="20">
        <f>O1764</f>
        <v/>
      </c>
      <c r="Q1763" s="21">
        <f>YEAR(A1763)</f>
        <v/>
      </c>
    </row>
    <row r="1764">
      <c r="A1764" s="14" t="n">
        <v>43950</v>
      </c>
      <c r="B1764" s="15">
        <f>'01_RAW_Spot'!B1764</f>
        <v/>
      </c>
      <c r="C1764" s="16">
        <f>'01_RAW_IV'!B1764</f>
        <v/>
      </c>
      <c r="D1764" s="15">
        <f>LN(B1764/B1763)</f>
        <v/>
      </c>
      <c r="E1764" s="16">
        <f>STDEV(D1744:D1764)*SQRT(252)</f>
        <v/>
      </c>
      <c r="F1764" s="16">
        <f>STDEV(D1702:D1764)*SQRT(252)</f>
        <v/>
      </c>
      <c r="G1764" s="16">
        <f>IF(OR(C1764="",F1764=""),"",C1764-F1764)</f>
        <v/>
      </c>
      <c r="H1764" s="17">
        <f>IF(OR(C1764="",F1764="",F1764=0),"",C1764/F1764)</f>
        <v/>
      </c>
      <c r="I1764" s="18">
        <f>IF('01_RAW_FwdRV'!B1764="","",'01_RAW_FwdRV'!B1764)</f>
        <v/>
      </c>
      <c r="J1764" s="18">
        <f>IF(ROW()&lt;=3286,STDEV(D1765:D1785)*SQRT(252),"")</f>
        <v/>
      </c>
      <c r="K1764" s="18">
        <f>IF(ROW()&lt;=3244,LN(B1827/B1764),"")</f>
        <v/>
      </c>
      <c r="L1764" s="19" t="n">
        <v>0.7169597277368123</v>
      </c>
      <c r="M1764" s="19" t="n">
        <v>0.8332387975042541</v>
      </c>
      <c r="N1764" s="17" t="n">
        <v>-0.2859036010821893</v>
      </c>
      <c r="O1764" s="20">
        <f>IF(F1764="","",IF(F1764&lt;'04_VOLATILITY_REGIMES'!$C$5,"Low",IF(F1764&lt;'04_VOLATILITY_REGIMES'!$C$6,"Normal",IF(F1764&lt;'04_VOLATILITY_REGIMES'!$C$7,"High","Extreme"))))</f>
        <v/>
      </c>
      <c r="P1764" s="20">
        <f>O1765</f>
        <v/>
      </c>
      <c r="Q1764" s="21">
        <f>YEAR(A1764)</f>
        <v/>
      </c>
    </row>
    <row r="1765">
      <c r="A1765" s="14" t="n">
        <v>43951</v>
      </c>
      <c r="B1765" s="15">
        <f>'01_RAW_Spot'!B1765</f>
        <v/>
      </c>
      <c r="C1765" s="16">
        <f>'01_RAW_IV'!B1765</f>
        <v/>
      </c>
      <c r="D1765" s="15">
        <f>LN(B1765/B1764)</f>
        <v/>
      </c>
      <c r="E1765" s="16">
        <f>STDEV(D1745:D1765)*SQRT(252)</f>
        <v/>
      </c>
      <c r="F1765" s="16">
        <f>STDEV(D1703:D1765)*SQRT(252)</f>
        <v/>
      </c>
      <c r="G1765" s="16">
        <f>IF(OR(C1765="",F1765=""),"",C1765-F1765)</f>
        <v/>
      </c>
      <c r="H1765" s="17">
        <f>IF(OR(C1765="",F1765="",F1765=0),"",C1765/F1765)</f>
        <v/>
      </c>
      <c r="I1765" s="18">
        <f>IF('01_RAW_FwdRV'!B1765="","",'01_RAW_FwdRV'!B1765)</f>
        <v/>
      </c>
      <c r="J1765" s="18">
        <f>IF(ROW()&lt;=3286,STDEV(D1766:D1786)*SQRT(252),"")</f>
        <v/>
      </c>
      <c r="K1765" s="18">
        <f>IF(ROW()&lt;=3244,LN(B1828/B1765),"")</f>
        <v/>
      </c>
      <c r="L1765" s="19" t="n">
        <v>0.7006802721088435</v>
      </c>
      <c r="M1765" s="19" t="n">
        <v>0.8373015873015873</v>
      </c>
      <c r="N1765" s="17" t="n">
        <v>-0.4582710654195616</v>
      </c>
      <c r="O1765" s="20">
        <f>IF(F1765="","",IF(F1765&lt;'04_VOLATILITY_REGIMES'!$C$5,"Low",IF(F1765&lt;'04_VOLATILITY_REGIMES'!$C$6,"Normal",IF(F1765&lt;'04_VOLATILITY_REGIMES'!$C$7,"High","Extreme"))))</f>
        <v/>
      </c>
      <c r="P1765" s="20">
        <f>O1766</f>
        <v/>
      </c>
      <c r="Q1765" s="21">
        <f>YEAR(A1765)</f>
        <v/>
      </c>
    </row>
    <row r="1766">
      <c r="A1766" s="14" t="n">
        <v>43955</v>
      </c>
      <c r="B1766" s="15">
        <f>'01_RAW_Spot'!B1766</f>
        <v/>
      </c>
      <c r="C1766" s="16">
        <f>'01_RAW_IV'!B1766</f>
        <v/>
      </c>
      <c r="D1766" s="15">
        <f>LN(B1766/B1765)</f>
        <v/>
      </c>
      <c r="E1766" s="16">
        <f>STDEV(D1746:D1766)*SQRT(252)</f>
        <v/>
      </c>
      <c r="F1766" s="16">
        <f>STDEV(D1704:D1766)*SQRT(252)</f>
        <v/>
      </c>
      <c r="G1766" s="16">
        <f>IF(OR(C1766="",F1766=""),"",C1766-F1766)</f>
        <v/>
      </c>
      <c r="H1766" s="17">
        <f>IF(OR(C1766="",F1766="",F1766=0),"",C1766/F1766)</f>
        <v/>
      </c>
      <c r="I1766" s="18">
        <f>IF('01_RAW_FwdRV'!B1766="","",'01_RAW_FwdRV'!B1766)</f>
        <v/>
      </c>
      <c r="J1766" s="18">
        <f>IF(ROW()&lt;=3286,STDEV(D1767:D1787)*SQRT(252),"")</f>
        <v/>
      </c>
      <c r="K1766" s="18">
        <f>IF(ROW()&lt;=3244,LN(B1829/B1766),"")</f>
        <v/>
      </c>
      <c r="L1766" s="19" t="n">
        <v>0.7291784702549575</v>
      </c>
      <c r="M1766" s="19" t="n">
        <v>0.8453257790368272</v>
      </c>
      <c r="N1766" s="17" t="n">
        <v>-0.4006275431831684</v>
      </c>
      <c r="O1766" s="20">
        <f>IF(F1766="","",IF(F1766&lt;'04_VOLATILITY_REGIMES'!$C$5,"Low",IF(F1766&lt;'04_VOLATILITY_REGIMES'!$C$6,"Normal",IF(F1766&lt;'04_VOLATILITY_REGIMES'!$C$7,"High","Extreme"))))</f>
        <v/>
      </c>
      <c r="P1766" s="20">
        <f>O1767</f>
        <v/>
      </c>
      <c r="Q1766" s="21">
        <f>YEAR(A1766)</f>
        <v/>
      </c>
    </row>
    <row r="1767">
      <c r="A1767" s="14" t="n">
        <v>43956</v>
      </c>
      <c r="B1767" s="15">
        <f>'01_RAW_Spot'!B1767</f>
        <v/>
      </c>
      <c r="C1767" s="16">
        <f>'01_RAW_IV'!B1767</f>
        <v/>
      </c>
      <c r="D1767" s="15">
        <f>LN(B1767/B1766)</f>
        <v/>
      </c>
      <c r="E1767" s="16">
        <f>STDEV(D1747:D1767)*SQRT(252)</f>
        <v/>
      </c>
      <c r="F1767" s="16">
        <f>STDEV(D1705:D1767)*SQRT(252)</f>
        <v/>
      </c>
      <c r="G1767" s="16">
        <f>IF(OR(C1767="",F1767=""),"",C1767-F1767)</f>
        <v/>
      </c>
      <c r="H1767" s="17">
        <f>IF(OR(C1767="",F1767="",F1767=0),"",C1767/F1767)</f>
        <v/>
      </c>
      <c r="I1767" s="18">
        <f>IF('01_RAW_FwdRV'!B1767="","",'01_RAW_FwdRV'!B1767)</f>
        <v/>
      </c>
      <c r="J1767" s="18">
        <f>IF(ROW()&lt;=3286,STDEV(D1768:D1788)*SQRT(252),"")</f>
        <v/>
      </c>
      <c r="K1767" s="18">
        <f>IF(ROW()&lt;=3244,LN(B1830/B1767),"")</f>
        <v/>
      </c>
      <c r="L1767" s="19" t="n">
        <v>0.7004530011325029</v>
      </c>
      <c r="M1767" s="19" t="n">
        <v>0.8459796149490374</v>
      </c>
      <c r="N1767" s="17" t="n">
        <v>-0.5332705220115401</v>
      </c>
      <c r="O1767" s="20">
        <f>IF(F1767="","",IF(F1767&lt;'04_VOLATILITY_REGIMES'!$C$5,"Low",IF(F1767&lt;'04_VOLATILITY_REGIMES'!$C$6,"Normal",IF(F1767&lt;'04_VOLATILITY_REGIMES'!$C$7,"High","Extreme"))))</f>
        <v/>
      </c>
      <c r="P1767" s="20">
        <f>O1768</f>
        <v/>
      </c>
      <c r="Q1767" s="21">
        <f>YEAR(A1767)</f>
        <v/>
      </c>
    </row>
    <row r="1768">
      <c r="A1768" s="14" t="n">
        <v>43957</v>
      </c>
      <c r="B1768" s="15">
        <f>'01_RAW_Spot'!B1768</f>
        <v/>
      </c>
      <c r="C1768" s="16">
        <f>'01_RAW_IV'!B1768</f>
        <v/>
      </c>
      <c r="D1768" s="15">
        <f>LN(B1768/B1767)</f>
        <v/>
      </c>
      <c r="E1768" s="16">
        <f>STDEV(D1748:D1768)*SQRT(252)</f>
        <v/>
      </c>
      <c r="F1768" s="16">
        <f>STDEV(D1706:D1768)*SQRT(252)</f>
        <v/>
      </c>
      <c r="G1768" s="16">
        <f>IF(OR(C1768="",F1768=""),"",C1768-F1768)</f>
        <v/>
      </c>
      <c r="H1768" s="17">
        <f>IF(OR(C1768="",F1768="",F1768=0),"",C1768/F1768)</f>
        <v/>
      </c>
      <c r="I1768" s="18">
        <f>IF('01_RAW_FwdRV'!B1768="","",'01_RAW_FwdRV'!B1768)</f>
        <v/>
      </c>
      <c r="J1768" s="18">
        <f>IF(ROW()&lt;=3286,STDEV(D1769:D1789)*SQRT(252),"")</f>
        <v/>
      </c>
      <c r="K1768" s="18">
        <f>IF(ROW()&lt;=3244,LN(B1831/B1768),"")</f>
        <v/>
      </c>
      <c r="L1768" s="19" t="n">
        <v>0.6796830786644029</v>
      </c>
      <c r="M1768" s="19" t="n">
        <v>0.8460667798528579</v>
      </c>
      <c r="N1768" s="17" t="n">
        <v>-0.6003755679287686</v>
      </c>
      <c r="O1768" s="20">
        <f>IF(F1768="","",IF(F1768&lt;'04_VOLATILITY_REGIMES'!$C$5,"Low",IF(F1768&lt;'04_VOLATILITY_REGIMES'!$C$6,"Normal",IF(F1768&lt;'04_VOLATILITY_REGIMES'!$C$7,"High","Extreme"))))</f>
        <v/>
      </c>
      <c r="P1768" s="20">
        <f>O1769</f>
        <v/>
      </c>
      <c r="Q1768" s="21">
        <f>YEAR(A1768)</f>
        <v/>
      </c>
    </row>
    <row r="1769">
      <c r="A1769" s="14" t="n">
        <v>43959</v>
      </c>
      <c r="B1769" s="15">
        <f>'01_RAW_Spot'!B1769</f>
        <v/>
      </c>
      <c r="C1769" s="16">
        <f>'01_RAW_IV'!B1769</f>
        <v/>
      </c>
      <c r="D1769" s="15">
        <f>LN(B1769/B1768)</f>
        <v/>
      </c>
      <c r="E1769" s="16">
        <f>STDEV(D1749:D1769)*SQRT(252)</f>
        <v/>
      </c>
      <c r="F1769" s="16">
        <f>STDEV(D1707:D1769)*SQRT(252)</f>
        <v/>
      </c>
      <c r="G1769" s="16">
        <f>IF(OR(C1769="",F1769=""),"",C1769-F1769)</f>
        <v/>
      </c>
      <c r="H1769" s="17">
        <f>IF(OR(C1769="",F1769="",F1769=0),"",C1769/F1769)</f>
        <v/>
      </c>
      <c r="I1769" s="18">
        <f>IF('01_RAW_FwdRV'!B1769="","",'01_RAW_FwdRV'!B1769)</f>
        <v/>
      </c>
      <c r="J1769" s="18">
        <f>IF(ROW()&lt;=3286,STDEV(D1770:D1790)*SQRT(252),"")</f>
        <v/>
      </c>
      <c r="K1769" s="18">
        <f>IF(ROW()&lt;=3244,LN(B1832/B1769),"")</f>
        <v/>
      </c>
      <c r="L1769" s="19" t="n">
        <v>0.6843891402714932</v>
      </c>
      <c r="M1769" s="19" t="n">
        <v>0.8489819004524887</v>
      </c>
      <c r="N1769" s="17" t="n">
        <v>-0.6003851697025506</v>
      </c>
      <c r="O1769" s="20">
        <f>IF(F1769="","",IF(F1769&lt;'04_VOLATILITY_REGIMES'!$C$5,"Low",IF(F1769&lt;'04_VOLATILITY_REGIMES'!$C$6,"Normal",IF(F1769&lt;'04_VOLATILITY_REGIMES'!$C$7,"High","Extreme"))))</f>
        <v/>
      </c>
      <c r="P1769" s="20">
        <f>O1770</f>
        <v/>
      </c>
      <c r="Q1769" s="21">
        <f>YEAR(A1769)</f>
        <v/>
      </c>
    </row>
    <row r="1770">
      <c r="A1770" s="14" t="n">
        <v>43962</v>
      </c>
      <c r="B1770" s="15">
        <f>'01_RAW_Spot'!B1770</f>
        <v/>
      </c>
      <c r="C1770" s="16">
        <f>'01_RAW_IV'!B1770</f>
        <v/>
      </c>
      <c r="D1770" s="15">
        <f>LN(B1770/B1769)</f>
        <v/>
      </c>
      <c r="E1770" s="16">
        <f>STDEV(D1750:D1770)*SQRT(252)</f>
        <v/>
      </c>
      <c r="F1770" s="16">
        <f>STDEV(D1708:D1770)*SQRT(252)</f>
        <v/>
      </c>
      <c r="G1770" s="16">
        <f>IF(OR(C1770="",F1770=""),"",C1770-F1770)</f>
        <v/>
      </c>
      <c r="H1770" s="17">
        <f>IF(OR(C1770="",F1770="",F1770=0),"",C1770/F1770)</f>
        <v/>
      </c>
      <c r="I1770" s="18">
        <f>IF('01_RAW_FwdRV'!B1770="","",'01_RAW_FwdRV'!B1770)</f>
        <v/>
      </c>
      <c r="J1770" s="18">
        <f>IF(ROW()&lt;=3286,STDEV(D1771:D1791)*SQRT(252),"")</f>
        <v/>
      </c>
      <c r="K1770" s="18">
        <f>IF(ROW()&lt;=3244,LN(B1833/B1770),"")</f>
        <v/>
      </c>
      <c r="L1770" s="19" t="n">
        <v>0.6749576031656302</v>
      </c>
      <c r="M1770" s="19" t="n">
        <v>0.8485019785189373</v>
      </c>
      <c r="N1770" s="17" t="n">
        <v>-0.6291966446861799</v>
      </c>
      <c r="O1770" s="20">
        <f>IF(F1770="","",IF(F1770&lt;'04_VOLATILITY_REGIMES'!$C$5,"Low",IF(F1770&lt;'04_VOLATILITY_REGIMES'!$C$6,"Normal",IF(F1770&lt;'04_VOLATILITY_REGIMES'!$C$7,"High","Extreme"))))</f>
        <v/>
      </c>
      <c r="P1770" s="20">
        <f>O1771</f>
        <v/>
      </c>
      <c r="Q1770" s="21">
        <f>YEAR(A1770)</f>
        <v/>
      </c>
    </row>
    <row r="1771">
      <c r="A1771" s="14" t="n">
        <v>43963</v>
      </c>
      <c r="B1771" s="15">
        <f>'01_RAW_Spot'!B1771</f>
        <v/>
      </c>
      <c r="C1771" s="16">
        <f>'01_RAW_IV'!B1771</f>
        <v/>
      </c>
      <c r="D1771" s="15">
        <f>LN(B1771/B1770)</f>
        <v/>
      </c>
      <c r="E1771" s="16">
        <f>STDEV(D1751:D1771)*SQRT(252)</f>
        <v/>
      </c>
      <c r="F1771" s="16">
        <f>STDEV(D1709:D1771)*SQRT(252)</f>
        <v/>
      </c>
      <c r="G1771" s="16">
        <f>IF(OR(C1771="",F1771=""),"",C1771-F1771)</f>
        <v/>
      </c>
      <c r="H1771" s="17">
        <f>IF(OR(C1771="",F1771="",F1771=0),"",C1771/F1771)</f>
        <v/>
      </c>
      <c r="I1771" s="18">
        <f>IF('01_RAW_FwdRV'!B1771="","",'01_RAW_FwdRV'!B1771)</f>
        <v/>
      </c>
      <c r="J1771" s="18">
        <f>IF(ROW()&lt;=3286,STDEV(D1772:D1792)*SQRT(252),"")</f>
        <v/>
      </c>
      <c r="K1771" s="18">
        <f>IF(ROW()&lt;=3244,LN(B1834/B1771),"")</f>
        <v/>
      </c>
      <c r="L1771" s="19" t="n">
        <v>0.6451977401129944</v>
      </c>
      <c r="M1771" s="19" t="n">
        <v>0.8491525423728814</v>
      </c>
      <c r="N1771" s="17" t="n">
        <v>-0.738277559977619</v>
      </c>
      <c r="O1771" s="20">
        <f>IF(F1771="","",IF(F1771&lt;'04_VOLATILITY_REGIMES'!$C$5,"Low",IF(F1771&lt;'04_VOLATILITY_REGIMES'!$C$6,"Normal",IF(F1771&lt;'04_VOLATILITY_REGIMES'!$C$7,"High","Extreme"))))</f>
        <v/>
      </c>
      <c r="P1771" s="20">
        <f>O1772</f>
        <v/>
      </c>
      <c r="Q1771" s="21">
        <f>YEAR(A1771)</f>
        <v/>
      </c>
    </row>
    <row r="1772">
      <c r="A1772" s="14" t="n">
        <v>43964</v>
      </c>
      <c r="B1772" s="15">
        <f>'01_RAW_Spot'!B1772</f>
        <v/>
      </c>
      <c r="C1772" s="16">
        <f>'01_RAW_IV'!B1772</f>
        <v/>
      </c>
      <c r="D1772" s="15">
        <f>LN(B1772/B1771)</f>
        <v/>
      </c>
      <c r="E1772" s="16">
        <f>STDEV(D1752:D1772)*SQRT(252)</f>
        <v/>
      </c>
      <c r="F1772" s="16">
        <f>STDEV(D1710:D1772)*SQRT(252)</f>
        <v/>
      </c>
      <c r="G1772" s="16">
        <f>IF(OR(C1772="",F1772=""),"",C1772-F1772)</f>
        <v/>
      </c>
      <c r="H1772" s="17">
        <f>IF(OR(C1772="",F1772="",F1772=0),"",C1772/F1772)</f>
        <v/>
      </c>
      <c r="I1772" s="18">
        <f>IF('01_RAW_FwdRV'!B1772="","",'01_RAW_FwdRV'!B1772)</f>
        <v/>
      </c>
      <c r="J1772" s="18">
        <f>IF(ROW()&lt;=3286,STDEV(D1773:D1793)*SQRT(252),"")</f>
        <v/>
      </c>
      <c r="K1772" s="18">
        <f>IF(ROW()&lt;=3244,LN(B1835/B1772),"")</f>
        <v/>
      </c>
      <c r="L1772" s="19" t="n">
        <v>0.6267645398080181</v>
      </c>
      <c r="M1772" s="19" t="n">
        <v>0.8486730660643704</v>
      </c>
      <c r="N1772" s="17" t="n">
        <v>-0.8026253101555277</v>
      </c>
      <c r="O1772" s="20">
        <f>IF(F1772="","",IF(F1772&lt;'04_VOLATILITY_REGIMES'!$C$5,"Low",IF(F1772&lt;'04_VOLATILITY_REGIMES'!$C$6,"Normal",IF(F1772&lt;'04_VOLATILITY_REGIMES'!$C$7,"High","Extreme"))))</f>
        <v/>
      </c>
      <c r="P1772" s="20">
        <f>O1773</f>
        <v/>
      </c>
      <c r="Q1772" s="21">
        <f>YEAR(A1772)</f>
        <v/>
      </c>
    </row>
    <row r="1773">
      <c r="A1773" s="14" t="n">
        <v>43965</v>
      </c>
      <c r="B1773" s="15">
        <f>'01_RAW_Spot'!B1773</f>
        <v/>
      </c>
      <c r="C1773" s="16">
        <f>'01_RAW_IV'!B1773</f>
        <v/>
      </c>
      <c r="D1773" s="15">
        <f>LN(B1773/B1772)</f>
        <v/>
      </c>
      <c r="E1773" s="16">
        <f>STDEV(D1753:D1773)*SQRT(252)</f>
        <v/>
      </c>
      <c r="F1773" s="16">
        <f>STDEV(D1711:D1773)*SQRT(252)</f>
        <v/>
      </c>
      <c r="G1773" s="16">
        <f>IF(OR(C1773="",F1773=""),"",C1773-F1773)</f>
        <v/>
      </c>
      <c r="H1773" s="17">
        <f>IF(OR(C1773="",F1773="",F1773=0),"",C1773/F1773)</f>
        <v/>
      </c>
      <c r="I1773" s="18">
        <f>IF('01_RAW_FwdRV'!B1773="","",'01_RAW_FwdRV'!B1773)</f>
        <v/>
      </c>
      <c r="J1773" s="18">
        <f>IF(ROW()&lt;=3286,STDEV(D1774:D1794)*SQRT(252),"")</f>
        <v/>
      </c>
      <c r="K1773" s="18">
        <f>IF(ROW()&lt;=3244,LN(B1836/B1773),"")</f>
        <v/>
      </c>
      <c r="L1773" s="19" t="n">
        <v>0.6173814898419865</v>
      </c>
      <c r="M1773" s="19" t="n">
        <v>0.8470654627539503</v>
      </c>
      <c r="N1773" s="17" t="n">
        <v>-0.8256468000575128</v>
      </c>
      <c r="O1773" s="20">
        <f>IF(F1773="","",IF(F1773&lt;'04_VOLATILITY_REGIMES'!$C$5,"Low",IF(F1773&lt;'04_VOLATILITY_REGIMES'!$C$6,"Normal",IF(F1773&lt;'04_VOLATILITY_REGIMES'!$C$7,"High","Extreme"))))</f>
        <v/>
      </c>
      <c r="P1773" s="20">
        <f>O1774</f>
        <v/>
      </c>
      <c r="Q1773" s="21">
        <f>YEAR(A1773)</f>
        <v/>
      </c>
    </row>
    <row r="1774">
      <c r="A1774" s="14" t="n">
        <v>43966</v>
      </c>
      <c r="B1774" s="15">
        <f>'01_RAW_Spot'!B1774</f>
        <v/>
      </c>
      <c r="C1774" s="16">
        <f>'01_RAW_IV'!B1774</f>
        <v/>
      </c>
      <c r="D1774" s="15">
        <f>LN(B1774/B1773)</f>
        <v/>
      </c>
      <c r="E1774" s="16">
        <f>STDEV(D1754:D1774)*SQRT(252)</f>
        <v/>
      </c>
      <c r="F1774" s="16">
        <f>STDEV(D1712:D1774)*SQRT(252)</f>
        <v/>
      </c>
      <c r="G1774" s="16">
        <f>IF(OR(C1774="",F1774=""),"",C1774-F1774)</f>
        <v/>
      </c>
      <c r="H1774" s="17">
        <f>IF(OR(C1774="",F1774="",F1774=0),"",C1774/F1774)</f>
        <v/>
      </c>
      <c r="I1774" s="18">
        <f>IF('01_RAW_FwdRV'!B1774="","",'01_RAW_FwdRV'!B1774)</f>
        <v/>
      </c>
      <c r="J1774" s="18">
        <f>IF(ROW()&lt;=3286,STDEV(D1775:D1795)*SQRT(252),"")</f>
        <v/>
      </c>
      <c r="K1774" s="18">
        <f>IF(ROW()&lt;=3244,LN(B1837/B1774),"")</f>
        <v/>
      </c>
      <c r="L1774" s="19" t="n">
        <v>0.6068809926677947</v>
      </c>
      <c r="M1774" s="19" t="n">
        <v>0.8465877044557247</v>
      </c>
      <c r="N1774" s="17" t="n">
        <v>-0.8965035329391113</v>
      </c>
      <c r="O1774" s="20">
        <f>IF(F1774="","",IF(F1774&lt;'04_VOLATILITY_REGIMES'!$C$5,"Low",IF(F1774&lt;'04_VOLATILITY_REGIMES'!$C$6,"Normal",IF(F1774&lt;'04_VOLATILITY_REGIMES'!$C$7,"High","Extreme"))))</f>
        <v/>
      </c>
      <c r="P1774" s="20">
        <f>O1775</f>
        <v/>
      </c>
      <c r="Q1774" s="21">
        <f>YEAR(A1774)</f>
        <v/>
      </c>
    </row>
    <row r="1775">
      <c r="A1775" s="14" t="n">
        <v>43969</v>
      </c>
      <c r="B1775" s="15">
        <f>'01_RAW_Spot'!B1775</f>
        <v/>
      </c>
      <c r="C1775" s="16">
        <f>'01_RAW_IV'!B1775</f>
        <v/>
      </c>
      <c r="D1775" s="15">
        <f>LN(B1775/B1774)</f>
        <v/>
      </c>
      <c r="E1775" s="16">
        <f>STDEV(D1755:D1775)*SQRT(252)</f>
        <v/>
      </c>
      <c r="F1775" s="16">
        <f>STDEV(D1713:D1775)*SQRT(252)</f>
        <v/>
      </c>
      <c r="G1775" s="16">
        <f>IF(OR(C1775="",F1775=""),"",C1775-F1775)</f>
        <v/>
      </c>
      <c r="H1775" s="17">
        <f>IF(OR(C1775="",F1775="",F1775=0),"",C1775/F1775)</f>
        <v/>
      </c>
      <c r="I1775" s="18">
        <f>IF('01_RAW_FwdRV'!B1775="","",'01_RAW_FwdRV'!B1775)</f>
        <v/>
      </c>
      <c r="J1775" s="18">
        <f>IF(ROW()&lt;=3286,STDEV(D1776:D1796)*SQRT(252),"")</f>
        <v/>
      </c>
      <c r="K1775" s="18">
        <f>IF(ROW()&lt;=3244,LN(B1838/B1775),"")</f>
        <v/>
      </c>
      <c r="L1775" s="19" t="n">
        <v>0.6076662908680946</v>
      </c>
      <c r="M1775" s="19" t="n">
        <v>0.8489289740698985</v>
      </c>
      <c r="N1775" s="17" t="n">
        <v>-0.9027501887077228</v>
      </c>
      <c r="O1775" s="20">
        <f>IF(F1775="","",IF(F1775&lt;'04_VOLATILITY_REGIMES'!$C$5,"Low",IF(F1775&lt;'04_VOLATILITY_REGIMES'!$C$6,"Normal",IF(F1775&lt;'04_VOLATILITY_REGIMES'!$C$7,"High","Extreme"))))</f>
        <v/>
      </c>
      <c r="P1775" s="20">
        <f>O1776</f>
        <v/>
      </c>
      <c r="Q1775" s="21">
        <f>YEAR(A1775)</f>
        <v/>
      </c>
    </row>
    <row r="1776">
      <c r="A1776" s="14" t="n">
        <v>43970</v>
      </c>
      <c r="B1776" s="15">
        <f>'01_RAW_Spot'!B1776</f>
        <v/>
      </c>
      <c r="C1776" s="16">
        <f>'01_RAW_IV'!B1776</f>
        <v/>
      </c>
      <c r="D1776" s="15">
        <f>LN(B1776/B1775)</f>
        <v/>
      </c>
      <c r="E1776" s="16">
        <f>STDEV(D1756:D1776)*SQRT(252)</f>
        <v/>
      </c>
      <c r="F1776" s="16">
        <f>STDEV(D1714:D1776)*SQRT(252)</f>
        <v/>
      </c>
      <c r="G1776" s="16">
        <f>IF(OR(C1776="",F1776=""),"",C1776-F1776)</f>
        <v/>
      </c>
      <c r="H1776" s="17">
        <f>IF(OR(C1776="",F1776="",F1776=0),"",C1776/F1776)</f>
        <v/>
      </c>
      <c r="I1776" s="18">
        <f>IF('01_RAW_FwdRV'!B1776="","",'01_RAW_FwdRV'!B1776)</f>
        <v/>
      </c>
      <c r="J1776" s="18">
        <f>IF(ROW()&lt;=3286,STDEV(D1777:D1797)*SQRT(252),"")</f>
        <v/>
      </c>
      <c r="K1776" s="18">
        <f>IF(ROW()&lt;=3244,LN(B1839/B1776),"")</f>
        <v/>
      </c>
      <c r="L1776" s="19" t="n">
        <v>0.5977464788732394</v>
      </c>
      <c r="M1776" s="19" t="n">
        <v>0.8507042253521127</v>
      </c>
      <c r="N1776" s="17" t="n">
        <v>-0.9528683769567948</v>
      </c>
      <c r="O1776" s="20">
        <f>IF(F1776="","",IF(F1776&lt;'04_VOLATILITY_REGIMES'!$C$5,"Low",IF(F1776&lt;'04_VOLATILITY_REGIMES'!$C$6,"Normal",IF(F1776&lt;'04_VOLATILITY_REGIMES'!$C$7,"High","Extreme"))))</f>
        <v/>
      </c>
      <c r="P1776" s="20">
        <f>O1777</f>
        <v/>
      </c>
      <c r="Q1776" s="21">
        <f>YEAR(A1776)</f>
        <v/>
      </c>
    </row>
    <row r="1777">
      <c r="A1777" s="14" t="n">
        <v>43971</v>
      </c>
      <c r="B1777" s="15">
        <f>'01_RAW_Spot'!B1777</f>
        <v/>
      </c>
      <c r="C1777" s="16">
        <f>'01_RAW_IV'!B1777</f>
        <v/>
      </c>
      <c r="D1777" s="15">
        <f>LN(B1777/B1776)</f>
        <v/>
      </c>
      <c r="E1777" s="16">
        <f>STDEV(D1757:D1777)*SQRT(252)</f>
        <v/>
      </c>
      <c r="F1777" s="16">
        <f>STDEV(D1715:D1777)*SQRT(252)</f>
        <v/>
      </c>
      <c r="G1777" s="16">
        <f>IF(OR(C1777="",F1777=""),"",C1777-F1777)</f>
        <v/>
      </c>
      <c r="H1777" s="17">
        <f>IF(OR(C1777="",F1777="",F1777=0),"",C1777/F1777)</f>
        <v/>
      </c>
      <c r="I1777" s="18">
        <f>IF('01_RAW_FwdRV'!B1777="","",'01_RAW_FwdRV'!B1777)</f>
        <v/>
      </c>
      <c r="J1777" s="18">
        <f>IF(ROW()&lt;=3286,STDEV(D1778:D1798)*SQRT(252),"")</f>
        <v/>
      </c>
      <c r="K1777" s="18">
        <f>IF(ROW()&lt;=3244,LN(B1840/B1777),"")</f>
        <v/>
      </c>
      <c r="L1777" s="19" t="n">
        <v>0.5968468468468469</v>
      </c>
      <c r="M1777" s="19" t="n">
        <v>0.8502252252252253</v>
      </c>
      <c r="N1777" s="17" t="n">
        <v>-0.9570521774043356</v>
      </c>
      <c r="O1777" s="20">
        <f>IF(F1777="","",IF(F1777&lt;'04_VOLATILITY_REGIMES'!$C$5,"Low",IF(F1777&lt;'04_VOLATILITY_REGIMES'!$C$6,"Normal",IF(F1777&lt;'04_VOLATILITY_REGIMES'!$C$7,"High","Extreme"))))</f>
        <v/>
      </c>
      <c r="P1777" s="20">
        <f>O1778</f>
        <v/>
      </c>
      <c r="Q1777" s="21">
        <f>YEAR(A1777)</f>
        <v/>
      </c>
    </row>
    <row r="1778">
      <c r="A1778" s="14" t="n">
        <v>43972</v>
      </c>
      <c r="B1778" s="15">
        <f>'01_RAW_Spot'!B1778</f>
        <v/>
      </c>
      <c r="C1778" s="16">
        <f>'01_RAW_IV'!B1778</f>
        <v/>
      </c>
      <c r="D1778" s="15">
        <f>LN(B1778/B1777)</f>
        <v/>
      </c>
      <c r="E1778" s="16">
        <f>STDEV(D1758:D1778)*SQRT(252)</f>
        <v/>
      </c>
      <c r="F1778" s="16">
        <f>STDEV(D1716:D1778)*SQRT(252)</f>
        <v/>
      </c>
      <c r="G1778" s="16">
        <f>IF(OR(C1778="",F1778=""),"",C1778-F1778)</f>
        <v/>
      </c>
      <c r="H1778" s="17">
        <f>IF(OR(C1778="",F1778="",F1778=0),"",C1778/F1778)</f>
        <v/>
      </c>
      <c r="I1778" s="18">
        <f>IF('01_RAW_FwdRV'!B1778="","",'01_RAW_FwdRV'!B1778)</f>
        <v/>
      </c>
      <c r="J1778" s="18">
        <f>IF(ROW()&lt;=3286,STDEV(D1779:D1799)*SQRT(252),"")</f>
        <v/>
      </c>
      <c r="K1778" s="18">
        <f>IF(ROW()&lt;=3244,LN(B1841/B1778),"")</f>
        <v/>
      </c>
      <c r="L1778" s="19" t="n">
        <v>0.5841305571187394</v>
      </c>
      <c r="M1778" s="19" t="n">
        <v>0.851435002813731</v>
      </c>
      <c r="N1778" s="17" t="n">
        <v>-0.9968612566235692</v>
      </c>
      <c r="O1778" s="20">
        <f>IF(F1778="","",IF(F1778&lt;'04_VOLATILITY_REGIMES'!$C$5,"Low",IF(F1778&lt;'04_VOLATILITY_REGIMES'!$C$6,"Normal",IF(F1778&lt;'04_VOLATILITY_REGIMES'!$C$7,"High","Extreme"))))</f>
        <v/>
      </c>
      <c r="P1778" s="20">
        <f>O1779</f>
        <v/>
      </c>
      <c r="Q1778" s="21">
        <f>YEAR(A1778)</f>
        <v/>
      </c>
    </row>
    <row r="1779">
      <c r="A1779" s="14" t="n">
        <v>43973</v>
      </c>
      <c r="B1779" s="15">
        <f>'01_RAW_Spot'!B1779</f>
        <v/>
      </c>
      <c r="C1779" s="16">
        <f>'01_RAW_IV'!B1779</f>
        <v/>
      </c>
      <c r="D1779" s="15">
        <f>LN(B1779/B1778)</f>
        <v/>
      </c>
      <c r="E1779" s="16">
        <f>STDEV(D1759:D1779)*SQRT(252)</f>
        <v/>
      </c>
      <c r="F1779" s="16">
        <f>STDEV(D1717:D1779)*SQRT(252)</f>
        <v/>
      </c>
      <c r="G1779" s="16">
        <f>IF(OR(C1779="",F1779=""),"",C1779-F1779)</f>
        <v/>
      </c>
      <c r="H1779" s="17">
        <f>IF(OR(C1779="",F1779="",F1779=0),"",C1779/F1779)</f>
        <v/>
      </c>
      <c r="I1779" s="18">
        <f>IF('01_RAW_FwdRV'!B1779="","",'01_RAW_FwdRV'!B1779)</f>
        <v/>
      </c>
      <c r="J1779" s="18">
        <f>IF(ROW()&lt;=3286,STDEV(D1780:D1800)*SQRT(252),"")</f>
        <v/>
      </c>
      <c r="K1779" s="18">
        <f>IF(ROW()&lt;=3244,LN(B1842/B1779),"")</f>
        <v/>
      </c>
      <c r="L1779" s="19" t="n">
        <v>0.5748031496062992</v>
      </c>
      <c r="M1779" s="19" t="n">
        <v>0.8515185601799775</v>
      </c>
      <c r="N1779" s="17" t="n">
        <v>-1.040845196129822</v>
      </c>
      <c r="O1779" s="20">
        <f>IF(F1779="","",IF(F1779&lt;'04_VOLATILITY_REGIMES'!$C$5,"Low",IF(F1779&lt;'04_VOLATILITY_REGIMES'!$C$6,"Normal",IF(F1779&lt;'04_VOLATILITY_REGIMES'!$C$7,"High","Extreme"))))</f>
        <v/>
      </c>
      <c r="P1779" s="20">
        <f>O1780</f>
        <v/>
      </c>
      <c r="Q1779" s="21">
        <f>YEAR(A1779)</f>
        <v/>
      </c>
    </row>
    <row r="1780">
      <c r="A1780" s="14" t="n">
        <v>43977</v>
      </c>
      <c r="B1780" s="15">
        <f>'01_RAW_Spot'!B1780</f>
        <v/>
      </c>
      <c r="C1780" s="16">
        <f>'01_RAW_IV'!B1780</f>
        <v/>
      </c>
      <c r="D1780" s="15">
        <f>LN(B1780/B1779)</f>
        <v/>
      </c>
      <c r="E1780" s="16">
        <f>STDEV(D1760:D1780)*SQRT(252)</f>
        <v/>
      </c>
      <c r="F1780" s="16">
        <f>STDEV(D1718:D1780)*SQRT(252)</f>
        <v/>
      </c>
      <c r="G1780" s="16">
        <f>IF(OR(C1780="",F1780=""),"",C1780-F1780)</f>
        <v/>
      </c>
      <c r="H1780" s="17">
        <f>IF(OR(C1780="",F1780="",F1780=0),"",C1780/F1780)</f>
        <v/>
      </c>
      <c r="I1780" s="18">
        <f>IF('01_RAW_FwdRV'!B1780="","",'01_RAW_FwdRV'!B1780)</f>
        <v/>
      </c>
      <c r="J1780" s="18">
        <f>IF(ROW()&lt;=3286,STDEV(D1781:D1801)*SQRT(252),"")</f>
        <v/>
      </c>
      <c r="K1780" s="18">
        <f>IF(ROW()&lt;=3244,LN(B1843/B1780),"")</f>
        <v/>
      </c>
      <c r="L1780" s="19" t="n">
        <v>0.5750421585160203</v>
      </c>
      <c r="M1780" s="19" t="n">
        <v>0.852726250702642</v>
      </c>
      <c r="N1780" s="17" t="n">
        <v>-1.069934560143118</v>
      </c>
      <c r="O1780" s="20">
        <f>IF(F1780="","",IF(F1780&lt;'04_VOLATILITY_REGIMES'!$C$5,"Low",IF(F1780&lt;'04_VOLATILITY_REGIMES'!$C$6,"Normal",IF(F1780&lt;'04_VOLATILITY_REGIMES'!$C$7,"High","Extreme"))))</f>
        <v/>
      </c>
      <c r="P1780" s="20">
        <f>O1781</f>
        <v/>
      </c>
      <c r="Q1780" s="21">
        <f>YEAR(A1780)</f>
        <v/>
      </c>
    </row>
    <row r="1781">
      <c r="A1781" s="14" t="n">
        <v>43978</v>
      </c>
      <c r="B1781" s="15">
        <f>'01_RAW_Spot'!B1781</f>
        <v/>
      </c>
      <c r="C1781" s="16">
        <f>'01_RAW_IV'!B1781</f>
        <v/>
      </c>
      <c r="D1781" s="15">
        <f>LN(B1781/B1780)</f>
        <v/>
      </c>
      <c r="E1781" s="16">
        <f>STDEV(D1761:D1781)*SQRT(252)</f>
        <v/>
      </c>
      <c r="F1781" s="16">
        <f>STDEV(D1719:D1781)*SQRT(252)</f>
        <v/>
      </c>
      <c r="G1781" s="16">
        <f>IF(OR(C1781="",F1781=""),"",C1781-F1781)</f>
        <v/>
      </c>
      <c r="H1781" s="17">
        <f>IF(OR(C1781="",F1781="",F1781=0),"",C1781/F1781)</f>
        <v/>
      </c>
      <c r="I1781" s="18">
        <f>IF('01_RAW_FwdRV'!B1781="","",'01_RAW_FwdRV'!B1781)</f>
        <v/>
      </c>
      <c r="J1781" s="18">
        <f>IF(ROW()&lt;=3286,STDEV(D1782:D1802)*SQRT(252),"")</f>
        <v/>
      </c>
      <c r="K1781" s="18">
        <f>IF(ROW()&lt;=3244,LN(B1844/B1781),"")</f>
        <v/>
      </c>
      <c r="L1781" s="19" t="n">
        <v>0.5483146067415731</v>
      </c>
      <c r="M1781" s="19" t="n">
        <v>0.852808988764045</v>
      </c>
      <c r="N1781" s="17" t="n">
        <v>-1.147574275501466</v>
      </c>
      <c r="O1781" s="20">
        <f>IF(F1781="","",IF(F1781&lt;'04_VOLATILITY_REGIMES'!$C$5,"Low",IF(F1781&lt;'04_VOLATILITY_REGIMES'!$C$6,"Normal",IF(F1781&lt;'04_VOLATILITY_REGIMES'!$C$7,"High","Extreme"))))</f>
        <v/>
      </c>
      <c r="P1781" s="20">
        <f>O1782</f>
        <v/>
      </c>
      <c r="Q1781" s="21">
        <f>YEAR(A1781)</f>
        <v/>
      </c>
    </row>
    <row r="1782">
      <c r="A1782" s="14" t="n">
        <v>43979</v>
      </c>
      <c r="B1782" s="15">
        <f>'01_RAW_Spot'!B1782</f>
        <v/>
      </c>
      <c r="C1782" s="16">
        <f>'01_RAW_IV'!B1782</f>
        <v/>
      </c>
      <c r="D1782" s="15">
        <f>LN(B1782/B1781)</f>
        <v/>
      </c>
      <c r="E1782" s="16">
        <f>STDEV(D1762:D1782)*SQRT(252)</f>
        <v/>
      </c>
      <c r="F1782" s="16">
        <f>STDEV(D1720:D1782)*SQRT(252)</f>
        <v/>
      </c>
      <c r="G1782" s="16">
        <f>IF(OR(C1782="",F1782=""),"",C1782-F1782)</f>
        <v/>
      </c>
      <c r="H1782" s="17">
        <f>IF(OR(C1782="",F1782="",F1782=0),"",C1782/F1782)</f>
        <v/>
      </c>
      <c r="I1782" s="18">
        <f>IF('01_RAW_FwdRV'!B1782="","",'01_RAW_FwdRV'!B1782)</f>
        <v/>
      </c>
      <c r="J1782" s="18">
        <f>IF(ROW()&lt;=3286,STDEV(D1783:D1803)*SQRT(252),"")</f>
        <v/>
      </c>
      <c r="K1782" s="18">
        <f>IF(ROW()&lt;=3244,LN(B1845/B1782),"")</f>
        <v/>
      </c>
      <c r="L1782" s="19" t="n">
        <v>0.5188096574957889</v>
      </c>
      <c r="M1782" s="19" t="n">
        <v>0.8512071869736103</v>
      </c>
      <c r="N1782" s="17" t="n">
        <v>-1.201298955145069</v>
      </c>
      <c r="O1782" s="20">
        <f>IF(F1782="","",IF(F1782&lt;'04_VOLATILITY_REGIMES'!$C$5,"Low",IF(F1782&lt;'04_VOLATILITY_REGIMES'!$C$6,"Normal",IF(F1782&lt;'04_VOLATILITY_REGIMES'!$C$7,"High","Extreme"))))</f>
        <v/>
      </c>
      <c r="P1782" s="20">
        <f>O1783</f>
        <v/>
      </c>
      <c r="Q1782" s="21">
        <f>YEAR(A1782)</f>
        <v/>
      </c>
    </row>
    <row r="1783">
      <c r="A1783" s="14" t="n">
        <v>43980</v>
      </c>
      <c r="B1783" s="15">
        <f>'01_RAW_Spot'!B1783</f>
        <v/>
      </c>
      <c r="C1783" s="16">
        <f>'01_RAW_IV'!B1783</f>
        <v/>
      </c>
      <c r="D1783" s="15">
        <f>LN(B1783/B1782)</f>
        <v/>
      </c>
      <c r="E1783" s="16">
        <f>STDEV(D1763:D1783)*SQRT(252)</f>
        <v/>
      </c>
      <c r="F1783" s="16">
        <f>STDEV(D1721:D1783)*SQRT(252)</f>
        <v/>
      </c>
      <c r="G1783" s="16">
        <f>IF(OR(C1783="",F1783=""),"",C1783-F1783)</f>
        <v/>
      </c>
      <c r="H1783" s="17">
        <f>IF(OR(C1783="",F1783="",F1783=0),"",C1783/F1783)</f>
        <v/>
      </c>
      <c r="I1783" s="18">
        <f>IF('01_RAW_FwdRV'!B1783="","",'01_RAW_FwdRV'!B1783)</f>
        <v/>
      </c>
      <c r="J1783" s="18">
        <f>IF(ROW()&lt;=3286,STDEV(D1784:D1804)*SQRT(252),"")</f>
        <v/>
      </c>
      <c r="K1783" s="18">
        <f>IF(ROW()&lt;=3244,LN(B1846/B1783),"")</f>
        <v/>
      </c>
      <c r="L1783" s="19" t="n">
        <v>0.4803591470258137</v>
      </c>
      <c r="M1783" s="19" t="n">
        <v>0.8529741863075196</v>
      </c>
      <c r="N1783" s="17" t="n">
        <v>-1.269778129922756</v>
      </c>
      <c r="O1783" s="20">
        <f>IF(F1783="","",IF(F1783&lt;'04_VOLATILITY_REGIMES'!$C$5,"Low",IF(F1783&lt;'04_VOLATILITY_REGIMES'!$C$6,"Normal",IF(F1783&lt;'04_VOLATILITY_REGIMES'!$C$7,"High","Extreme"))))</f>
        <v/>
      </c>
      <c r="P1783" s="20">
        <f>O1784</f>
        <v/>
      </c>
      <c r="Q1783" s="21">
        <f>YEAR(A1783)</f>
        <v/>
      </c>
    </row>
    <row r="1784">
      <c r="A1784" s="14" t="n">
        <v>43983</v>
      </c>
      <c r="B1784" s="15">
        <f>'01_RAW_Spot'!B1784</f>
        <v/>
      </c>
      <c r="C1784" s="16">
        <f>'01_RAW_IV'!B1784</f>
        <v/>
      </c>
      <c r="D1784" s="15">
        <f>LN(B1784/B1783)</f>
        <v/>
      </c>
      <c r="E1784" s="16">
        <f>STDEV(D1764:D1784)*SQRT(252)</f>
        <v/>
      </c>
      <c r="F1784" s="16">
        <f>STDEV(D1722:D1784)*SQRT(252)</f>
        <v/>
      </c>
      <c r="G1784" s="16">
        <f>IF(OR(C1784="",F1784=""),"",C1784-F1784)</f>
        <v/>
      </c>
      <c r="H1784" s="17">
        <f>IF(OR(C1784="",F1784="",F1784=0),"",C1784/F1784)</f>
        <v/>
      </c>
      <c r="I1784" s="18">
        <f>IF('01_RAW_FwdRV'!B1784="","",'01_RAW_FwdRV'!B1784)</f>
        <v/>
      </c>
      <c r="J1784" s="18">
        <f>IF(ROW()&lt;=3286,STDEV(D1785:D1805)*SQRT(252),"")</f>
        <v/>
      </c>
      <c r="K1784" s="18">
        <f>IF(ROW()&lt;=3244,LN(B1847/B1784),"")</f>
        <v/>
      </c>
      <c r="L1784" s="19" t="n">
        <v>0.4363432417274257</v>
      </c>
      <c r="M1784" s="19" t="n">
        <v>0.8524957936062816</v>
      </c>
      <c r="N1784" s="17" t="n">
        <v>-1.350273065578157</v>
      </c>
      <c r="O1784" s="20">
        <f>IF(F1784="","",IF(F1784&lt;'04_VOLATILITY_REGIMES'!$C$5,"Low",IF(F1784&lt;'04_VOLATILITY_REGIMES'!$C$6,"Normal",IF(F1784&lt;'04_VOLATILITY_REGIMES'!$C$7,"High","Extreme"))))</f>
        <v/>
      </c>
      <c r="P1784" s="20">
        <f>O1785</f>
        <v/>
      </c>
      <c r="Q1784" s="21">
        <f>YEAR(A1784)</f>
        <v/>
      </c>
    </row>
    <row r="1785">
      <c r="A1785" s="14" t="n">
        <v>43984</v>
      </c>
      <c r="B1785" s="15">
        <f>'01_RAW_Spot'!B1785</f>
        <v/>
      </c>
      <c r="C1785" s="16">
        <f>'01_RAW_IV'!B1785</f>
        <v/>
      </c>
      <c r="D1785" s="15">
        <f>LN(B1785/B1784)</f>
        <v/>
      </c>
      <c r="E1785" s="16">
        <f>STDEV(D1765:D1785)*SQRT(252)</f>
        <v/>
      </c>
      <c r="F1785" s="16">
        <f>STDEV(D1723:D1785)*SQRT(252)</f>
        <v/>
      </c>
      <c r="G1785" s="16">
        <f>IF(OR(C1785="",F1785=""),"",C1785-F1785)</f>
        <v/>
      </c>
      <c r="H1785" s="17">
        <f>IF(OR(C1785="",F1785="",F1785=0),"",C1785/F1785)</f>
        <v/>
      </c>
      <c r="I1785" s="18">
        <f>IF('01_RAW_FwdRV'!B1785="","",'01_RAW_FwdRV'!B1785)</f>
        <v/>
      </c>
      <c r="J1785" s="18">
        <f>IF(ROW()&lt;=3286,STDEV(D1786:D1806)*SQRT(252),"")</f>
        <v/>
      </c>
      <c r="K1785" s="18">
        <f>IF(ROW()&lt;=3244,LN(B1848/B1785),"")</f>
        <v/>
      </c>
      <c r="L1785" s="19" t="n">
        <v>0.4517937219730942</v>
      </c>
      <c r="M1785" s="19" t="n">
        <v>0.8536995515695067</v>
      </c>
      <c r="N1785" s="17" t="n">
        <v>-1.318220379644618</v>
      </c>
      <c r="O1785" s="20">
        <f>IF(F1785="","",IF(F1785&lt;'04_VOLATILITY_REGIMES'!$C$5,"Low",IF(F1785&lt;'04_VOLATILITY_REGIMES'!$C$6,"Normal",IF(F1785&lt;'04_VOLATILITY_REGIMES'!$C$7,"High","Extreme"))))</f>
        <v/>
      </c>
      <c r="P1785" s="20">
        <f>O1786</f>
        <v/>
      </c>
      <c r="Q1785" s="21">
        <f>YEAR(A1785)</f>
        <v/>
      </c>
    </row>
    <row r="1786">
      <c r="A1786" s="14" t="n">
        <v>43985</v>
      </c>
      <c r="B1786" s="15">
        <f>'01_RAW_Spot'!B1786</f>
        <v/>
      </c>
      <c r="C1786" s="16">
        <f>'01_RAW_IV'!B1786</f>
        <v/>
      </c>
      <c r="D1786" s="15">
        <f>LN(B1786/B1785)</f>
        <v/>
      </c>
      <c r="E1786" s="16">
        <f>STDEV(D1766:D1786)*SQRT(252)</f>
        <v/>
      </c>
      <c r="F1786" s="16">
        <f>STDEV(D1724:D1786)*SQRT(252)</f>
        <v/>
      </c>
      <c r="G1786" s="16">
        <f>IF(OR(C1786="",F1786=""),"",C1786-F1786)</f>
        <v/>
      </c>
      <c r="H1786" s="17">
        <f>IF(OR(C1786="",F1786="",F1786=0),"",C1786/F1786)</f>
        <v/>
      </c>
      <c r="I1786" s="18">
        <f>IF('01_RAW_FwdRV'!B1786="","",'01_RAW_FwdRV'!B1786)</f>
        <v/>
      </c>
      <c r="J1786" s="18">
        <f>IF(ROW()&lt;=3286,STDEV(D1787:D1807)*SQRT(252),"")</f>
        <v/>
      </c>
      <c r="K1786" s="18">
        <f>IF(ROW()&lt;=3244,LN(B1849/B1786),"")</f>
        <v/>
      </c>
      <c r="L1786" s="19" t="n">
        <v>0.4442577030812325</v>
      </c>
      <c r="M1786" s="19" t="n">
        <v>0.853781512605042</v>
      </c>
      <c r="N1786" s="17" t="n">
        <v>-1.331819153138767</v>
      </c>
      <c r="O1786" s="20">
        <f>IF(F1786="","",IF(F1786&lt;'04_VOLATILITY_REGIMES'!$C$5,"Low",IF(F1786&lt;'04_VOLATILITY_REGIMES'!$C$6,"Normal",IF(F1786&lt;'04_VOLATILITY_REGIMES'!$C$7,"High","Extreme"))))</f>
        <v/>
      </c>
      <c r="P1786" s="20">
        <f>O1787</f>
        <v/>
      </c>
      <c r="Q1786" s="21">
        <f>YEAR(A1786)</f>
        <v/>
      </c>
    </row>
    <row r="1787">
      <c r="A1787" s="14" t="n">
        <v>43986</v>
      </c>
      <c r="B1787" s="15">
        <f>'01_RAW_Spot'!B1787</f>
        <v/>
      </c>
      <c r="C1787" s="16">
        <f>'01_RAW_IV'!B1787</f>
        <v/>
      </c>
      <c r="D1787" s="15">
        <f>LN(B1787/B1786)</f>
        <v/>
      </c>
      <c r="E1787" s="16">
        <f>STDEV(D1767:D1787)*SQRT(252)</f>
        <v/>
      </c>
      <c r="F1787" s="16">
        <f>STDEV(D1725:D1787)*SQRT(252)</f>
        <v/>
      </c>
      <c r="G1787" s="16">
        <f>IF(OR(C1787="",F1787=""),"",C1787-F1787)</f>
        <v/>
      </c>
      <c r="H1787" s="17">
        <f>IF(OR(C1787="",F1787="",F1787=0),"",C1787/F1787)</f>
        <v/>
      </c>
      <c r="I1787" s="18">
        <f>IF('01_RAW_FwdRV'!B1787="","",'01_RAW_FwdRV'!B1787)</f>
        <v/>
      </c>
      <c r="J1787" s="18">
        <f>IF(ROW()&lt;=3286,STDEV(D1788:D1808)*SQRT(252),"")</f>
        <v/>
      </c>
      <c r="K1787" s="18">
        <f>IF(ROW()&lt;=3244,LN(B1850/B1787),"")</f>
        <v/>
      </c>
      <c r="L1787" s="19" t="n">
        <v>0.4148936170212766</v>
      </c>
      <c r="M1787" s="19" t="n">
        <v>0.8488241881298992</v>
      </c>
      <c r="N1787" s="17" t="n">
        <v>-1.369921521893192</v>
      </c>
      <c r="O1787" s="20">
        <f>IF(F1787="","",IF(F1787&lt;'04_VOLATILITY_REGIMES'!$C$5,"Low",IF(F1787&lt;'04_VOLATILITY_REGIMES'!$C$6,"Normal",IF(F1787&lt;'04_VOLATILITY_REGIMES'!$C$7,"High","Extreme"))))</f>
        <v/>
      </c>
      <c r="P1787" s="20">
        <f>O1788</f>
        <v/>
      </c>
      <c r="Q1787" s="21">
        <f>YEAR(A1787)</f>
        <v/>
      </c>
    </row>
    <row r="1788">
      <c r="A1788" s="14" t="n">
        <v>43987</v>
      </c>
      <c r="B1788" s="15">
        <f>'01_RAW_Spot'!B1788</f>
        <v/>
      </c>
      <c r="C1788" s="16">
        <f>'01_RAW_IV'!B1788</f>
        <v/>
      </c>
      <c r="D1788" s="15">
        <f>LN(B1788/B1787)</f>
        <v/>
      </c>
      <c r="E1788" s="16">
        <f>STDEV(D1768:D1788)*SQRT(252)</f>
        <v/>
      </c>
      <c r="F1788" s="16">
        <f>STDEV(D1726:D1788)*SQRT(252)</f>
        <v/>
      </c>
      <c r="G1788" s="16">
        <f>IF(OR(C1788="",F1788=""),"",C1788-F1788)</f>
        <v/>
      </c>
      <c r="H1788" s="17">
        <f>IF(OR(C1788="",F1788="",F1788=0),"",C1788/F1788)</f>
        <v/>
      </c>
      <c r="I1788" s="18">
        <f>IF('01_RAW_FwdRV'!B1788="","",'01_RAW_FwdRV'!B1788)</f>
        <v/>
      </c>
      <c r="J1788" s="18">
        <f>IF(ROW()&lt;=3286,STDEV(D1789:D1809)*SQRT(252),"")</f>
        <v/>
      </c>
      <c r="K1788" s="18">
        <f>IF(ROW()&lt;=3244,LN(B1851/B1788),"")</f>
        <v/>
      </c>
      <c r="L1788" s="19" t="n">
        <v>0.3771684387241186</v>
      </c>
      <c r="M1788" s="19" t="n">
        <v>0.8477895914941243</v>
      </c>
      <c r="N1788" s="17" t="n">
        <v>-1.436469491937511</v>
      </c>
      <c r="O1788" s="20">
        <f>IF(F1788="","",IF(F1788&lt;'04_VOLATILITY_REGIMES'!$C$5,"Low",IF(F1788&lt;'04_VOLATILITY_REGIMES'!$C$6,"Normal",IF(F1788&lt;'04_VOLATILITY_REGIMES'!$C$7,"High","Extreme"))))</f>
        <v/>
      </c>
      <c r="P1788" s="20">
        <f>O1789</f>
        <v/>
      </c>
      <c r="Q1788" s="21">
        <f>YEAR(A1788)</f>
        <v/>
      </c>
    </row>
    <row r="1789">
      <c r="A1789" s="14" t="n">
        <v>43990</v>
      </c>
      <c r="B1789" s="15">
        <f>'01_RAW_Spot'!B1789</f>
        <v/>
      </c>
      <c r="C1789" s="16">
        <f>'01_RAW_IV'!B1789</f>
        <v/>
      </c>
      <c r="D1789" s="15">
        <f>LN(B1789/B1788)</f>
        <v/>
      </c>
      <c r="E1789" s="16">
        <f>STDEV(D1769:D1789)*SQRT(252)</f>
        <v/>
      </c>
      <c r="F1789" s="16">
        <f>STDEV(D1727:D1789)*SQRT(252)</f>
        <v/>
      </c>
      <c r="G1789" s="16">
        <f>IF(OR(C1789="",F1789=""),"",C1789-F1789)</f>
        <v/>
      </c>
      <c r="H1789" s="17">
        <f>IF(OR(C1789="",F1789="",F1789=0),"",C1789/F1789)</f>
        <v/>
      </c>
      <c r="I1789" s="18">
        <f>IF('01_RAW_FwdRV'!B1789="","",'01_RAW_FwdRV'!B1789)</f>
        <v/>
      </c>
      <c r="J1789" s="18">
        <f>IF(ROW()&lt;=3286,STDEV(D1790:D1810)*SQRT(252),"")</f>
        <v/>
      </c>
      <c r="K1789" s="18">
        <f>IF(ROW()&lt;=3244,LN(B1852/B1789),"")</f>
        <v/>
      </c>
      <c r="L1789" s="19" t="n">
        <v>0.3624161073825503</v>
      </c>
      <c r="M1789" s="19" t="n">
        <v>0.8467561521252797</v>
      </c>
      <c r="N1789" s="17" t="n">
        <v>-1.463147681560173</v>
      </c>
      <c r="O1789" s="20">
        <f>IF(F1789="","",IF(F1789&lt;'04_VOLATILITY_REGIMES'!$C$5,"Low",IF(F1789&lt;'04_VOLATILITY_REGIMES'!$C$6,"Normal",IF(F1789&lt;'04_VOLATILITY_REGIMES'!$C$7,"High","Extreme"))))</f>
        <v/>
      </c>
      <c r="P1789" s="20">
        <f>O1790</f>
        <v/>
      </c>
      <c r="Q1789" s="21">
        <f>YEAR(A1789)</f>
        <v/>
      </c>
    </row>
    <row r="1790">
      <c r="A1790" s="14" t="n">
        <v>43991</v>
      </c>
      <c r="B1790" s="15">
        <f>'01_RAW_Spot'!B1790</f>
        <v/>
      </c>
      <c r="C1790" s="16">
        <f>'01_RAW_IV'!B1790</f>
        <v/>
      </c>
      <c r="D1790" s="15">
        <f>LN(B1790/B1789)</f>
        <v/>
      </c>
      <c r="E1790" s="16">
        <f>STDEV(D1770:D1790)*SQRT(252)</f>
        <v/>
      </c>
      <c r="F1790" s="16">
        <f>STDEV(D1728:D1790)*SQRT(252)</f>
        <v/>
      </c>
      <c r="G1790" s="16">
        <f>IF(OR(C1790="",F1790=""),"",C1790-F1790)</f>
        <v/>
      </c>
      <c r="H1790" s="17">
        <f>IF(OR(C1790="",F1790="",F1790=0),"",C1790/F1790)</f>
        <v/>
      </c>
      <c r="I1790" s="18">
        <f>IF('01_RAW_FwdRV'!B1790="","",'01_RAW_FwdRV'!B1790)</f>
        <v/>
      </c>
      <c r="J1790" s="18">
        <f>IF(ROW()&lt;=3286,STDEV(D1791:D1811)*SQRT(252),"")</f>
        <v/>
      </c>
      <c r="K1790" s="18">
        <f>IF(ROW()&lt;=3244,LN(B1853/B1790),"")</f>
        <v/>
      </c>
      <c r="L1790" s="19" t="n">
        <v>0.3577417551704863</v>
      </c>
      <c r="M1790" s="19" t="n">
        <v>0.8457238680827278</v>
      </c>
      <c r="N1790" s="17" t="n">
        <v>-1.464335052062838</v>
      </c>
      <c r="O1790" s="20">
        <f>IF(F1790="","",IF(F1790&lt;'04_VOLATILITY_REGIMES'!$C$5,"Low",IF(F1790&lt;'04_VOLATILITY_REGIMES'!$C$6,"Normal",IF(F1790&lt;'04_VOLATILITY_REGIMES'!$C$7,"High","Extreme"))))</f>
        <v/>
      </c>
      <c r="P1790" s="20">
        <f>O1791</f>
        <v/>
      </c>
      <c r="Q1790" s="21">
        <f>YEAR(A1790)</f>
        <v/>
      </c>
    </row>
    <row r="1791">
      <c r="A1791" s="14" t="n">
        <v>43992</v>
      </c>
      <c r="B1791" s="15">
        <f>'01_RAW_Spot'!B1791</f>
        <v/>
      </c>
      <c r="C1791" s="16">
        <f>'01_RAW_IV'!B1791</f>
        <v/>
      </c>
      <c r="D1791" s="15">
        <f>LN(B1791/B1790)</f>
        <v/>
      </c>
      <c r="E1791" s="16">
        <f>STDEV(D1771:D1791)*SQRT(252)</f>
        <v/>
      </c>
      <c r="F1791" s="16">
        <f>STDEV(D1729:D1791)*SQRT(252)</f>
        <v/>
      </c>
      <c r="G1791" s="16">
        <f>IF(OR(C1791="",F1791=""),"",C1791-F1791)</f>
        <v/>
      </c>
      <c r="H1791" s="17">
        <f>IF(OR(C1791="",F1791="",F1791=0),"",C1791/F1791)</f>
        <v/>
      </c>
      <c r="I1791" s="18">
        <f>IF('01_RAW_FwdRV'!B1791="","",'01_RAW_FwdRV'!B1791)</f>
        <v/>
      </c>
      <c r="J1791" s="18">
        <f>IF(ROW()&lt;=3286,STDEV(D1792:D1812)*SQRT(252),"")</f>
        <v/>
      </c>
      <c r="K1791" s="18">
        <f>IF(ROW()&lt;=3244,LN(B1854/B1791),"")</f>
        <v/>
      </c>
      <c r="L1791" s="19" t="n">
        <v>0.3458100558659218</v>
      </c>
      <c r="M1791" s="19" t="n">
        <v>0.8335195530726257</v>
      </c>
      <c r="N1791" s="17" t="n">
        <v>-1.408972478507381</v>
      </c>
      <c r="O1791" s="20">
        <f>IF(F1791="","",IF(F1791&lt;'04_VOLATILITY_REGIMES'!$C$5,"Low",IF(F1791&lt;'04_VOLATILITY_REGIMES'!$C$6,"Normal",IF(F1791&lt;'04_VOLATILITY_REGIMES'!$C$7,"High","Extreme"))))</f>
        <v/>
      </c>
      <c r="P1791" s="20">
        <f>O1792</f>
        <v/>
      </c>
      <c r="Q1791" s="21">
        <f>YEAR(A1791)</f>
        <v/>
      </c>
    </row>
    <row r="1792">
      <c r="A1792" s="14" t="n">
        <v>43993</v>
      </c>
      <c r="B1792" s="15">
        <f>'01_RAW_Spot'!B1792</f>
        <v/>
      </c>
      <c r="C1792" s="16">
        <f>'01_RAW_IV'!B1792</f>
        <v/>
      </c>
      <c r="D1792" s="15">
        <f>LN(B1792/B1791)</f>
        <v/>
      </c>
      <c r="E1792" s="16">
        <f>STDEV(D1772:D1792)*SQRT(252)</f>
        <v/>
      </c>
      <c r="F1792" s="16">
        <f>STDEV(D1730:D1792)*SQRT(252)</f>
        <v/>
      </c>
      <c r="G1792" s="16">
        <f>IF(OR(C1792="",F1792=""),"",C1792-F1792)</f>
        <v/>
      </c>
      <c r="H1792" s="17">
        <f>IF(OR(C1792="",F1792="",F1792=0),"",C1792/F1792)</f>
        <v/>
      </c>
      <c r="I1792" s="18">
        <f>IF('01_RAW_FwdRV'!B1792="","",'01_RAW_FwdRV'!B1792)</f>
        <v/>
      </c>
      <c r="J1792" s="18">
        <f>IF(ROW()&lt;=3286,STDEV(D1793:D1813)*SQRT(252),"")</f>
        <v/>
      </c>
      <c r="K1792" s="18">
        <f>IF(ROW()&lt;=3244,LN(B1855/B1792),"")</f>
        <v/>
      </c>
      <c r="L1792" s="19" t="n">
        <v>0.3595756560580681</v>
      </c>
      <c r="M1792" s="19" t="n">
        <v>0.8241206030150754</v>
      </c>
      <c r="N1792" s="17" t="n">
        <v>-1.320268667671146</v>
      </c>
      <c r="O1792" s="20">
        <f>IF(F1792="","",IF(F1792&lt;'04_VOLATILITY_REGIMES'!$C$5,"Low",IF(F1792&lt;'04_VOLATILITY_REGIMES'!$C$6,"Normal",IF(F1792&lt;'04_VOLATILITY_REGIMES'!$C$7,"High","Extreme"))))</f>
        <v/>
      </c>
      <c r="P1792" s="20">
        <f>O1793</f>
        <v/>
      </c>
      <c r="Q1792" s="21">
        <f>YEAR(A1792)</f>
        <v/>
      </c>
    </row>
    <row r="1793">
      <c r="A1793" s="14" t="n">
        <v>43994</v>
      </c>
      <c r="B1793" s="15">
        <f>'01_RAW_Spot'!B1793</f>
        <v/>
      </c>
      <c r="C1793" s="16">
        <f>'01_RAW_IV'!B1793</f>
        <v/>
      </c>
      <c r="D1793" s="15">
        <f>LN(B1793/B1792)</f>
        <v/>
      </c>
      <c r="E1793" s="16">
        <f>STDEV(D1773:D1793)*SQRT(252)</f>
        <v/>
      </c>
      <c r="F1793" s="16">
        <f>STDEV(D1731:D1793)*SQRT(252)</f>
        <v/>
      </c>
      <c r="G1793" s="16">
        <f>IF(OR(C1793="",F1793=""),"",C1793-F1793)</f>
        <v/>
      </c>
      <c r="H1793" s="17">
        <f>IF(OR(C1793="",F1793="",F1793=0),"",C1793/F1793)</f>
        <v/>
      </c>
      <c r="I1793" s="18">
        <f>IF('01_RAW_FwdRV'!B1793="","",'01_RAW_FwdRV'!B1793)</f>
        <v/>
      </c>
      <c r="J1793" s="18">
        <f>IF(ROW()&lt;=3286,STDEV(D1794:D1814)*SQRT(252),"")</f>
        <v/>
      </c>
      <c r="K1793" s="18">
        <f>IF(ROW()&lt;=3244,LN(B1856/B1793),"")</f>
        <v/>
      </c>
      <c r="L1793" s="19" t="n">
        <v>0.3794642857142857</v>
      </c>
      <c r="M1793" s="19" t="n">
        <v>0.8208705357142857</v>
      </c>
      <c r="N1793" s="17" t="n">
        <v>-1.192945038978945</v>
      </c>
      <c r="O1793" s="20">
        <f>IF(F1793="","",IF(F1793&lt;'04_VOLATILITY_REGIMES'!$C$5,"Low",IF(F1793&lt;'04_VOLATILITY_REGIMES'!$C$6,"Normal",IF(F1793&lt;'04_VOLATILITY_REGIMES'!$C$7,"High","Extreme"))))</f>
        <v/>
      </c>
      <c r="P1793" s="20">
        <f>O1794</f>
        <v/>
      </c>
      <c r="Q1793" s="21">
        <f>YEAR(A1793)</f>
        <v/>
      </c>
    </row>
    <row r="1794">
      <c r="A1794" s="14" t="n">
        <v>43997</v>
      </c>
      <c r="B1794" s="15">
        <f>'01_RAW_Spot'!B1794</f>
        <v/>
      </c>
      <c r="C1794" s="16">
        <f>'01_RAW_IV'!B1794</f>
        <v/>
      </c>
      <c r="D1794" s="15">
        <f>LN(B1794/B1793)</f>
        <v/>
      </c>
      <c r="E1794" s="16">
        <f>STDEV(D1774:D1794)*SQRT(252)</f>
        <v/>
      </c>
      <c r="F1794" s="16">
        <f>STDEV(D1732:D1794)*SQRT(252)</f>
        <v/>
      </c>
      <c r="G1794" s="16">
        <f>IF(OR(C1794="",F1794=""),"",C1794-F1794)</f>
        <v/>
      </c>
      <c r="H1794" s="17">
        <f>IF(OR(C1794="",F1794="",F1794=0),"",C1794/F1794)</f>
        <v/>
      </c>
      <c r="I1794" s="18">
        <f>IF('01_RAW_FwdRV'!B1794="","",'01_RAW_FwdRV'!B1794)</f>
        <v/>
      </c>
      <c r="J1794" s="18">
        <f>IF(ROW()&lt;=3286,STDEV(D1795:D1815)*SQRT(252),"")</f>
        <v/>
      </c>
      <c r="K1794" s="18">
        <f>IF(ROW()&lt;=3244,LN(B1857/B1794),"")</f>
        <v/>
      </c>
      <c r="L1794" s="19" t="n">
        <v>0.3993307306190742</v>
      </c>
      <c r="M1794" s="19" t="n">
        <v>0.8209704406023425</v>
      </c>
      <c r="N1794" s="17" t="n">
        <v>-1.163487989564342</v>
      </c>
      <c r="O1794" s="20">
        <f>IF(F1794="","",IF(F1794&lt;'04_VOLATILITY_REGIMES'!$C$5,"Low",IF(F1794&lt;'04_VOLATILITY_REGIMES'!$C$6,"Normal",IF(F1794&lt;'04_VOLATILITY_REGIMES'!$C$7,"High","Extreme"))))</f>
        <v/>
      </c>
      <c r="P1794" s="20">
        <f>O1795</f>
        <v/>
      </c>
      <c r="Q1794" s="21">
        <f>YEAR(A1794)</f>
        <v/>
      </c>
    </row>
    <row r="1795">
      <c r="A1795" s="14" t="n">
        <v>43998</v>
      </c>
      <c r="B1795" s="15">
        <f>'01_RAW_Spot'!B1795</f>
        <v/>
      </c>
      <c r="C1795" s="16">
        <f>'01_RAW_IV'!B1795</f>
        <v/>
      </c>
      <c r="D1795" s="15">
        <f>LN(B1795/B1794)</f>
        <v/>
      </c>
      <c r="E1795" s="16">
        <f>STDEV(D1775:D1795)*SQRT(252)</f>
        <v/>
      </c>
      <c r="F1795" s="16">
        <f>STDEV(D1733:D1795)*SQRT(252)</f>
        <v/>
      </c>
      <c r="G1795" s="16">
        <f>IF(OR(C1795="",F1795=""),"",C1795-F1795)</f>
        <v/>
      </c>
      <c r="H1795" s="17">
        <f>IF(OR(C1795="",F1795="",F1795=0),"",C1795/F1795)</f>
        <v/>
      </c>
      <c r="I1795" s="18">
        <f>IF('01_RAW_FwdRV'!B1795="","",'01_RAW_FwdRV'!B1795)</f>
        <v/>
      </c>
      <c r="J1795" s="18">
        <f>IF(ROW()&lt;=3286,STDEV(D1796:D1816)*SQRT(252),"")</f>
        <v/>
      </c>
      <c r="K1795" s="18">
        <f>IF(ROW()&lt;=3244,LN(B1858/B1795),"")</f>
        <v/>
      </c>
      <c r="L1795" s="19" t="n">
        <v>0.3762541806020067</v>
      </c>
      <c r="M1795" s="19" t="n">
        <v>0.8210702341137124</v>
      </c>
      <c r="N1795" s="17" t="n">
        <v>-1.199779962827502</v>
      </c>
      <c r="O1795" s="20">
        <f>IF(F1795="","",IF(F1795&lt;'04_VOLATILITY_REGIMES'!$C$5,"Low",IF(F1795&lt;'04_VOLATILITY_REGIMES'!$C$6,"Normal",IF(F1795&lt;'04_VOLATILITY_REGIMES'!$C$7,"High","Extreme"))))</f>
        <v/>
      </c>
      <c r="P1795" s="20">
        <f>O1796</f>
        <v/>
      </c>
      <c r="Q1795" s="21">
        <f>YEAR(A1795)</f>
        <v/>
      </c>
    </row>
    <row r="1796">
      <c r="A1796" s="14" t="n">
        <v>43999</v>
      </c>
      <c r="B1796" s="15">
        <f>'01_RAW_Spot'!B1796</f>
        <v/>
      </c>
      <c r="C1796" s="16">
        <f>'01_RAW_IV'!B1796</f>
        <v/>
      </c>
      <c r="D1796" s="15">
        <f>LN(B1796/B1795)</f>
        <v/>
      </c>
      <c r="E1796" s="16">
        <f>STDEV(D1776:D1796)*SQRT(252)</f>
        <v/>
      </c>
      <c r="F1796" s="16">
        <f>STDEV(D1734:D1796)*SQRT(252)</f>
        <v/>
      </c>
      <c r="G1796" s="16">
        <f>IF(OR(C1796="",F1796=""),"",C1796-F1796)</f>
        <v/>
      </c>
      <c r="H1796" s="17">
        <f>IF(OR(C1796="",F1796="",F1796=0),"",C1796/F1796)</f>
        <v/>
      </c>
      <c r="I1796" s="18">
        <f>IF('01_RAW_FwdRV'!B1796="","",'01_RAW_FwdRV'!B1796)</f>
        <v/>
      </c>
      <c r="J1796" s="18">
        <f>IF(ROW()&lt;=3286,STDEV(D1797:D1817)*SQRT(252),"")</f>
        <v/>
      </c>
      <c r="K1796" s="18">
        <f>IF(ROW()&lt;=3244,LN(B1859/B1796),"")</f>
        <v/>
      </c>
      <c r="L1796" s="19" t="n">
        <v>0.4128133704735376</v>
      </c>
      <c r="M1796" s="19" t="n">
        <v>0.8183844011142062</v>
      </c>
      <c r="N1796" s="17" t="n">
        <v>-1.087593900723707</v>
      </c>
      <c r="O1796" s="20">
        <f>IF(F1796="","",IF(F1796&lt;'04_VOLATILITY_REGIMES'!$C$5,"Low",IF(F1796&lt;'04_VOLATILITY_REGIMES'!$C$6,"Normal",IF(F1796&lt;'04_VOLATILITY_REGIMES'!$C$7,"High","Extreme"))))</f>
        <v/>
      </c>
      <c r="P1796" s="20">
        <f>O1797</f>
        <v/>
      </c>
      <c r="Q1796" s="21">
        <f>YEAR(A1796)</f>
        <v/>
      </c>
    </row>
    <row r="1797">
      <c r="A1797" s="14" t="n">
        <v>44000</v>
      </c>
      <c r="B1797" s="15">
        <f>'01_RAW_Spot'!B1797</f>
        <v/>
      </c>
      <c r="C1797" s="16">
        <f>'01_RAW_IV'!B1797</f>
        <v/>
      </c>
      <c r="D1797" s="15">
        <f>LN(B1797/B1796)</f>
        <v/>
      </c>
      <c r="E1797" s="16">
        <f>STDEV(D1777:D1797)*SQRT(252)</f>
        <v/>
      </c>
      <c r="F1797" s="16">
        <f>STDEV(D1735:D1797)*SQRT(252)</f>
        <v/>
      </c>
      <c r="G1797" s="16">
        <f>IF(OR(C1797="",F1797=""),"",C1797-F1797)</f>
        <v/>
      </c>
      <c r="H1797" s="17">
        <f>IF(OR(C1797="",F1797="",F1797=0),"",C1797/F1797)</f>
        <v/>
      </c>
      <c r="I1797" s="18">
        <f>IF('01_RAW_FwdRV'!B1797="","",'01_RAW_FwdRV'!B1797)</f>
        <v/>
      </c>
      <c r="J1797" s="18">
        <f>IF(ROW()&lt;=3286,STDEV(D1798:D1818)*SQRT(252),"")</f>
        <v/>
      </c>
      <c r="K1797" s="18">
        <f>IF(ROW()&lt;=3244,LN(B1860/B1797),"")</f>
        <v/>
      </c>
      <c r="L1797" s="19" t="n">
        <v>0.4214922048997773</v>
      </c>
      <c r="M1797" s="19" t="n">
        <v>0.8173719376391982</v>
      </c>
      <c r="N1797" s="17" t="n">
        <v>-1.052047199906209</v>
      </c>
      <c r="O1797" s="20">
        <f>IF(F1797="","",IF(F1797&lt;'04_VOLATILITY_REGIMES'!$C$5,"Low",IF(F1797&lt;'04_VOLATILITY_REGIMES'!$C$6,"Normal",IF(F1797&lt;'04_VOLATILITY_REGIMES'!$C$7,"High","Extreme"))))</f>
        <v/>
      </c>
      <c r="P1797" s="20">
        <f>O1798</f>
        <v/>
      </c>
      <c r="Q1797" s="21">
        <f>YEAR(A1797)</f>
        <v/>
      </c>
    </row>
    <row r="1798">
      <c r="A1798" s="14" t="n">
        <v>44001</v>
      </c>
      <c r="B1798" s="15">
        <f>'01_RAW_Spot'!B1798</f>
        <v/>
      </c>
      <c r="C1798" s="16">
        <f>'01_RAW_IV'!B1798</f>
        <v/>
      </c>
      <c r="D1798" s="15">
        <f>LN(B1798/B1797)</f>
        <v/>
      </c>
      <c r="E1798" s="16">
        <f>STDEV(D1778:D1798)*SQRT(252)</f>
        <v/>
      </c>
      <c r="F1798" s="16">
        <f>STDEV(D1736:D1798)*SQRT(252)</f>
        <v/>
      </c>
      <c r="G1798" s="16">
        <f>IF(OR(C1798="",F1798=""),"",C1798-F1798)</f>
        <v/>
      </c>
      <c r="H1798" s="17">
        <f>IF(OR(C1798="",F1798="",F1798=0),"",C1798/F1798)</f>
        <v/>
      </c>
      <c r="I1798" s="18">
        <f>IF('01_RAW_FwdRV'!B1798="","",'01_RAW_FwdRV'!B1798)</f>
        <v/>
      </c>
      <c r="J1798" s="18">
        <f>IF(ROW()&lt;=3286,STDEV(D1799:D1819)*SQRT(252),"")</f>
        <v/>
      </c>
      <c r="K1798" s="18">
        <f>IF(ROW()&lt;=3244,LN(B1861/B1798),"")</f>
        <v/>
      </c>
      <c r="L1798" s="19" t="n">
        <v>0.4140233722871453</v>
      </c>
      <c r="M1798" s="19" t="n">
        <v>0.8124652198107958</v>
      </c>
      <c r="N1798" s="17" t="n">
        <v>-1.004446227854275</v>
      </c>
      <c r="O1798" s="20">
        <f>IF(F1798="","",IF(F1798&lt;'04_VOLATILITY_REGIMES'!$C$5,"Low",IF(F1798&lt;'04_VOLATILITY_REGIMES'!$C$6,"Normal",IF(F1798&lt;'04_VOLATILITY_REGIMES'!$C$7,"High","Extreme"))))</f>
        <v/>
      </c>
      <c r="P1798" s="20">
        <f>O1799</f>
        <v/>
      </c>
      <c r="Q1798" s="21">
        <f>YEAR(A1798)</f>
        <v/>
      </c>
    </row>
    <row r="1799">
      <c r="A1799" s="14" t="n">
        <v>44004</v>
      </c>
      <c r="B1799" s="15">
        <f>'01_RAW_Spot'!B1799</f>
        <v/>
      </c>
      <c r="C1799" s="16">
        <f>'01_RAW_IV'!B1799</f>
        <v/>
      </c>
      <c r="D1799" s="15">
        <f>LN(B1799/B1798)</f>
        <v/>
      </c>
      <c r="E1799" s="16">
        <f>STDEV(D1779:D1799)*SQRT(252)</f>
        <v/>
      </c>
      <c r="F1799" s="16">
        <f>STDEV(D1737:D1799)*SQRT(252)</f>
        <v/>
      </c>
      <c r="G1799" s="16">
        <f>IF(OR(C1799="",F1799=""),"",C1799-F1799)</f>
        <v/>
      </c>
      <c r="H1799" s="17">
        <f>IF(OR(C1799="",F1799="",F1799=0),"",C1799/F1799)</f>
        <v/>
      </c>
      <c r="I1799" s="18">
        <f>IF('01_RAW_FwdRV'!B1799="","",'01_RAW_FwdRV'!B1799)</f>
        <v/>
      </c>
      <c r="J1799" s="18">
        <f>IF(ROW()&lt;=3286,STDEV(D1800:D1820)*SQRT(252),"")</f>
        <v/>
      </c>
      <c r="K1799" s="18">
        <f>IF(ROW()&lt;=3244,LN(B1862/B1799),"")</f>
        <v/>
      </c>
      <c r="L1799" s="19" t="n">
        <v>0.3781979977753059</v>
      </c>
      <c r="M1799" s="19" t="n">
        <v>0.8042269187986651</v>
      </c>
      <c r="N1799" s="17" t="n">
        <v>-1.003702242185391</v>
      </c>
      <c r="O1799" s="20">
        <f>IF(F1799="","",IF(F1799&lt;'04_VOLATILITY_REGIMES'!$C$5,"Low",IF(F1799&lt;'04_VOLATILITY_REGIMES'!$C$6,"Normal",IF(F1799&lt;'04_VOLATILITY_REGIMES'!$C$7,"High","Extreme"))))</f>
        <v/>
      </c>
      <c r="P1799" s="20">
        <f>O1800</f>
        <v/>
      </c>
      <c r="Q1799" s="21">
        <f>YEAR(A1799)</f>
        <v/>
      </c>
    </row>
    <row r="1800">
      <c r="A1800" s="14" t="n">
        <v>44005</v>
      </c>
      <c r="B1800" s="15">
        <f>'01_RAW_Spot'!B1800</f>
        <v/>
      </c>
      <c r="C1800" s="16">
        <f>'01_RAW_IV'!B1800</f>
        <v/>
      </c>
      <c r="D1800" s="15">
        <f>LN(B1800/B1799)</f>
        <v/>
      </c>
      <c r="E1800" s="16">
        <f>STDEV(D1780:D1800)*SQRT(252)</f>
        <v/>
      </c>
      <c r="F1800" s="16">
        <f>STDEV(D1738:D1800)*SQRT(252)</f>
        <v/>
      </c>
      <c r="G1800" s="16">
        <f>IF(OR(C1800="",F1800=""),"",C1800-F1800)</f>
        <v/>
      </c>
      <c r="H1800" s="17">
        <f>IF(OR(C1800="",F1800="",F1800=0),"",C1800/F1800)</f>
        <v/>
      </c>
      <c r="I1800" s="18">
        <f>IF('01_RAW_FwdRV'!B1800="","",'01_RAW_FwdRV'!B1800)</f>
        <v/>
      </c>
      <c r="J1800" s="18">
        <f>IF(ROW()&lt;=3286,STDEV(D1801:D1821)*SQRT(252),"")</f>
        <v/>
      </c>
      <c r="K1800" s="18">
        <f>IF(ROW()&lt;=3244,LN(B1863/B1800),"")</f>
        <v/>
      </c>
      <c r="L1800" s="19" t="n">
        <v>0.3752084491384102</v>
      </c>
      <c r="M1800" s="19" t="n">
        <v>0.8065591995553085</v>
      </c>
      <c r="N1800" s="17" t="n">
        <v>-1.018195846301156</v>
      </c>
      <c r="O1800" s="20">
        <f>IF(F1800="","",IF(F1800&lt;'04_VOLATILITY_REGIMES'!$C$5,"Low",IF(F1800&lt;'04_VOLATILITY_REGIMES'!$C$6,"Normal",IF(F1800&lt;'04_VOLATILITY_REGIMES'!$C$7,"High","Extreme"))))</f>
        <v/>
      </c>
      <c r="P1800" s="20">
        <f>O1801</f>
        <v/>
      </c>
      <c r="Q1800" s="21">
        <f>YEAR(A1800)</f>
        <v/>
      </c>
    </row>
    <row r="1801">
      <c r="A1801" s="14" t="n">
        <v>44006</v>
      </c>
      <c r="B1801" s="15">
        <f>'01_RAW_Spot'!B1801</f>
        <v/>
      </c>
      <c r="C1801" s="16">
        <f>'01_RAW_IV'!B1801</f>
        <v/>
      </c>
      <c r="D1801" s="15">
        <f>LN(B1801/B1800)</f>
        <v/>
      </c>
      <c r="E1801" s="16">
        <f>STDEV(D1781:D1801)*SQRT(252)</f>
        <v/>
      </c>
      <c r="F1801" s="16">
        <f>STDEV(D1739:D1801)*SQRT(252)</f>
        <v/>
      </c>
      <c r="G1801" s="16">
        <f>IF(OR(C1801="",F1801=""),"",C1801-F1801)</f>
        <v/>
      </c>
      <c r="H1801" s="17">
        <f>IF(OR(C1801="",F1801="",F1801=0),"",C1801/F1801)</f>
        <v/>
      </c>
      <c r="I1801" s="18">
        <f>IF('01_RAW_FwdRV'!B1801="","",'01_RAW_FwdRV'!B1801)</f>
        <v/>
      </c>
      <c r="J1801" s="18">
        <f>IF(ROW()&lt;=3286,STDEV(D1802:D1822)*SQRT(252),"")</f>
        <v/>
      </c>
      <c r="K1801" s="18">
        <f>IF(ROW()&lt;=3244,LN(B1864/B1801),"")</f>
        <v/>
      </c>
      <c r="L1801" s="19" t="n">
        <v>0.3644444444444445</v>
      </c>
      <c r="M1801" s="19" t="n">
        <v>0.8027777777777778</v>
      </c>
      <c r="N1801" s="17" t="n">
        <v>-1.016309199835151</v>
      </c>
      <c r="O1801" s="20">
        <f>IF(F1801="","",IF(F1801&lt;'04_VOLATILITY_REGIMES'!$C$5,"Low",IF(F1801&lt;'04_VOLATILITY_REGIMES'!$C$6,"Normal",IF(F1801&lt;'04_VOLATILITY_REGIMES'!$C$7,"High","Extreme"))))</f>
        <v/>
      </c>
      <c r="P1801" s="20">
        <f>O1802</f>
        <v/>
      </c>
      <c r="Q1801" s="21">
        <f>YEAR(A1801)</f>
        <v/>
      </c>
    </row>
    <row r="1802">
      <c r="A1802" s="14" t="n">
        <v>44007</v>
      </c>
      <c r="B1802" s="15">
        <f>'01_RAW_Spot'!B1802</f>
        <v/>
      </c>
      <c r="C1802" s="16">
        <f>'01_RAW_IV'!B1802</f>
        <v/>
      </c>
      <c r="D1802" s="15">
        <f>LN(B1802/B1801)</f>
        <v/>
      </c>
      <c r="E1802" s="16">
        <f>STDEV(D1782:D1802)*SQRT(252)</f>
        <v/>
      </c>
      <c r="F1802" s="16">
        <f>STDEV(D1740:D1802)*SQRT(252)</f>
        <v/>
      </c>
      <c r="G1802" s="16">
        <f>IF(OR(C1802="",F1802=""),"",C1802-F1802)</f>
        <v/>
      </c>
      <c r="H1802" s="17">
        <f>IF(OR(C1802="",F1802="",F1802=0),"",C1802/F1802)</f>
        <v/>
      </c>
      <c r="I1802" s="18">
        <f>IF('01_RAW_FwdRV'!B1802="","",'01_RAW_FwdRV'!B1802)</f>
        <v/>
      </c>
      <c r="J1802" s="18">
        <f>IF(ROW()&lt;=3286,STDEV(D1803:D1823)*SQRT(252),"")</f>
        <v/>
      </c>
      <c r="K1802" s="18">
        <f>IF(ROW()&lt;=3244,LN(B1865/B1802),"")</f>
        <v/>
      </c>
      <c r="L1802" s="19" t="n">
        <v>0.3475846751804553</v>
      </c>
      <c r="M1802" s="19" t="n">
        <v>0.8023320377568017</v>
      </c>
      <c r="N1802" s="17" t="n">
        <v>-1.053716464612052</v>
      </c>
      <c r="O1802" s="20">
        <f>IF(F1802="","",IF(F1802&lt;'04_VOLATILITY_REGIMES'!$C$5,"Low",IF(F1802&lt;'04_VOLATILITY_REGIMES'!$C$6,"Normal",IF(F1802&lt;'04_VOLATILITY_REGIMES'!$C$7,"High","Extreme"))))</f>
        <v/>
      </c>
      <c r="P1802" s="20">
        <f>O1803</f>
        <v/>
      </c>
      <c r="Q1802" s="21">
        <f>YEAR(A1802)</f>
        <v/>
      </c>
    </row>
    <row r="1803">
      <c r="A1803" s="14" t="n">
        <v>44008</v>
      </c>
      <c r="B1803" s="15">
        <f>'01_RAW_Spot'!B1803</f>
        <v/>
      </c>
      <c r="C1803" s="16">
        <f>'01_RAW_IV'!B1803</f>
        <v/>
      </c>
      <c r="D1803" s="15">
        <f>LN(B1803/B1802)</f>
        <v/>
      </c>
      <c r="E1803" s="16">
        <f>STDEV(D1783:D1803)*SQRT(252)</f>
        <v/>
      </c>
      <c r="F1803" s="16">
        <f>STDEV(D1741:D1803)*SQRT(252)</f>
        <v/>
      </c>
      <c r="G1803" s="16">
        <f>IF(OR(C1803="",F1803=""),"",C1803-F1803)</f>
        <v/>
      </c>
      <c r="H1803" s="17">
        <f>IF(OR(C1803="",F1803="",F1803=0),"",C1803/F1803)</f>
        <v/>
      </c>
      <c r="I1803" s="18">
        <f>IF('01_RAW_FwdRV'!B1803="","",'01_RAW_FwdRV'!B1803)</f>
        <v/>
      </c>
      <c r="J1803" s="18">
        <f>IF(ROW()&lt;=3286,STDEV(D1804:D1824)*SQRT(252),"")</f>
        <v/>
      </c>
      <c r="K1803" s="18">
        <f>IF(ROW()&lt;=3244,LN(B1866/B1803),"")</f>
        <v/>
      </c>
      <c r="L1803" s="19" t="n">
        <v>0.3435072142064373</v>
      </c>
      <c r="M1803" s="19" t="n">
        <v>0.802441731409545</v>
      </c>
      <c r="N1803" s="17" t="n">
        <v>-1.060977137437466</v>
      </c>
      <c r="O1803" s="20">
        <f>IF(F1803="","",IF(F1803&lt;'04_VOLATILITY_REGIMES'!$C$5,"Low",IF(F1803&lt;'04_VOLATILITY_REGIMES'!$C$6,"Normal",IF(F1803&lt;'04_VOLATILITY_REGIMES'!$C$7,"High","Extreme"))))</f>
        <v/>
      </c>
      <c r="P1803" s="20">
        <f>O1804</f>
        <v/>
      </c>
      <c r="Q1803" s="21">
        <f>YEAR(A1803)</f>
        <v/>
      </c>
    </row>
    <row r="1804">
      <c r="A1804" s="14" t="n">
        <v>44011</v>
      </c>
      <c r="B1804" s="15">
        <f>'01_RAW_Spot'!B1804</f>
        <v/>
      </c>
      <c r="C1804" s="16">
        <f>'01_RAW_IV'!B1804</f>
        <v/>
      </c>
      <c r="D1804" s="15">
        <f>LN(B1804/B1803)</f>
        <v/>
      </c>
      <c r="E1804" s="16">
        <f>STDEV(D1784:D1804)*SQRT(252)</f>
        <v/>
      </c>
      <c r="F1804" s="16">
        <f>STDEV(D1742:D1804)*SQRT(252)</f>
        <v/>
      </c>
      <c r="G1804" s="16">
        <f>IF(OR(C1804="",F1804=""),"",C1804-F1804)</f>
        <v/>
      </c>
      <c r="H1804" s="17">
        <f>IF(OR(C1804="",F1804="",F1804=0),"",C1804/F1804)</f>
        <v/>
      </c>
      <c r="I1804" s="18">
        <f>IF('01_RAW_FwdRV'!B1804="","",'01_RAW_FwdRV'!B1804)</f>
        <v/>
      </c>
      <c r="J1804" s="18">
        <f>IF(ROW()&lt;=3286,STDEV(D1805:D1825)*SQRT(252),"")</f>
        <v/>
      </c>
      <c r="K1804" s="18">
        <f>IF(ROW()&lt;=3244,LN(B1867/B1804),"")</f>
        <v/>
      </c>
      <c r="L1804" s="19" t="n">
        <v>0.324459234608985</v>
      </c>
      <c r="M1804" s="19" t="n">
        <v>0.7598447032723239</v>
      </c>
      <c r="N1804" s="17" t="n">
        <v>-0.9656930004983897</v>
      </c>
      <c r="O1804" s="20">
        <f>IF(F1804="","",IF(F1804&lt;'04_VOLATILITY_REGIMES'!$C$5,"Low",IF(F1804&lt;'04_VOLATILITY_REGIMES'!$C$6,"Normal",IF(F1804&lt;'04_VOLATILITY_REGIMES'!$C$7,"High","Extreme"))))</f>
        <v/>
      </c>
      <c r="P1804" s="20">
        <f>O1805</f>
        <v/>
      </c>
      <c r="Q1804" s="21">
        <f>YEAR(A1804)</f>
        <v/>
      </c>
    </row>
    <row r="1805">
      <c r="A1805" s="14" t="n">
        <v>44012</v>
      </c>
      <c r="B1805" s="15">
        <f>'01_RAW_Spot'!B1805</f>
        <v/>
      </c>
      <c r="C1805" s="16">
        <f>'01_RAW_IV'!B1805</f>
        <v/>
      </c>
      <c r="D1805" s="15">
        <f>LN(B1805/B1804)</f>
        <v/>
      </c>
      <c r="E1805" s="16">
        <f>STDEV(D1785:D1805)*SQRT(252)</f>
        <v/>
      </c>
      <c r="F1805" s="16">
        <f>STDEV(D1743:D1805)*SQRT(252)</f>
        <v/>
      </c>
      <c r="G1805" s="16">
        <f>IF(OR(C1805="",F1805=""),"",C1805-F1805)</f>
        <v/>
      </c>
      <c r="H1805" s="17">
        <f>IF(OR(C1805="",F1805="",F1805=0),"",C1805/F1805)</f>
        <v/>
      </c>
      <c r="I1805" s="18">
        <f>IF('01_RAW_FwdRV'!B1805="","",'01_RAW_FwdRV'!B1805)</f>
        <v/>
      </c>
      <c r="J1805" s="18">
        <f>IF(ROW()&lt;=3286,STDEV(D1806:D1826)*SQRT(252),"")</f>
        <v/>
      </c>
      <c r="K1805" s="18">
        <f>IF(ROW()&lt;=3244,LN(B1868/B1805),"")</f>
        <v/>
      </c>
      <c r="L1805" s="19" t="n">
        <v>0.2976718403547672</v>
      </c>
      <c r="M1805" s="19" t="n">
        <v>0.7594235033259423</v>
      </c>
      <c r="N1805" s="17" t="n">
        <v>-1.011220118127781</v>
      </c>
      <c r="O1805" s="20">
        <f>IF(F1805="","",IF(F1805&lt;'04_VOLATILITY_REGIMES'!$C$5,"Low",IF(F1805&lt;'04_VOLATILITY_REGIMES'!$C$6,"Normal",IF(F1805&lt;'04_VOLATILITY_REGIMES'!$C$7,"High","Extreme"))))</f>
        <v/>
      </c>
      <c r="P1805" s="20">
        <f>O1806</f>
        <v/>
      </c>
      <c r="Q1805" s="21">
        <f>YEAR(A1805)</f>
        <v/>
      </c>
    </row>
    <row r="1806">
      <c r="A1806" s="14" t="n">
        <v>44013</v>
      </c>
      <c r="B1806" s="15">
        <f>'01_RAW_Spot'!B1806</f>
        <v/>
      </c>
      <c r="C1806" s="16">
        <f>'01_RAW_IV'!B1806</f>
        <v/>
      </c>
      <c r="D1806" s="15">
        <f>LN(B1806/B1805)</f>
        <v/>
      </c>
      <c r="E1806" s="16">
        <f>STDEV(D1786:D1806)*SQRT(252)</f>
        <v/>
      </c>
      <c r="F1806" s="16">
        <f>STDEV(D1744:D1806)*SQRT(252)</f>
        <v/>
      </c>
      <c r="G1806" s="16">
        <f>IF(OR(C1806="",F1806=""),"",C1806-F1806)</f>
        <v/>
      </c>
      <c r="H1806" s="17">
        <f>IF(OR(C1806="",F1806="",F1806=0),"",C1806/F1806)</f>
        <v/>
      </c>
      <c r="I1806" s="18">
        <f>IF('01_RAW_FwdRV'!B1806="","",'01_RAW_FwdRV'!B1806)</f>
        <v/>
      </c>
      <c r="J1806" s="18">
        <f>IF(ROW()&lt;=3286,STDEV(D1807:D1827)*SQRT(252),"")</f>
        <v/>
      </c>
      <c r="K1806" s="18">
        <f>IF(ROW()&lt;=3244,LN(B1869/B1806),"")</f>
        <v/>
      </c>
      <c r="L1806" s="19" t="n">
        <v>0.2908587257617729</v>
      </c>
      <c r="M1806" s="19" t="n">
        <v>0.6476454293628808</v>
      </c>
      <c r="N1806" s="17" t="n">
        <v>-0.6930801967892604</v>
      </c>
      <c r="O1806" s="20">
        <f>IF(F1806="","",IF(F1806&lt;'04_VOLATILITY_REGIMES'!$C$5,"Low",IF(F1806&lt;'04_VOLATILITY_REGIMES'!$C$6,"Normal",IF(F1806&lt;'04_VOLATILITY_REGIMES'!$C$7,"High","Extreme"))))</f>
        <v/>
      </c>
      <c r="P1806" s="20">
        <f>O1807</f>
        <v/>
      </c>
      <c r="Q1806" s="21">
        <f>YEAR(A1806)</f>
        <v/>
      </c>
    </row>
    <row r="1807">
      <c r="A1807" s="14" t="n">
        <v>44014</v>
      </c>
      <c r="B1807" s="15">
        <f>'01_RAW_Spot'!B1807</f>
        <v/>
      </c>
      <c r="C1807" s="16">
        <f>'01_RAW_IV'!B1807</f>
        <v/>
      </c>
      <c r="D1807" s="15">
        <f>LN(B1807/B1806)</f>
        <v/>
      </c>
      <c r="E1807" s="16">
        <f>STDEV(D1787:D1807)*SQRT(252)</f>
        <v/>
      </c>
      <c r="F1807" s="16">
        <f>STDEV(D1745:D1807)*SQRT(252)</f>
        <v/>
      </c>
      <c r="G1807" s="16">
        <f>IF(OR(C1807="",F1807=""),"",C1807-F1807)</f>
        <v/>
      </c>
      <c r="H1807" s="17">
        <f>IF(OR(C1807="",F1807="",F1807=0),"",C1807/F1807)</f>
        <v/>
      </c>
      <c r="I1807" s="18">
        <f>IF('01_RAW_FwdRV'!B1807="","",'01_RAW_FwdRV'!B1807)</f>
        <v/>
      </c>
      <c r="J1807" s="18">
        <f>IF(ROW()&lt;=3286,STDEV(D1808:D1828)*SQRT(252),"")</f>
        <v/>
      </c>
      <c r="K1807" s="18">
        <f>IF(ROW()&lt;=3244,LN(B1870/B1807),"")</f>
        <v/>
      </c>
      <c r="L1807" s="19" t="n">
        <v>0.2403100775193799</v>
      </c>
      <c r="M1807" s="19" t="n">
        <v>0.6755260243632336</v>
      </c>
      <c r="N1807" s="17" t="n">
        <v>-0.8314755823751668</v>
      </c>
      <c r="O1807" s="20">
        <f>IF(F1807="","",IF(F1807&lt;'04_VOLATILITY_REGIMES'!$C$5,"Low",IF(F1807&lt;'04_VOLATILITY_REGIMES'!$C$6,"Normal",IF(F1807&lt;'04_VOLATILITY_REGIMES'!$C$7,"High","Extreme"))))</f>
        <v/>
      </c>
      <c r="P1807" s="20">
        <f>O1808</f>
        <v/>
      </c>
      <c r="Q1807" s="21">
        <f>YEAR(A1807)</f>
        <v/>
      </c>
    </row>
    <row r="1808">
      <c r="A1808" s="14" t="n">
        <v>44015</v>
      </c>
      <c r="B1808" s="15">
        <f>'01_RAW_Spot'!B1808</f>
        <v/>
      </c>
      <c r="C1808" s="16">
        <f>'01_RAW_IV'!B1808</f>
        <v/>
      </c>
      <c r="D1808" s="15">
        <f>LN(B1808/B1807)</f>
        <v/>
      </c>
      <c r="E1808" s="16">
        <f>STDEV(D1788:D1808)*SQRT(252)</f>
        <v/>
      </c>
      <c r="F1808" s="16">
        <f>STDEV(D1746:D1808)*SQRT(252)</f>
        <v/>
      </c>
      <c r="G1808" s="16">
        <f>IF(OR(C1808="",F1808=""),"",C1808-F1808)</f>
        <v/>
      </c>
      <c r="H1808" s="17">
        <f>IF(OR(C1808="",F1808="",F1808=0),"",C1808/F1808)</f>
        <v/>
      </c>
      <c r="I1808" s="18">
        <f>IF('01_RAW_FwdRV'!B1808="","",'01_RAW_FwdRV'!B1808)</f>
        <v/>
      </c>
      <c r="J1808" s="18">
        <f>IF(ROW()&lt;=3286,STDEV(D1809:D1829)*SQRT(252),"")</f>
        <v/>
      </c>
      <c r="K1808" s="18">
        <f>IF(ROW()&lt;=3244,LN(B1871/B1808),"")</f>
        <v/>
      </c>
      <c r="L1808" s="19" t="n">
        <v>0.292197011621472</v>
      </c>
      <c r="M1808" s="19" t="n">
        <v>0.5926950747094631</v>
      </c>
      <c r="N1808" s="17" t="n">
        <v>-0.5699925212603909</v>
      </c>
      <c r="O1808" s="20">
        <f>IF(F1808="","",IF(F1808&lt;'04_VOLATILITY_REGIMES'!$C$5,"Low",IF(F1808&lt;'04_VOLATILITY_REGIMES'!$C$6,"Normal",IF(F1808&lt;'04_VOLATILITY_REGIMES'!$C$7,"High","Extreme"))))</f>
        <v/>
      </c>
      <c r="P1808" s="20">
        <f>O1809</f>
        <v/>
      </c>
      <c r="Q1808" s="21">
        <f>YEAR(A1808)</f>
        <v/>
      </c>
    </row>
    <row r="1809">
      <c r="A1809" s="14" t="n">
        <v>44018</v>
      </c>
      <c r="B1809" s="15">
        <f>'01_RAW_Spot'!B1809</f>
        <v/>
      </c>
      <c r="C1809" s="16">
        <f>'01_RAW_IV'!B1809</f>
        <v/>
      </c>
      <c r="D1809" s="15">
        <f>LN(B1809/B1808)</f>
        <v/>
      </c>
      <c r="E1809" s="16">
        <f>STDEV(D1789:D1809)*SQRT(252)</f>
        <v/>
      </c>
      <c r="F1809" s="16">
        <f>STDEV(D1747:D1809)*SQRT(252)</f>
        <v/>
      </c>
      <c r="G1809" s="16">
        <f>IF(OR(C1809="",F1809=""),"",C1809-F1809)</f>
        <v/>
      </c>
      <c r="H1809" s="17">
        <f>IF(OR(C1809="",F1809="",F1809=0),"",C1809/F1809)</f>
        <v/>
      </c>
      <c r="I1809" s="18">
        <f>IF('01_RAW_FwdRV'!B1809="","",'01_RAW_FwdRV'!B1809)</f>
        <v/>
      </c>
      <c r="J1809" s="18">
        <f>IF(ROW()&lt;=3286,STDEV(D1810:D1830)*SQRT(252),"")</f>
        <v/>
      </c>
      <c r="K1809" s="18">
        <f>IF(ROW()&lt;=3244,LN(B1872/B1809),"")</f>
        <v/>
      </c>
      <c r="L1809" s="19" t="n">
        <v>0.3174778761061947</v>
      </c>
      <c r="M1809" s="19" t="n">
        <v>0.5879424778761062</v>
      </c>
      <c r="N1809" s="17" t="n">
        <v>-0.5116842953028502</v>
      </c>
      <c r="O1809" s="20">
        <f>IF(F1809="","",IF(F1809&lt;'04_VOLATILITY_REGIMES'!$C$5,"Low",IF(F1809&lt;'04_VOLATILITY_REGIMES'!$C$6,"Normal",IF(F1809&lt;'04_VOLATILITY_REGIMES'!$C$7,"High","Extreme"))))</f>
        <v/>
      </c>
      <c r="P1809" s="20">
        <f>O1810</f>
        <v/>
      </c>
      <c r="Q1809" s="21">
        <f>YEAR(A1809)</f>
        <v/>
      </c>
    </row>
    <row r="1810">
      <c r="A1810" s="14" t="n">
        <v>44019</v>
      </c>
      <c r="B1810" s="15">
        <f>'01_RAW_Spot'!B1810</f>
        <v/>
      </c>
      <c r="C1810" s="16">
        <f>'01_RAW_IV'!B1810</f>
        <v/>
      </c>
      <c r="D1810" s="15">
        <f>LN(B1810/B1809)</f>
        <v/>
      </c>
      <c r="E1810" s="16">
        <f>STDEV(D1790:D1810)*SQRT(252)</f>
        <v/>
      </c>
      <c r="F1810" s="16">
        <f>STDEV(D1748:D1810)*SQRT(252)</f>
        <v/>
      </c>
      <c r="G1810" s="16">
        <f>IF(OR(C1810="",F1810=""),"",C1810-F1810)</f>
        <v/>
      </c>
      <c r="H1810" s="17">
        <f>IF(OR(C1810="",F1810="",F1810=0),"",C1810/F1810)</f>
        <v/>
      </c>
      <c r="I1810" s="18">
        <f>IF('01_RAW_FwdRV'!B1810="","",'01_RAW_FwdRV'!B1810)</f>
        <v/>
      </c>
      <c r="J1810" s="18">
        <f>IF(ROW()&lt;=3286,STDEV(D1811:D1831)*SQRT(252),"")</f>
        <v/>
      </c>
      <c r="K1810" s="18">
        <f>IF(ROW()&lt;=3244,LN(B1873/B1810),"")</f>
        <v/>
      </c>
      <c r="L1810" s="19" t="n">
        <v>0.3128800442233278</v>
      </c>
      <c r="M1810" s="19" t="n">
        <v>0.560530679933665</v>
      </c>
      <c r="N1810" s="17" t="n">
        <v>-0.4686730899474747</v>
      </c>
      <c r="O1810" s="20">
        <f>IF(F1810="","",IF(F1810&lt;'04_VOLATILITY_REGIMES'!$C$5,"Low",IF(F1810&lt;'04_VOLATILITY_REGIMES'!$C$6,"Normal",IF(F1810&lt;'04_VOLATILITY_REGIMES'!$C$7,"High","Extreme"))))</f>
        <v/>
      </c>
      <c r="P1810" s="20">
        <f>O1811</f>
        <v/>
      </c>
      <c r="Q1810" s="21">
        <f>YEAR(A1810)</f>
        <v/>
      </c>
    </row>
    <row r="1811">
      <c r="A1811" s="14" t="n">
        <v>44020</v>
      </c>
      <c r="B1811" s="15">
        <f>'01_RAW_Spot'!B1811</f>
        <v/>
      </c>
      <c r="C1811" s="16">
        <f>'01_RAW_IV'!B1811</f>
        <v/>
      </c>
      <c r="D1811" s="15">
        <f>LN(B1811/B1810)</f>
        <v/>
      </c>
      <c r="E1811" s="16">
        <f>STDEV(D1791:D1811)*SQRT(252)</f>
        <v/>
      </c>
      <c r="F1811" s="16">
        <f>STDEV(D1749:D1811)*SQRT(252)</f>
        <v/>
      </c>
      <c r="G1811" s="16">
        <f>IF(OR(C1811="",F1811=""),"",C1811-F1811)</f>
        <v/>
      </c>
      <c r="H1811" s="17">
        <f>IF(OR(C1811="",F1811="",F1811=0),"",C1811/F1811)</f>
        <v/>
      </c>
      <c r="I1811" s="18">
        <f>IF('01_RAW_FwdRV'!B1811="","",'01_RAW_FwdRV'!B1811)</f>
        <v/>
      </c>
      <c r="J1811" s="18">
        <f>IF(ROW()&lt;=3286,STDEV(D1812:D1832)*SQRT(252),"")</f>
        <v/>
      </c>
      <c r="K1811" s="18">
        <f>IF(ROW()&lt;=3244,LN(B1874/B1811),"")</f>
        <v/>
      </c>
      <c r="L1811" s="19" t="n">
        <v>0.307182320441989</v>
      </c>
      <c r="M1811" s="19" t="n">
        <v>0.5596685082872929</v>
      </c>
      <c r="N1811" s="17" t="n">
        <v>-0.4732765684252512</v>
      </c>
      <c r="O1811" s="20">
        <f>IF(F1811="","",IF(F1811&lt;'04_VOLATILITY_REGIMES'!$C$5,"Low",IF(F1811&lt;'04_VOLATILITY_REGIMES'!$C$6,"Normal",IF(F1811&lt;'04_VOLATILITY_REGIMES'!$C$7,"High","Extreme"))))</f>
        <v/>
      </c>
      <c r="P1811" s="20">
        <f>O1812</f>
        <v/>
      </c>
      <c r="Q1811" s="21">
        <f>YEAR(A1811)</f>
        <v/>
      </c>
    </row>
    <row r="1812">
      <c r="A1812" s="14" t="n">
        <v>44021</v>
      </c>
      <c r="B1812" s="15">
        <f>'01_RAW_Spot'!B1812</f>
        <v/>
      </c>
      <c r="C1812" s="16">
        <f>'01_RAW_IV'!B1812</f>
        <v/>
      </c>
      <c r="D1812" s="15">
        <f>LN(B1812/B1811)</f>
        <v/>
      </c>
      <c r="E1812" s="16">
        <f>STDEV(D1792:D1812)*SQRT(252)</f>
        <v/>
      </c>
      <c r="F1812" s="16">
        <f>STDEV(D1750:D1812)*SQRT(252)</f>
        <v/>
      </c>
      <c r="G1812" s="16">
        <f>IF(OR(C1812="",F1812=""),"",C1812-F1812)</f>
        <v/>
      </c>
      <c r="H1812" s="17">
        <f>IF(OR(C1812="",F1812="",F1812=0),"",C1812/F1812)</f>
        <v/>
      </c>
      <c r="I1812" s="18">
        <f>IF('01_RAW_FwdRV'!B1812="","",'01_RAW_FwdRV'!B1812)</f>
        <v/>
      </c>
      <c r="J1812" s="18">
        <f>IF(ROW()&lt;=3286,STDEV(D1813:D1833)*SQRT(252),"")</f>
        <v/>
      </c>
      <c r="K1812" s="18">
        <f>IF(ROW()&lt;=3244,LN(B1875/B1812),"")</f>
        <v/>
      </c>
      <c r="L1812" s="19" t="n">
        <v>0.2843732744340143</v>
      </c>
      <c r="M1812" s="19" t="n">
        <v>0.4748757592490337</v>
      </c>
      <c r="N1812" s="17" t="n">
        <v>-0.3659640645614345</v>
      </c>
      <c r="O1812" s="20">
        <f>IF(F1812="","",IF(F1812&lt;'04_VOLATILITY_REGIMES'!$C$5,"Low",IF(F1812&lt;'04_VOLATILITY_REGIMES'!$C$6,"Normal",IF(F1812&lt;'04_VOLATILITY_REGIMES'!$C$7,"High","Extreme"))))</f>
        <v/>
      </c>
      <c r="P1812" s="20">
        <f>O1813</f>
        <v/>
      </c>
      <c r="Q1812" s="21">
        <f>YEAR(A1812)</f>
        <v/>
      </c>
    </row>
    <row r="1813">
      <c r="A1813" s="14" t="n">
        <v>44022</v>
      </c>
      <c r="B1813" s="15">
        <f>'01_RAW_Spot'!B1813</f>
        <v/>
      </c>
      <c r="C1813" s="16">
        <f>'01_RAW_IV'!B1813</f>
        <v/>
      </c>
      <c r="D1813" s="15">
        <f>LN(B1813/B1812)</f>
        <v/>
      </c>
      <c r="E1813" s="16">
        <f>STDEV(D1793:D1813)*SQRT(252)</f>
        <v/>
      </c>
      <c r="F1813" s="16">
        <f>STDEV(D1751:D1813)*SQRT(252)</f>
        <v/>
      </c>
      <c r="G1813" s="16">
        <f>IF(OR(C1813="",F1813=""),"",C1813-F1813)</f>
        <v/>
      </c>
      <c r="H1813" s="17">
        <f>IF(OR(C1813="",F1813="",F1813=0),"",C1813/F1813)</f>
        <v/>
      </c>
      <c r="I1813" s="18">
        <f>IF('01_RAW_FwdRV'!B1813="","",'01_RAW_FwdRV'!B1813)</f>
        <v/>
      </c>
      <c r="J1813" s="18">
        <f>IF(ROW()&lt;=3286,STDEV(D1814:D1834)*SQRT(252),"")</f>
        <v/>
      </c>
      <c r="K1813" s="18">
        <f>IF(ROW()&lt;=3244,LN(B1876/B1813),"")</f>
        <v/>
      </c>
      <c r="L1813" s="19" t="n">
        <v>0.2632450331125828</v>
      </c>
      <c r="M1813" s="19" t="n">
        <v>0.4365342163355408</v>
      </c>
      <c r="N1813" s="17" t="n">
        <v>-0.3131238222056067</v>
      </c>
      <c r="O1813" s="20">
        <f>IF(F1813="","",IF(F1813&lt;'04_VOLATILITY_REGIMES'!$C$5,"Low",IF(F1813&lt;'04_VOLATILITY_REGIMES'!$C$6,"Normal",IF(F1813&lt;'04_VOLATILITY_REGIMES'!$C$7,"High","Extreme"))))</f>
        <v/>
      </c>
      <c r="P1813" s="20">
        <f>O1814</f>
        <v/>
      </c>
      <c r="Q1813" s="21">
        <f>YEAR(A1813)</f>
        <v/>
      </c>
    </row>
    <row r="1814">
      <c r="A1814" s="14" t="n">
        <v>44025</v>
      </c>
      <c r="B1814" s="15">
        <f>'01_RAW_Spot'!B1814</f>
        <v/>
      </c>
      <c r="C1814" s="16">
        <f>'01_RAW_IV'!B1814</f>
        <v/>
      </c>
      <c r="D1814" s="15">
        <f>LN(B1814/B1813)</f>
        <v/>
      </c>
      <c r="E1814" s="16">
        <f>STDEV(D1794:D1814)*SQRT(252)</f>
        <v/>
      </c>
      <c r="F1814" s="16">
        <f>STDEV(D1752:D1814)*SQRT(252)</f>
        <v/>
      </c>
      <c r="G1814" s="16">
        <f>IF(OR(C1814="",F1814=""),"",C1814-F1814)</f>
        <v/>
      </c>
      <c r="H1814" s="17">
        <f>IF(OR(C1814="",F1814="",F1814=0),"",C1814/F1814)</f>
        <v/>
      </c>
      <c r="I1814" s="18">
        <f>IF('01_RAW_FwdRV'!B1814="","",'01_RAW_FwdRV'!B1814)</f>
        <v/>
      </c>
      <c r="J1814" s="18">
        <f>IF(ROW()&lt;=3286,STDEV(D1815:D1835)*SQRT(252),"")</f>
        <v/>
      </c>
      <c r="K1814" s="18">
        <f>IF(ROW()&lt;=3244,LN(B1877/B1814),"")</f>
        <v/>
      </c>
      <c r="L1814" s="19" t="n">
        <v>0.2432432432432433</v>
      </c>
      <c r="M1814" s="19" t="n">
        <v>0.3673469387755102</v>
      </c>
      <c r="N1814" s="17" t="n">
        <v>-0.1630438227025555</v>
      </c>
      <c r="O1814" s="20">
        <f>IF(F1814="","",IF(F1814&lt;'04_VOLATILITY_REGIMES'!$C$5,"Low",IF(F1814&lt;'04_VOLATILITY_REGIMES'!$C$6,"Normal",IF(F1814&lt;'04_VOLATILITY_REGIMES'!$C$7,"High","Extreme"))))</f>
        <v/>
      </c>
      <c r="P1814" s="20">
        <f>O1815</f>
        <v/>
      </c>
      <c r="Q1814" s="21">
        <f>YEAR(A1814)</f>
        <v/>
      </c>
    </row>
    <row r="1815">
      <c r="A1815" s="14" t="n">
        <v>44026</v>
      </c>
      <c r="B1815" s="15">
        <f>'01_RAW_Spot'!B1815</f>
        <v/>
      </c>
      <c r="C1815" s="16">
        <f>'01_RAW_IV'!B1815</f>
        <v/>
      </c>
      <c r="D1815" s="15">
        <f>LN(B1815/B1814)</f>
        <v/>
      </c>
      <c r="E1815" s="16">
        <f>STDEV(D1795:D1815)*SQRT(252)</f>
        <v/>
      </c>
      <c r="F1815" s="16">
        <f>STDEV(D1753:D1815)*SQRT(252)</f>
        <v/>
      </c>
      <c r="G1815" s="16">
        <f>IF(OR(C1815="",F1815=""),"",C1815-F1815)</f>
        <v/>
      </c>
      <c r="H1815" s="17">
        <f>IF(OR(C1815="",F1815="",F1815=0),"",C1815/F1815)</f>
        <v/>
      </c>
      <c r="I1815" s="18">
        <f>IF('01_RAW_FwdRV'!B1815="","",'01_RAW_FwdRV'!B1815)</f>
        <v/>
      </c>
      <c r="J1815" s="18">
        <f>IF(ROW()&lt;=3286,STDEV(D1816:D1836)*SQRT(252),"")</f>
        <v/>
      </c>
      <c r="K1815" s="18">
        <f>IF(ROW()&lt;=3244,LN(B1878/B1815),"")</f>
        <v/>
      </c>
      <c r="L1815" s="19" t="n">
        <v>0.2668136714443219</v>
      </c>
      <c r="M1815" s="19" t="n">
        <v>0.3732083792723264</v>
      </c>
      <c r="N1815" s="17" t="n">
        <v>-0.1672845052846555</v>
      </c>
      <c r="O1815" s="20">
        <f>IF(F1815="","",IF(F1815&lt;'04_VOLATILITY_REGIMES'!$C$5,"Low",IF(F1815&lt;'04_VOLATILITY_REGIMES'!$C$6,"Normal",IF(F1815&lt;'04_VOLATILITY_REGIMES'!$C$7,"High","Extreme"))))</f>
        <v/>
      </c>
      <c r="P1815" s="20">
        <f>O1816</f>
        <v/>
      </c>
      <c r="Q1815" s="21">
        <f>YEAR(A1815)</f>
        <v/>
      </c>
    </row>
    <row r="1816">
      <c r="A1816" s="14" t="n">
        <v>44027</v>
      </c>
      <c r="B1816" s="15">
        <f>'01_RAW_Spot'!B1816</f>
        <v/>
      </c>
      <c r="C1816" s="16">
        <f>'01_RAW_IV'!B1816</f>
        <v/>
      </c>
      <c r="D1816" s="15">
        <f>LN(B1816/B1815)</f>
        <v/>
      </c>
      <c r="E1816" s="16">
        <f>STDEV(D1796:D1816)*SQRT(252)</f>
        <v/>
      </c>
      <c r="F1816" s="16">
        <f>STDEV(D1754:D1816)*SQRT(252)</f>
        <v/>
      </c>
      <c r="G1816" s="16">
        <f>IF(OR(C1816="",F1816=""),"",C1816-F1816)</f>
        <v/>
      </c>
      <c r="H1816" s="17">
        <f>IF(OR(C1816="",F1816="",F1816=0),"",C1816/F1816)</f>
        <v/>
      </c>
      <c r="I1816" s="18">
        <f>IF('01_RAW_FwdRV'!B1816="","",'01_RAW_FwdRV'!B1816)</f>
        <v/>
      </c>
      <c r="J1816" s="18">
        <f>IF(ROW()&lt;=3286,STDEV(D1817:D1837)*SQRT(252),"")</f>
        <v/>
      </c>
      <c r="K1816" s="18">
        <f>IF(ROW()&lt;=3244,LN(B1879/B1816),"")</f>
        <v/>
      </c>
      <c r="L1816" s="19" t="n">
        <v>0.2672176308539945</v>
      </c>
      <c r="M1816" s="19" t="n">
        <v>0.3840220385674931</v>
      </c>
      <c r="N1816" s="17" t="n">
        <v>-0.1922438316477689</v>
      </c>
      <c r="O1816" s="20">
        <f>IF(F1816="","",IF(F1816&lt;'04_VOLATILITY_REGIMES'!$C$5,"Low",IF(F1816&lt;'04_VOLATILITY_REGIMES'!$C$6,"Normal",IF(F1816&lt;'04_VOLATILITY_REGIMES'!$C$7,"High","Extreme"))))</f>
        <v/>
      </c>
      <c r="P1816" s="20">
        <f>O1817</f>
        <v/>
      </c>
      <c r="Q1816" s="21">
        <f>YEAR(A1816)</f>
        <v/>
      </c>
    </row>
    <row r="1817">
      <c r="A1817" s="14" t="n">
        <v>44028</v>
      </c>
      <c r="B1817" s="15">
        <f>'01_RAW_Spot'!B1817</f>
        <v/>
      </c>
      <c r="C1817" s="16">
        <f>'01_RAW_IV'!B1817</f>
        <v/>
      </c>
      <c r="D1817" s="15">
        <f>LN(B1817/B1816)</f>
        <v/>
      </c>
      <c r="E1817" s="16">
        <f>STDEV(D1797:D1817)*SQRT(252)</f>
        <v/>
      </c>
      <c r="F1817" s="16">
        <f>STDEV(D1755:D1817)*SQRT(252)</f>
        <v/>
      </c>
      <c r="G1817" s="16">
        <f>IF(OR(C1817="",F1817=""),"",C1817-F1817)</f>
        <v/>
      </c>
      <c r="H1817" s="17">
        <f>IF(OR(C1817="",F1817="",F1817=0),"",C1817/F1817)</f>
        <v/>
      </c>
      <c r="I1817" s="18">
        <f>IF('01_RAW_FwdRV'!B1817="","",'01_RAW_FwdRV'!B1817)</f>
        <v/>
      </c>
      <c r="J1817" s="18">
        <f>IF(ROW()&lt;=3286,STDEV(D1818:D1838)*SQRT(252),"")</f>
        <v/>
      </c>
      <c r="K1817" s="18">
        <f>IF(ROW()&lt;=3244,LN(B1880/B1817),"")</f>
        <v/>
      </c>
      <c r="L1817" s="19" t="n">
        <v>0.2637665198237886</v>
      </c>
      <c r="M1817" s="19" t="n">
        <v>0.3794052863436123</v>
      </c>
      <c r="N1817" s="17" t="n">
        <v>-0.1835291109999184</v>
      </c>
      <c r="O1817" s="20">
        <f>IF(F1817="","",IF(F1817&lt;'04_VOLATILITY_REGIMES'!$C$5,"Low",IF(F1817&lt;'04_VOLATILITY_REGIMES'!$C$6,"Normal",IF(F1817&lt;'04_VOLATILITY_REGIMES'!$C$7,"High","Extreme"))))</f>
        <v/>
      </c>
      <c r="P1817" s="20">
        <f>O1818</f>
        <v/>
      </c>
      <c r="Q1817" s="21">
        <f>YEAR(A1817)</f>
        <v/>
      </c>
    </row>
    <row r="1818">
      <c r="A1818" s="14" t="n">
        <v>44029</v>
      </c>
      <c r="B1818" s="15">
        <f>'01_RAW_Spot'!B1818</f>
        <v/>
      </c>
      <c r="C1818" s="16">
        <f>'01_RAW_IV'!B1818</f>
        <v/>
      </c>
      <c r="D1818" s="15">
        <f>LN(B1818/B1817)</f>
        <v/>
      </c>
      <c r="E1818" s="16">
        <f>STDEV(D1798:D1818)*SQRT(252)</f>
        <v/>
      </c>
      <c r="F1818" s="16">
        <f>STDEV(D1756:D1818)*SQRT(252)</f>
        <v/>
      </c>
      <c r="G1818" s="16">
        <f>IF(OR(C1818="",F1818=""),"",C1818-F1818)</f>
        <v/>
      </c>
      <c r="H1818" s="17">
        <f>IF(OR(C1818="",F1818="",F1818=0),"",C1818/F1818)</f>
        <v/>
      </c>
      <c r="I1818" s="18">
        <f>IF('01_RAW_FwdRV'!B1818="","",'01_RAW_FwdRV'!B1818)</f>
        <v/>
      </c>
      <c r="J1818" s="18">
        <f>IF(ROW()&lt;=3286,STDEV(D1819:D1839)*SQRT(252),"")</f>
        <v/>
      </c>
      <c r="K1818" s="18">
        <f>IF(ROW()&lt;=3244,LN(B1881/B1818),"")</f>
        <v/>
      </c>
      <c r="L1818" s="19" t="n">
        <v>0.2201430930104568</v>
      </c>
      <c r="M1818" s="19" t="n">
        <v>0.3659878921298844</v>
      </c>
      <c r="N1818" s="17" t="n">
        <v>-0.1856897883109109</v>
      </c>
      <c r="O1818" s="20">
        <f>IF(F1818="","",IF(F1818&lt;'04_VOLATILITY_REGIMES'!$C$5,"Low",IF(F1818&lt;'04_VOLATILITY_REGIMES'!$C$6,"Normal",IF(F1818&lt;'04_VOLATILITY_REGIMES'!$C$7,"High","Extreme"))))</f>
        <v/>
      </c>
      <c r="P1818" s="20">
        <f>O1819</f>
        <v/>
      </c>
      <c r="Q1818" s="21">
        <f>YEAR(A1818)</f>
        <v/>
      </c>
    </row>
    <row r="1819">
      <c r="A1819" s="14" t="n">
        <v>44032</v>
      </c>
      <c r="B1819" s="15">
        <f>'01_RAW_Spot'!B1819</f>
        <v/>
      </c>
      <c r="C1819" s="16">
        <f>'01_RAW_IV'!B1819</f>
        <v/>
      </c>
      <c r="D1819" s="15">
        <f>LN(B1819/B1818)</f>
        <v/>
      </c>
      <c r="E1819" s="16">
        <f>STDEV(D1799:D1819)*SQRT(252)</f>
        <v/>
      </c>
      <c r="F1819" s="16">
        <f>STDEV(D1757:D1819)*SQRT(252)</f>
        <v/>
      </c>
      <c r="G1819" s="16">
        <f>IF(OR(C1819="",F1819=""),"",C1819-F1819)</f>
        <v/>
      </c>
      <c r="H1819" s="17">
        <f>IF(OR(C1819="",F1819="",F1819=0),"",C1819/F1819)</f>
        <v/>
      </c>
      <c r="I1819" s="18">
        <f>IF('01_RAW_FwdRV'!B1819="","",'01_RAW_FwdRV'!B1819)</f>
        <v/>
      </c>
      <c r="J1819" s="18">
        <f>IF(ROW()&lt;=3286,STDEV(D1820:D1840)*SQRT(252),"")</f>
        <v/>
      </c>
      <c r="K1819" s="18">
        <f>IF(ROW()&lt;=3244,LN(B1882/B1819),"")</f>
        <v/>
      </c>
      <c r="L1819" s="19" t="n">
        <v>0.2348734873487349</v>
      </c>
      <c r="M1819" s="19" t="n">
        <v>0.3525852585258526</v>
      </c>
      <c r="N1819" s="17" t="n">
        <v>-0.1196501754591052</v>
      </c>
      <c r="O1819" s="20">
        <f>IF(F1819="","",IF(F1819&lt;'04_VOLATILITY_REGIMES'!$C$5,"Low",IF(F1819&lt;'04_VOLATILITY_REGIMES'!$C$6,"Normal",IF(F1819&lt;'04_VOLATILITY_REGIMES'!$C$7,"High","Extreme"))))</f>
        <v/>
      </c>
      <c r="P1819" s="20">
        <f>O1820</f>
        <v/>
      </c>
      <c r="Q1819" s="21">
        <f>YEAR(A1819)</f>
        <v/>
      </c>
    </row>
    <row r="1820">
      <c r="A1820" s="14" t="n">
        <v>44033</v>
      </c>
      <c r="B1820" s="15">
        <f>'01_RAW_Spot'!B1820</f>
        <v/>
      </c>
      <c r="C1820" s="16">
        <f>'01_RAW_IV'!B1820</f>
        <v/>
      </c>
      <c r="D1820" s="15">
        <f>LN(B1820/B1819)</f>
        <v/>
      </c>
      <c r="E1820" s="16">
        <f>STDEV(D1800:D1820)*SQRT(252)</f>
        <v/>
      </c>
      <c r="F1820" s="16">
        <f>STDEV(D1758:D1820)*SQRT(252)</f>
        <v/>
      </c>
      <c r="G1820" s="16">
        <f>IF(OR(C1820="",F1820=""),"",C1820-F1820)</f>
        <v/>
      </c>
      <c r="H1820" s="17">
        <f>IF(OR(C1820="",F1820="",F1820=0),"",C1820/F1820)</f>
        <v/>
      </c>
      <c r="I1820" s="18">
        <f>IF('01_RAW_FwdRV'!B1820="","",'01_RAW_FwdRV'!B1820)</f>
        <v/>
      </c>
      <c r="J1820" s="18">
        <f>IF(ROW()&lt;=3286,STDEV(D1821:D1841)*SQRT(252),"")</f>
        <v/>
      </c>
      <c r="K1820" s="18">
        <f>IF(ROW()&lt;=3244,LN(B1883/B1820),"")</f>
        <v/>
      </c>
      <c r="L1820" s="19" t="n">
        <v>0.240241891148983</v>
      </c>
      <c r="M1820" s="19" t="n">
        <v>0.3507421660252886</v>
      </c>
      <c r="N1820" s="17" t="n">
        <v>-0.1076210027216791</v>
      </c>
      <c r="O1820" s="20">
        <f>IF(F1820="","",IF(F1820&lt;'04_VOLATILITY_REGIMES'!$C$5,"Low",IF(F1820&lt;'04_VOLATILITY_REGIMES'!$C$6,"Normal",IF(F1820&lt;'04_VOLATILITY_REGIMES'!$C$7,"High","Extreme"))))</f>
        <v/>
      </c>
      <c r="P1820" s="20">
        <f>O1821</f>
        <v/>
      </c>
      <c r="Q1820" s="21">
        <f>YEAR(A1820)</f>
        <v/>
      </c>
    </row>
    <row r="1821">
      <c r="A1821" s="14" t="n">
        <v>44034</v>
      </c>
      <c r="B1821" s="15">
        <f>'01_RAW_Spot'!B1821</f>
        <v/>
      </c>
      <c r="C1821" s="16">
        <f>'01_RAW_IV'!B1821</f>
        <v/>
      </c>
      <c r="D1821" s="15">
        <f>LN(B1821/B1820)</f>
        <v/>
      </c>
      <c r="E1821" s="16">
        <f>STDEV(D1801:D1821)*SQRT(252)</f>
        <v/>
      </c>
      <c r="F1821" s="16">
        <f>STDEV(D1759:D1821)*SQRT(252)</f>
        <v/>
      </c>
      <c r="G1821" s="16">
        <f>IF(OR(C1821="",F1821=""),"",C1821-F1821)</f>
        <v/>
      </c>
      <c r="H1821" s="17">
        <f>IF(OR(C1821="",F1821="",F1821=0),"",C1821/F1821)</f>
        <v/>
      </c>
      <c r="I1821" s="18">
        <f>IF('01_RAW_FwdRV'!B1821="","",'01_RAW_FwdRV'!B1821)</f>
        <v/>
      </c>
      <c r="J1821" s="18">
        <f>IF(ROW()&lt;=3286,STDEV(D1822:D1842)*SQRT(252),"")</f>
        <v/>
      </c>
      <c r="K1821" s="18">
        <f>IF(ROW()&lt;=3244,LN(B1884/B1821),"")</f>
        <v/>
      </c>
      <c r="L1821" s="19" t="n">
        <v>0.2489010989010989</v>
      </c>
      <c r="M1821" s="19" t="n">
        <v>0.3302197802197802</v>
      </c>
      <c r="N1821" s="17" t="n">
        <v>-0.0671040775104861</v>
      </c>
      <c r="O1821" s="20">
        <f>IF(F1821="","",IF(F1821&lt;'04_VOLATILITY_REGIMES'!$C$5,"Low",IF(F1821&lt;'04_VOLATILITY_REGIMES'!$C$6,"Normal",IF(F1821&lt;'04_VOLATILITY_REGIMES'!$C$7,"High","Extreme"))))</f>
        <v/>
      </c>
      <c r="P1821" s="20">
        <f>O1822</f>
        <v/>
      </c>
      <c r="Q1821" s="21">
        <f>YEAR(A1821)</f>
        <v/>
      </c>
    </row>
    <row r="1822">
      <c r="A1822" s="14" t="n">
        <v>44035</v>
      </c>
      <c r="B1822" s="15">
        <f>'01_RAW_Spot'!B1822</f>
        <v/>
      </c>
      <c r="C1822" s="16">
        <f>'01_RAW_IV'!B1822</f>
        <v/>
      </c>
      <c r="D1822" s="15">
        <f>LN(B1822/B1821)</f>
        <v/>
      </c>
      <c r="E1822" s="16">
        <f>STDEV(D1802:D1822)*SQRT(252)</f>
        <v/>
      </c>
      <c r="F1822" s="16">
        <f>STDEV(D1760:D1822)*SQRT(252)</f>
        <v/>
      </c>
      <c r="G1822" s="16">
        <f>IF(OR(C1822="",F1822=""),"",C1822-F1822)</f>
        <v/>
      </c>
      <c r="H1822" s="17">
        <f>IF(OR(C1822="",F1822="",F1822=0),"",C1822/F1822)</f>
        <v/>
      </c>
      <c r="I1822" s="18">
        <f>IF('01_RAW_FwdRV'!B1822="","",'01_RAW_FwdRV'!B1822)</f>
        <v/>
      </c>
      <c r="J1822" s="18">
        <f>IF(ROW()&lt;=3286,STDEV(D1823:D1843)*SQRT(252),"")</f>
        <v/>
      </c>
      <c r="K1822" s="18">
        <f>IF(ROW()&lt;=3244,LN(B1885/B1822),"")</f>
        <v/>
      </c>
      <c r="L1822" s="19" t="n">
        <v>0.2377814387699067</v>
      </c>
      <c r="M1822" s="19" t="n">
        <v>0.328390993959363</v>
      </c>
      <c r="N1822" s="17" t="n">
        <v>-0.06813636655088344</v>
      </c>
      <c r="O1822" s="20">
        <f>IF(F1822="","",IF(F1822&lt;'04_VOLATILITY_REGIMES'!$C$5,"Low",IF(F1822&lt;'04_VOLATILITY_REGIMES'!$C$6,"Normal",IF(F1822&lt;'04_VOLATILITY_REGIMES'!$C$7,"High","Extreme"))))</f>
        <v/>
      </c>
      <c r="P1822" s="20">
        <f>O1823</f>
        <v/>
      </c>
      <c r="Q1822" s="21">
        <f>YEAR(A1822)</f>
        <v/>
      </c>
    </row>
    <row r="1823">
      <c r="A1823" s="14" t="n">
        <v>44036</v>
      </c>
      <c r="B1823" s="15">
        <f>'01_RAW_Spot'!B1823</f>
        <v/>
      </c>
      <c r="C1823" s="16">
        <f>'01_RAW_IV'!B1823</f>
        <v/>
      </c>
      <c r="D1823" s="15">
        <f>LN(B1823/B1822)</f>
        <v/>
      </c>
      <c r="E1823" s="16">
        <f>STDEV(D1803:D1823)*SQRT(252)</f>
        <v/>
      </c>
      <c r="F1823" s="16">
        <f>STDEV(D1761:D1823)*SQRT(252)</f>
        <v/>
      </c>
      <c r="G1823" s="16">
        <f>IF(OR(C1823="",F1823=""),"",C1823-F1823)</f>
        <v/>
      </c>
      <c r="H1823" s="17">
        <f>IF(OR(C1823="",F1823="",F1823=0),"",C1823/F1823)</f>
        <v/>
      </c>
      <c r="I1823" s="18">
        <f>IF('01_RAW_FwdRV'!B1823="","",'01_RAW_FwdRV'!B1823)</f>
        <v/>
      </c>
      <c r="J1823" s="18">
        <f>IF(ROW()&lt;=3286,STDEV(D1824:D1844)*SQRT(252),"")</f>
        <v/>
      </c>
      <c r="K1823" s="18">
        <f>IF(ROW()&lt;=3244,LN(B1886/B1823),"")</f>
        <v/>
      </c>
      <c r="L1823" s="19" t="n">
        <v>0.2661909989023051</v>
      </c>
      <c r="M1823" s="19" t="n">
        <v>0.2661909989023051</v>
      </c>
      <c r="N1823" s="17" t="n">
        <v>0.07370909689463237</v>
      </c>
      <c r="O1823" s="20">
        <f>IF(F1823="","",IF(F1823&lt;'04_VOLATILITY_REGIMES'!$C$5,"Low",IF(F1823&lt;'04_VOLATILITY_REGIMES'!$C$6,"Normal",IF(F1823&lt;'04_VOLATILITY_REGIMES'!$C$7,"High","Extreme"))))</f>
        <v/>
      </c>
      <c r="P1823" s="20">
        <f>O1824</f>
        <v/>
      </c>
      <c r="Q1823" s="21">
        <f>YEAR(A1823)</f>
        <v/>
      </c>
    </row>
    <row r="1824">
      <c r="A1824" s="14" t="n">
        <v>44039</v>
      </c>
      <c r="B1824" s="15">
        <f>'01_RAW_Spot'!B1824</f>
        <v/>
      </c>
      <c r="C1824" s="16">
        <f>'01_RAW_IV'!B1824</f>
        <v/>
      </c>
      <c r="D1824" s="15">
        <f>LN(B1824/B1823)</f>
        <v/>
      </c>
      <c r="E1824" s="16">
        <f>STDEV(D1804:D1824)*SQRT(252)</f>
        <v/>
      </c>
      <c r="F1824" s="16">
        <f>STDEV(D1762:D1824)*SQRT(252)</f>
        <v/>
      </c>
      <c r="G1824" s="16">
        <f>IF(OR(C1824="",F1824=""),"",C1824-F1824)</f>
        <v/>
      </c>
      <c r="H1824" s="17">
        <f>IF(OR(C1824="",F1824="",F1824=0),"",C1824/F1824)</f>
        <v/>
      </c>
      <c r="I1824" s="18">
        <f>IF('01_RAW_FwdRV'!B1824="","",'01_RAW_FwdRV'!B1824)</f>
        <v/>
      </c>
      <c r="J1824" s="18">
        <f>IF(ROW()&lt;=3286,STDEV(D1825:D1845)*SQRT(252),"")</f>
        <v/>
      </c>
      <c r="K1824" s="18">
        <f>IF(ROW()&lt;=3244,LN(B1887/B1824),"")</f>
        <v/>
      </c>
      <c r="L1824" s="19" t="n">
        <v>0.238069116840373</v>
      </c>
      <c r="M1824" s="19" t="n">
        <v>0.2490400438837082</v>
      </c>
      <c r="N1824" s="17" t="n">
        <v>0.1145673239605638</v>
      </c>
      <c r="O1824" s="20">
        <f>IF(F1824="","",IF(F1824&lt;'04_VOLATILITY_REGIMES'!$C$5,"Low",IF(F1824&lt;'04_VOLATILITY_REGIMES'!$C$6,"Normal",IF(F1824&lt;'04_VOLATILITY_REGIMES'!$C$7,"High","Extreme"))))</f>
        <v/>
      </c>
      <c r="P1824" s="20">
        <f>O1825</f>
        <v/>
      </c>
      <c r="Q1824" s="21">
        <f>YEAR(A1824)</f>
        <v/>
      </c>
    </row>
    <row r="1825">
      <c r="A1825" s="14" t="n">
        <v>44040</v>
      </c>
      <c r="B1825" s="15">
        <f>'01_RAW_Spot'!B1825</f>
        <v/>
      </c>
      <c r="C1825" s="16">
        <f>'01_RAW_IV'!B1825</f>
        <v/>
      </c>
      <c r="D1825" s="15">
        <f>LN(B1825/B1824)</f>
        <v/>
      </c>
      <c r="E1825" s="16">
        <f>STDEV(D1805:D1825)*SQRT(252)</f>
        <v/>
      </c>
      <c r="F1825" s="16">
        <f>STDEV(D1763:D1825)*SQRT(252)</f>
        <v/>
      </c>
      <c r="G1825" s="16">
        <f>IF(OR(C1825="",F1825=""),"",C1825-F1825)</f>
        <v/>
      </c>
      <c r="H1825" s="17">
        <f>IF(OR(C1825="",F1825="",F1825=0),"",C1825/F1825)</f>
        <v/>
      </c>
      <c r="I1825" s="18">
        <f>IF('01_RAW_FwdRV'!B1825="","",'01_RAW_FwdRV'!B1825)</f>
        <v/>
      </c>
      <c r="J1825" s="18">
        <f>IF(ROW()&lt;=3286,STDEV(D1826:D1846)*SQRT(252),"")</f>
        <v/>
      </c>
      <c r="K1825" s="18">
        <f>IF(ROW()&lt;=3244,LN(B1888/B1825),"")</f>
        <v/>
      </c>
      <c r="L1825" s="19" t="n">
        <v>0.2412280701754386</v>
      </c>
      <c r="M1825" s="19" t="n">
        <v>0.2401315789473684</v>
      </c>
      <c r="N1825" s="17" t="n">
        <v>0.13160163679403</v>
      </c>
      <c r="O1825" s="20">
        <f>IF(F1825="","",IF(F1825&lt;'04_VOLATILITY_REGIMES'!$C$5,"Low",IF(F1825&lt;'04_VOLATILITY_REGIMES'!$C$6,"Normal",IF(F1825&lt;'04_VOLATILITY_REGIMES'!$C$7,"High","Extreme"))))</f>
        <v/>
      </c>
      <c r="P1825" s="20">
        <f>O1826</f>
        <v/>
      </c>
      <c r="Q1825" s="21">
        <f>YEAR(A1825)</f>
        <v/>
      </c>
    </row>
    <row r="1826">
      <c r="A1826" s="14" t="n">
        <v>44041</v>
      </c>
      <c r="B1826" s="15">
        <f>'01_RAW_Spot'!B1826</f>
        <v/>
      </c>
      <c r="C1826" s="16">
        <f>'01_RAW_IV'!B1826</f>
        <v/>
      </c>
      <c r="D1826" s="15">
        <f>LN(B1826/B1825)</f>
        <v/>
      </c>
      <c r="E1826" s="16">
        <f>STDEV(D1806:D1826)*SQRT(252)</f>
        <v/>
      </c>
      <c r="F1826" s="16">
        <f>STDEV(D1764:D1826)*SQRT(252)</f>
        <v/>
      </c>
      <c r="G1826" s="16">
        <f>IF(OR(C1826="",F1826=""),"",C1826-F1826)</f>
        <v/>
      </c>
      <c r="H1826" s="17">
        <f>IF(OR(C1826="",F1826="",F1826=0),"",C1826/F1826)</f>
        <v/>
      </c>
      <c r="I1826" s="18">
        <f>IF('01_RAW_FwdRV'!B1826="","",'01_RAW_FwdRV'!B1826)</f>
        <v/>
      </c>
      <c r="J1826" s="18">
        <f>IF(ROW()&lt;=3286,STDEV(D1827:D1847)*SQRT(252),"")</f>
        <v/>
      </c>
      <c r="K1826" s="18">
        <f>IF(ROW()&lt;=3244,LN(B1889/B1826),"")</f>
        <v/>
      </c>
      <c r="L1826" s="19" t="n">
        <v>0.2794520547945206</v>
      </c>
      <c r="M1826" s="19" t="n">
        <v>0.24</v>
      </c>
      <c r="N1826" s="17" t="n">
        <v>0.1650028197552053</v>
      </c>
      <c r="O1826" s="20">
        <f>IF(F1826="","",IF(F1826&lt;'04_VOLATILITY_REGIMES'!$C$5,"Low",IF(F1826&lt;'04_VOLATILITY_REGIMES'!$C$6,"Normal",IF(F1826&lt;'04_VOLATILITY_REGIMES'!$C$7,"High","Extreme"))))</f>
        <v/>
      </c>
      <c r="P1826" s="20">
        <f>O1827</f>
        <v/>
      </c>
      <c r="Q1826" s="21">
        <f>YEAR(A1826)</f>
        <v/>
      </c>
    </row>
    <row r="1827">
      <c r="A1827" s="14" t="n">
        <v>44042</v>
      </c>
      <c r="B1827" s="15">
        <f>'01_RAW_Spot'!B1827</f>
        <v/>
      </c>
      <c r="C1827" s="16">
        <f>'01_RAW_IV'!B1827</f>
        <v/>
      </c>
      <c r="D1827" s="15">
        <f>LN(B1827/B1826)</f>
        <v/>
      </c>
      <c r="E1827" s="16">
        <f>STDEV(D1807:D1827)*SQRT(252)</f>
        <v/>
      </c>
      <c r="F1827" s="16">
        <f>STDEV(D1765:D1827)*SQRT(252)</f>
        <v/>
      </c>
      <c r="G1827" s="16">
        <f>IF(OR(C1827="",F1827=""),"",C1827-F1827)</f>
        <v/>
      </c>
      <c r="H1827" s="17">
        <f>IF(OR(C1827="",F1827="",F1827=0),"",C1827/F1827)</f>
        <v/>
      </c>
      <c r="I1827" s="18">
        <f>IF('01_RAW_FwdRV'!B1827="","",'01_RAW_FwdRV'!B1827)</f>
        <v/>
      </c>
      <c r="J1827" s="18">
        <f>IF(ROW()&lt;=3286,STDEV(D1828:D1848)*SQRT(252),"")</f>
        <v/>
      </c>
      <c r="K1827" s="18">
        <f>IF(ROW()&lt;=3244,LN(B1890/B1827),"")</f>
        <v/>
      </c>
      <c r="L1827" s="19" t="n">
        <v>0.2825848849945236</v>
      </c>
      <c r="M1827" s="19" t="n">
        <v>0.156078860898138</v>
      </c>
      <c r="N1827" s="17" t="n">
        <v>0.2688133320938179</v>
      </c>
      <c r="O1827" s="20">
        <f>IF(F1827="","",IF(F1827&lt;'04_VOLATILITY_REGIMES'!$C$5,"Low",IF(F1827&lt;'04_VOLATILITY_REGIMES'!$C$6,"Normal",IF(F1827&lt;'04_VOLATILITY_REGIMES'!$C$7,"High","Extreme"))))</f>
        <v/>
      </c>
      <c r="P1827" s="20">
        <f>O1828</f>
        <v/>
      </c>
      <c r="Q1827" s="21">
        <f>YEAR(A1827)</f>
        <v/>
      </c>
    </row>
    <row r="1828">
      <c r="A1828" s="14" t="n">
        <v>44043</v>
      </c>
      <c r="B1828" s="15">
        <f>'01_RAW_Spot'!B1828</f>
        <v/>
      </c>
      <c r="C1828" s="16">
        <f>'01_RAW_IV'!B1828</f>
        <v/>
      </c>
      <c r="D1828" s="15">
        <f>LN(B1828/B1827)</f>
        <v/>
      </c>
      <c r="E1828" s="16">
        <f>STDEV(D1808:D1828)*SQRT(252)</f>
        <v/>
      </c>
      <c r="F1828" s="16">
        <f>STDEV(D1766:D1828)*SQRT(252)</f>
        <v/>
      </c>
      <c r="G1828" s="16">
        <f>IF(OR(C1828="",F1828=""),"",C1828-F1828)</f>
        <v/>
      </c>
      <c r="H1828" s="17">
        <f>IF(OR(C1828="",F1828="",F1828=0),"",C1828/F1828)</f>
        <v/>
      </c>
      <c r="I1828" s="18">
        <f>IF('01_RAW_FwdRV'!B1828="","",'01_RAW_FwdRV'!B1828)</f>
        <v/>
      </c>
      <c r="J1828" s="18">
        <f>IF(ROW()&lt;=3286,STDEV(D1829:D1849)*SQRT(252),"")</f>
        <v/>
      </c>
      <c r="K1828" s="18">
        <f>IF(ROW()&lt;=3244,LN(B1891/B1828),"")</f>
        <v/>
      </c>
      <c r="L1828" s="19" t="n">
        <v>0.3158182813355227</v>
      </c>
      <c r="M1828" s="19" t="n">
        <v>0.090311986863711</v>
      </c>
      <c r="N1828" s="17" t="n">
        <v>0.4484347316780089</v>
      </c>
      <c r="O1828" s="20">
        <f>IF(F1828="","",IF(F1828&lt;'04_VOLATILITY_REGIMES'!$C$5,"Low",IF(F1828&lt;'04_VOLATILITY_REGIMES'!$C$6,"Normal",IF(F1828&lt;'04_VOLATILITY_REGIMES'!$C$7,"High","Extreme"))))</f>
        <v/>
      </c>
      <c r="P1828" s="20">
        <f>O1829</f>
        <v/>
      </c>
      <c r="Q1828" s="21">
        <f>YEAR(A1828)</f>
        <v/>
      </c>
    </row>
    <row r="1829">
      <c r="A1829" s="14" t="n">
        <v>44046</v>
      </c>
      <c r="B1829" s="15">
        <f>'01_RAW_Spot'!B1829</f>
        <v/>
      </c>
      <c r="C1829" s="16">
        <f>'01_RAW_IV'!B1829</f>
        <v/>
      </c>
      <c r="D1829" s="15">
        <f>LN(B1829/B1828)</f>
        <v/>
      </c>
      <c r="E1829" s="16">
        <f>STDEV(D1809:D1829)*SQRT(252)</f>
        <v/>
      </c>
      <c r="F1829" s="16">
        <f>STDEV(D1767:D1829)*SQRT(252)</f>
        <v/>
      </c>
      <c r="G1829" s="16">
        <f>IF(OR(C1829="",F1829=""),"",C1829-F1829)</f>
        <v/>
      </c>
      <c r="H1829" s="17">
        <f>IF(OR(C1829="",F1829="",F1829=0),"",C1829/F1829)</f>
        <v/>
      </c>
      <c r="I1829" s="18">
        <f>IF('01_RAW_FwdRV'!B1829="","",'01_RAW_FwdRV'!B1829)</f>
        <v/>
      </c>
      <c r="J1829" s="18">
        <f>IF(ROW()&lt;=3286,STDEV(D1830:D1850)*SQRT(252),"")</f>
        <v/>
      </c>
      <c r="K1829" s="18">
        <f>IF(ROW()&lt;=3244,LN(B1892/B1829),"")</f>
        <v/>
      </c>
      <c r="L1829" s="19" t="n">
        <v>0.3287746170678337</v>
      </c>
      <c r="M1829" s="19" t="n">
        <v>0.0350109409190372</v>
      </c>
      <c r="N1829" s="17" t="n">
        <v>0.6492801782352158</v>
      </c>
      <c r="O1829" s="20">
        <f>IF(F1829="","",IF(F1829&lt;'04_VOLATILITY_REGIMES'!$C$5,"Low",IF(F1829&lt;'04_VOLATILITY_REGIMES'!$C$6,"Normal",IF(F1829&lt;'04_VOLATILITY_REGIMES'!$C$7,"High","Extreme"))))</f>
        <v/>
      </c>
      <c r="P1829" s="20">
        <f>O1830</f>
        <v/>
      </c>
      <c r="Q1829" s="21">
        <f>YEAR(A1829)</f>
        <v/>
      </c>
    </row>
    <row r="1830">
      <c r="A1830" s="14" t="n">
        <v>44047</v>
      </c>
      <c r="B1830" s="15">
        <f>'01_RAW_Spot'!B1830</f>
        <v/>
      </c>
      <c r="C1830" s="16">
        <f>'01_RAW_IV'!B1830</f>
        <v/>
      </c>
      <c r="D1830" s="15">
        <f>LN(B1830/B1829)</f>
        <v/>
      </c>
      <c r="E1830" s="16">
        <f>STDEV(D1810:D1830)*SQRT(252)</f>
        <v/>
      </c>
      <c r="F1830" s="16">
        <f>STDEV(D1768:D1830)*SQRT(252)</f>
        <v/>
      </c>
      <c r="G1830" s="16">
        <f>IF(OR(C1830="",F1830=""),"",C1830-F1830)</f>
        <v/>
      </c>
      <c r="H1830" s="17">
        <f>IF(OR(C1830="",F1830="",F1830=0),"",C1830/F1830)</f>
        <v/>
      </c>
      <c r="I1830" s="18">
        <f>IF('01_RAW_FwdRV'!B1830="","",'01_RAW_FwdRV'!B1830)</f>
        <v/>
      </c>
      <c r="J1830" s="18">
        <f>IF(ROW()&lt;=3286,STDEV(D1831:D1851)*SQRT(252),"")</f>
        <v/>
      </c>
      <c r="K1830" s="18">
        <f>IF(ROW()&lt;=3244,LN(B1893/B1830),"")</f>
        <v/>
      </c>
      <c r="L1830" s="19" t="n">
        <v>0.4494259158009841</v>
      </c>
      <c r="M1830" s="19" t="n">
        <v>0.03389830508474576</v>
      </c>
      <c r="N1830" s="17" t="n">
        <v>0.9081188235158214</v>
      </c>
      <c r="O1830" s="20">
        <f>IF(F1830="","",IF(F1830&lt;'04_VOLATILITY_REGIMES'!$C$5,"Low",IF(F1830&lt;'04_VOLATILITY_REGIMES'!$C$6,"Normal",IF(F1830&lt;'04_VOLATILITY_REGIMES'!$C$7,"High","Extreme"))))</f>
        <v/>
      </c>
      <c r="P1830" s="20">
        <f>O1831</f>
        <v/>
      </c>
      <c r="Q1830" s="21">
        <f>YEAR(A1830)</f>
        <v/>
      </c>
    </row>
    <row r="1831">
      <c r="A1831" s="14" t="n">
        <v>44048</v>
      </c>
      <c r="B1831" s="15">
        <f>'01_RAW_Spot'!B1831</f>
        <v/>
      </c>
      <c r="C1831" s="16">
        <f>'01_RAW_IV'!B1831</f>
        <v/>
      </c>
      <c r="D1831" s="15">
        <f>LN(B1831/B1830)</f>
        <v/>
      </c>
      <c r="E1831" s="16">
        <f>STDEV(D1811:D1831)*SQRT(252)</f>
        <v/>
      </c>
      <c r="F1831" s="16">
        <f>STDEV(D1769:D1831)*SQRT(252)</f>
        <v/>
      </c>
      <c r="G1831" s="16">
        <f>IF(OR(C1831="",F1831=""),"",C1831-F1831)</f>
        <v/>
      </c>
      <c r="H1831" s="17">
        <f>IF(OR(C1831="",F1831="",F1831=0),"",C1831/F1831)</f>
        <v/>
      </c>
      <c r="I1831" s="18">
        <f>IF('01_RAW_FwdRV'!B1831="","",'01_RAW_FwdRV'!B1831)</f>
        <v/>
      </c>
      <c r="J1831" s="18">
        <f>IF(ROW()&lt;=3286,STDEV(D1832:D1852)*SQRT(252),"")</f>
        <v/>
      </c>
      <c r="K1831" s="18">
        <f>IF(ROW()&lt;=3244,LN(B1894/B1831),"")</f>
        <v/>
      </c>
      <c r="L1831" s="19" t="n">
        <v>0.4224043715846995</v>
      </c>
      <c r="M1831" s="19" t="n">
        <v>0.03333333333333333</v>
      </c>
      <c r="N1831" s="17" t="n">
        <v>0.8599516211409474</v>
      </c>
      <c r="O1831" s="20">
        <f>IF(F1831="","",IF(F1831&lt;'04_VOLATILITY_REGIMES'!$C$5,"Low",IF(F1831&lt;'04_VOLATILITY_REGIMES'!$C$6,"Normal",IF(F1831&lt;'04_VOLATILITY_REGIMES'!$C$7,"High","Extreme"))))</f>
        <v/>
      </c>
      <c r="P1831" s="20">
        <f>O1832</f>
        <v/>
      </c>
      <c r="Q1831" s="21">
        <f>YEAR(A1831)</f>
        <v/>
      </c>
    </row>
    <row r="1832">
      <c r="A1832" s="14" t="n">
        <v>44049</v>
      </c>
      <c r="B1832" s="15">
        <f>'01_RAW_Spot'!B1832</f>
        <v/>
      </c>
      <c r="C1832" s="16">
        <f>'01_RAW_IV'!B1832</f>
        <v/>
      </c>
      <c r="D1832" s="15">
        <f>LN(B1832/B1831)</f>
        <v/>
      </c>
      <c r="E1832" s="16">
        <f>STDEV(D1812:D1832)*SQRT(252)</f>
        <v/>
      </c>
      <c r="F1832" s="16">
        <f>STDEV(D1770:D1832)*SQRT(252)</f>
        <v/>
      </c>
      <c r="G1832" s="16">
        <f>IF(OR(C1832="",F1832=""),"",C1832-F1832)</f>
        <v/>
      </c>
      <c r="H1832" s="17">
        <f>IF(OR(C1832="",F1832="",F1832=0),"",C1832/F1832)</f>
        <v/>
      </c>
      <c r="I1832" s="18">
        <f>IF('01_RAW_FwdRV'!B1832="","",'01_RAW_FwdRV'!B1832)</f>
        <v/>
      </c>
      <c r="J1832" s="18">
        <f>IF(ROW()&lt;=3286,STDEV(D1833:D1853)*SQRT(252),"")</f>
        <v/>
      </c>
      <c r="K1832" s="18">
        <f>IF(ROW()&lt;=3244,LN(B1895/B1832),"")</f>
        <v/>
      </c>
      <c r="L1832" s="19" t="n">
        <v>0.4205352266521027</v>
      </c>
      <c r="M1832" s="19" t="n">
        <v>0.03058438012015292</v>
      </c>
      <c r="N1832" s="17" t="n">
        <v>0.8788267243364682</v>
      </c>
      <c r="O1832" s="20">
        <f>IF(F1832="","",IF(F1832&lt;'04_VOLATILITY_REGIMES'!$C$5,"Low",IF(F1832&lt;'04_VOLATILITY_REGIMES'!$C$6,"Normal",IF(F1832&lt;'04_VOLATILITY_REGIMES'!$C$7,"High","Extreme"))))</f>
        <v/>
      </c>
      <c r="P1832" s="20">
        <f>O1833</f>
        <v/>
      </c>
      <c r="Q1832" s="21">
        <f>YEAR(A1832)</f>
        <v/>
      </c>
    </row>
    <row r="1833">
      <c r="A1833" s="14" t="n">
        <v>44050</v>
      </c>
      <c r="B1833" s="15">
        <f>'01_RAW_Spot'!B1833</f>
        <v/>
      </c>
      <c r="C1833" s="16">
        <f>'01_RAW_IV'!B1833</f>
        <v/>
      </c>
      <c r="D1833" s="15">
        <f>LN(B1833/B1832)</f>
        <v/>
      </c>
      <c r="E1833" s="16">
        <f>STDEV(D1813:D1833)*SQRT(252)</f>
        <v/>
      </c>
      <c r="F1833" s="16">
        <f>STDEV(D1771:D1833)*SQRT(252)</f>
        <v/>
      </c>
      <c r="G1833" s="16">
        <f>IF(OR(C1833="",F1833=""),"",C1833-F1833)</f>
        <v/>
      </c>
      <c r="H1833" s="17">
        <f>IF(OR(C1833="",F1833="",F1833=0),"",C1833/F1833)</f>
        <v/>
      </c>
      <c r="I1833" s="18">
        <f>IF('01_RAW_FwdRV'!B1833="","",'01_RAW_FwdRV'!B1833)</f>
        <v/>
      </c>
      <c r="J1833" s="18">
        <f>IF(ROW()&lt;=3286,STDEV(D1834:D1854)*SQRT(252),"")</f>
        <v/>
      </c>
      <c r="K1833" s="18">
        <f>IF(ROW()&lt;=3244,LN(B1896/B1833),"")</f>
        <v/>
      </c>
      <c r="L1833" s="19" t="n">
        <v>0.4344978165938865</v>
      </c>
      <c r="M1833" s="19" t="n">
        <v>0.02947598253275109</v>
      </c>
      <c r="N1833" s="17" t="n">
        <v>0.9230541820559812</v>
      </c>
      <c r="O1833" s="20">
        <f>IF(F1833="","",IF(F1833&lt;'04_VOLATILITY_REGIMES'!$C$5,"Low",IF(F1833&lt;'04_VOLATILITY_REGIMES'!$C$6,"Normal",IF(F1833&lt;'04_VOLATILITY_REGIMES'!$C$7,"High","Extreme"))))</f>
        <v/>
      </c>
      <c r="P1833" s="20">
        <f>O1834</f>
        <v/>
      </c>
      <c r="Q1833" s="21">
        <f>YEAR(A1833)</f>
        <v/>
      </c>
    </row>
    <row r="1834">
      <c r="A1834" s="14" t="n">
        <v>44053</v>
      </c>
      <c r="B1834" s="15">
        <f>'01_RAW_Spot'!B1834</f>
        <v/>
      </c>
      <c r="C1834" s="16">
        <f>'01_RAW_IV'!B1834</f>
        <v/>
      </c>
      <c r="D1834" s="15">
        <f>LN(B1834/B1833)</f>
        <v/>
      </c>
      <c r="E1834" s="16">
        <f>STDEV(D1814:D1834)*SQRT(252)</f>
        <v/>
      </c>
      <c r="F1834" s="16">
        <f>STDEV(D1772:D1834)*SQRT(252)</f>
        <v/>
      </c>
      <c r="G1834" s="16">
        <f>IF(OR(C1834="",F1834=""),"",C1834-F1834)</f>
        <v/>
      </c>
      <c r="H1834" s="17">
        <f>IF(OR(C1834="",F1834="",F1834=0),"",C1834/F1834)</f>
        <v/>
      </c>
      <c r="I1834" s="18">
        <f>IF('01_RAW_FwdRV'!B1834="","",'01_RAW_FwdRV'!B1834)</f>
        <v/>
      </c>
      <c r="J1834" s="18">
        <f>IF(ROW()&lt;=3286,STDEV(D1835:D1855)*SQRT(252),"")</f>
        <v/>
      </c>
      <c r="K1834" s="18">
        <f>IF(ROW()&lt;=3244,LN(B1897/B1834),"")</f>
        <v/>
      </c>
      <c r="L1834" s="19" t="n">
        <v>0.4129841789416258</v>
      </c>
      <c r="M1834" s="19" t="n">
        <v>0.02727768685215494</v>
      </c>
      <c r="N1834" s="17" t="n">
        <v>0.8975215732441036</v>
      </c>
      <c r="O1834" s="20">
        <f>IF(F1834="","",IF(F1834&lt;'04_VOLATILITY_REGIMES'!$C$5,"Low",IF(F1834&lt;'04_VOLATILITY_REGIMES'!$C$6,"Normal",IF(F1834&lt;'04_VOLATILITY_REGIMES'!$C$7,"High","Extreme"))))</f>
        <v/>
      </c>
      <c r="P1834" s="20">
        <f>O1835</f>
        <v/>
      </c>
      <c r="Q1834" s="21">
        <f>YEAR(A1834)</f>
        <v/>
      </c>
    </row>
    <row r="1835">
      <c r="A1835" s="14" t="n">
        <v>44054</v>
      </c>
      <c r="B1835" s="15">
        <f>'01_RAW_Spot'!B1835</f>
        <v/>
      </c>
      <c r="C1835" s="16">
        <f>'01_RAW_IV'!B1835</f>
        <v/>
      </c>
      <c r="D1835" s="15">
        <f>LN(B1835/B1834)</f>
        <v/>
      </c>
      <c r="E1835" s="16">
        <f>STDEV(D1815:D1835)*SQRT(252)</f>
        <v/>
      </c>
      <c r="F1835" s="16">
        <f>STDEV(D1773:D1835)*SQRT(252)</f>
        <v/>
      </c>
      <c r="G1835" s="16">
        <f>IF(OR(C1835="",F1835=""),"",C1835-F1835)</f>
        <v/>
      </c>
      <c r="H1835" s="17">
        <f>IF(OR(C1835="",F1835="",F1835=0),"",C1835/F1835)</f>
        <v/>
      </c>
      <c r="I1835" s="18">
        <f>IF('01_RAW_FwdRV'!B1835="","",'01_RAW_FwdRV'!B1835)</f>
        <v/>
      </c>
      <c r="J1835" s="18">
        <f>IF(ROW()&lt;=3286,STDEV(D1836:D1856)*SQRT(252),"")</f>
        <v/>
      </c>
      <c r="K1835" s="18">
        <f>IF(ROW()&lt;=3244,LN(B1898/B1835),"")</f>
        <v/>
      </c>
      <c r="L1835" s="19" t="n">
        <v>0.411123227917121</v>
      </c>
      <c r="M1835" s="19" t="n">
        <v>0.02780806979280262</v>
      </c>
      <c r="N1835" s="17" t="n">
        <v>0.888188780272592</v>
      </c>
      <c r="O1835" s="20">
        <f>IF(F1835="","",IF(F1835&lt;'04_VOLATILITY_REGIMES'!$C$5,"Low",IF(F1835&lt;'04_VOLATILITY_REGIMES'!$C$6,"Normal",IF(F1835&lt;'04_VOLATILITY_REGIMES'!$C$7,"High","Extreme"))))</f>
        <v/>
      </c>
      <c r="P1835" s="20">
        <f>O1836</f>
        <v/>
      </c>
      <c r="Q1835" s="21">
        <f>YEAR(A1835)</f>
        <v/>
      </c>
    </row>
    <row r="1836">
      <c r="A1836" s="14" t="n">
        <v>44055</v>
      </c>
      <c r="B1836" s="15">
        <f>'01_RAW_Spot'!B1836</f>
        <v/>
      </c>
      <c r="C1836" s="16">
        <f>'01_RAW_IV'!B1836</f>
        <v/>
      </c>
      <c r="D1836" s="15">
        <f>LN(B1836/B1835)</f>
        <v/>
      </c>
      <c r="E1836" s="16">
        <f>STDEV(D1816:D1836)*SQRT(252)</f>
        <v/>
      </c>
      <c r="F1836" s="16">
        <f>STDEV(D1774:D1836)*SQRT(252)</f>
        <v/>
      </c>
      <c r="G1836" s="16">
        <f>IF(OR(C1836="",F1836=""),"",C1836-F1836)</f>
        <v/>
      </c>
      <c r="H1836" s="17">
        <f>IF(OR(C1836="",F1836="",F1836=0),"",C1836/F1836)</f>
        <v/>
      </c>
      <c r="I1836" s="18">
        <f>IF('01_RAW_FwdRV'!B1836="","",'01_RAW_FwdRV'!B1836)</f>
        <v/>
      </c>
      <c r="J1836" s="18">
        <f>IF(ROW()&lt;=3286,STDEV(D1837:D1857)*SQRT(252),"")</f>
        <v/>
      </c>
      <c r="K1836" s="18">
        <f>IF(ROW()&lt;=3244,LN(B1899/B1836),"")</f>
        <v/>
      </c>
      <c r="L1836" s="19" t="n">
        <v>0.4098092643051771</v>
      </c>
      <c r="M1836" s="19" t="n">
        <v>0.02779291553133515</v>
      </c>
      <c r="N1836" s="17" t="n">
        <v>0.8905024400241205</v>
      </c>
      <c r="O1836" s="20">
        <f>IF(F1836="","",IF(F1836&lt;'04_VOLATILITY_REGIMES'!$C$5,"Low",IF(F1836&lt;'04_VOLATILITY_REGIMES'!$C$6,"Normal",IF(F1836&lt;'04_VOLATILITY_REGIMES'!$C$7,"High","Extreme"))))</f>
        <v/>
      </c>
      <c r="P1836" s="20">
        <f>O1837</f>
        <v/>
      </c>
      <c r="Q1836" s="21">
        <f>YEAR(A1836)</f>
        <v/>
      </c>
    </row>
    <row r="1837">
      <c r="A1837" s="14" t="n">
        <v>44056</v>
      </c>
      <c r="B1837" s="15">
        <f>'01_RAW_Spot'!B1837</f>
        <v/>
      </c>
      <c r="C1837" s="16">
        <f>'01_RAW_IV'!B1837</f>
        <v/>
      </c>
      <c r="D1837" s="15">
        <f>LN(B1837/B1836)</f>
        <v/>
      </c>
      <c r="E1837" s="16">
        <f>STDEV(D1817:D1837)*SQRT(252)</f>
        <v/>
      </c>
      <c r="F1837" s="16">
        <f>STDEV(D1775:D1837)*SQRT(252)</f>
        <v/>
      </c>
      <c r="G1837" s="16">
        <f>IF(OR(C1837="",F1837=""),"",C1837-F1837)</f>
        <v/>
      </c>
      <c r="H1837" s="17">
        <f>IF(OR(C1837="",F1837="",F1837=0),"",C1837/F1837)</f>
        <v/>
      </c>
      <c r="I1837" s="18">
        <f>IF('01_RAW_FwdRV'!B1837="","",'01_RAW_FwdRV'!B1837)</f>
        <v/>
      </c>
      <c r="J1837" s="18">
        <f>IF(ROW()&lt;=3286,STDEV(D1838:D1858)*SQRT(252),"")</f>
        <v/>
      </c>
      <c r="K1837" s="18">
        <f>IF(ROW()&lt;=3244,LN(B1900/B1837),"")</f>
        <v/>
      </c>
      <c r="L1837" s="19" t="n">
        <v>0.4144880174291939</v>
      </c>
      <c r="M1837" s="19" t="n">
        <v>0.02832244008714597</v>
      </c>
      <c r="N1837" s="17" t="n">
        <v>0.8963753765881399</v>
      </c>
      <c r="O1837" s="20">
        <f>IF(F1837="","",IF(F1837&lt;'04_VOLATILITY_REGIMES'!$C$5,"Low",IF(F1837&lt;'04_VOLATILITY_REGIMES'!$C$6,"Normal",IF(F1837&lt;'04_VOLATILITY_REGIMES'!$C$7,"High","Extreme"))))</f>
        <v/>
      </c>
      <c r="P1837" s="20">
        <f>O1838</f>
        <v/>
      </c>
      <c r="Q1837" s="21">
        <f>YEAR(A1837)</f>
        <v/>
      </c>
    </row>
    <row r="1838">
      <c r="A1838" s="14" t="n">
        <v>44057</v>
      </c>
      <c r="B1838" s="15">
        <f>'01_RAW_Spot'!B1838</f>
        <v/>
      </c>
      <c r="C1838" s="16">
        <f>'01_RAW_IV'!B1838</f>
        <v/>
      </c>
      <c r="D1838" s="15">
        <f>LN(B1838/B1837)</f>
        <v/>
      </c>
      <c r="E1838" s="16">
        <f>STDEV(D1818:D1838)*SQRT(252)</f>
        <v/>
      </c>
      <c r="F1838" s="16">
        <f>STDEV(D1776:D1838)*SQRT(252)</f>
        <v/>
      </c>
      <c r="G1838" s="16">
        <f>IF(OR(C1838="",F1838=""),"",C1838-F1838)</f>
        <v/>
      </c>
      <c r="H1838" s="17">
        <f>IF(OR(C1838="",F1838="",F1838=0),"",C1838/F1838)</f>
        <v/>
      </c>
      <c r="I1838" s="18">
        <f>IF('01_RAW_FwdRV'!B1838="","",'01_RAW_FwdRV'!B1838)</f>
        <v/>
      </c>
      <c r="J1838" s="18">
        <f>IF(ROW()&lt;=3286,STDEV(D1839:D1859)*SQRT(252),"")</f>
        <v/>
      </c>
      <c r="K1838" s="18">
        <f>IF(ROW()&lt;=3244,LN(B1901/B1838),"")</f>
        <v/>
      </c>
      <c r="L1838" s="19" t="n">
        <v>0.3979314099074578</v>
      </c>
      <c r="M1838" s="19" t="n">
        <v>0.02068590092542189</v>
      </c>
      <c r="N1838" s="17" t="n">
        <v>0.9339369099118965</v>
      </c>
      <c r="O1838" s="20">
        <f>IF(F1838="","",IF(F1838&lt;'04_VOLATILITY_REGIMES'!$C$5,"Low",IF(F1838&lt;'04_VOLATILITY_REGIMES'!$C$6,"Normal",IF(F1838&lt;'04_VOLATILITY_REGIMES'!$C$7,"High","Extreme"))))</f>
        <v/>
      </c>
      <c r="P1838" s="20">
        <f>O1839</f>
        <v/>
      </c>
      <c r="Q1838" s="21">
        <f>YEAR(A1838)</f>
        <v/>
      </c>
    </row>
    <row r="1839">
      <c r="A1839" s="14" t="n">
        <v>44060</v>
      </c>
      <c r="B1839" s="15">
        <f>'01_RAW_Spot'!B1839</f>
        <v/>
      </c>
      <c r="C1839" s="16">
        <f>'01_RAW_IV'!B1839</f>
        <v/>
      </c>
      <c r="D1839" s="15">
        <f>LN(B1839/B1838)</f>
        <v/>
      </c>
      <c r="E1839" s="16">
        <f>STDEV(D1819:D1839)*SQRT(252)</f>
        <v/>
      </c>
      <c r="F1839" s="16">
        <f>STDEV(D1777:D1839)*SQRT(252)</f>
        <v/>
      </c>
      <c r="G1839" s="16">
        <f>IF(OR(C1839="",F1839=""),"",C1839-F1839)</f>
        <v/>
      </c>
      <c r="H1839" s="17">
        <f>IF(OR(C1839="",F1839="",F1839=0),"",C1839/F1839)</f>
        <v/>
      </c>
      <c r="I1839" s="18">
        <f>IF('01_RAW_FwdRV'!B1839="","",'01_RAW_FwdRV'!B1839)</f>
        <v/>
      </c>
      <c r="J1839" s="18">
        <f>IF(ROW()&lt;=3286,STDEV(D1840:D1860)*SQRT(252),"")</f>
        <v/>
      </c>
      <c r="K1839" s="18">
        <f>IF(ROW()&lt;=3244,LN(B1902/B1839),"")</f>
        <v/>
      </c>
      <c r="L1839" s="19" t="n">
        <v>0.3808487486398259</v>
      </c>
      <c r="M1839" s="19" t="n">
        <v>0.01741022850924918</v>
      </c>
      <c r="N1839" s="17" t="n">
        <v>0.9428401363991439</v>
      </c>
      <c r="O1839" s="20">
        <f>IF(F1839="","",IF(F1839&lt;'04_VOLATILITY_REGIMES'!$C$5,"Low",IF(F1839&lt;'04_VOLATILITY_REGIMES'!$C$6,"Normal",IF(F1839&lt;'04_VOLATILITY_REGIMES'!$C$7,"High","Extreme"))))</f>
        <v/>
      </c>
      <c r="P1839" s="20">
        <f>O1840</f>
        <v/>
      </c>
      <c r="Q1839" s="21">
        <f>YEAR(A1839)</f>
        <v/>
      </c>
    </row>
    <row r="1840">
      <c r="A1840" s="14" t="n">
        <v>44061</v>
      </c>
      <c r="B1840" s="15">
        <f>'01_RAW_Spot'!B1840</f>
        <v/>
      </c>
      <c r="C1840" s="16">
        <f>'01_RAW_IV'!B1840</f>
        <v/>
      </c>
      <c r="D1840" s="15">
        <f>LN(B1840/B1839)</f>
        <v/>
      </c>
      <c r="E1840" s="16">
        <f>STDEV(D1820:D1840)*SQRT(252)</f>
        <v/>
      </c>
      <c r="F1840" s="16">
        <f>STDEV(D1778:D1840)*SQRT(252)</f>
        <v/>
      </c>
      <c r="G1840" s="16">
        <f>IF(OR(C1840="",F1840=""),"",C1840-F1840)</f>
        <v/>
      </c>
      <c r="H1840" s="17">
        <f>IF(OR(C1840="",F1840="",F1840=0),"",C1840/F1840)</f>
        <v/>
      </c>
      <c r="I1840" s="18">
        <f>IF('01_RAW_FwdRV'!B1840="","",'01_RAW_FwdRV'!B1840)</f>
        <v/>
      </c>
      <c r="J1840" s="18">
        <f>IF(ROW()&lt;=3286,STDEV(D1841:D1861)*SQRT(252),"")</f>
        <v/>
      </c>
      <c r="K1840" s="18">
        <f>IF(ROW()&lt;=3244,LN(B1903/B1840),"")</f>
        <v/>
      </c>
      <c r="L1840" s="19" t="n">
        <v>0.399673735725938</v>
      </c>
      <c r="M1840" s="19" t="n">
        <v>0.01740076128330614</v>
      </c>
      <c r="N1840" s="17" t="n">
        <v>0.9823540990467832</v>
      </c>
      <c r="O1840" s="20">
        <f>IF(F1840="","",IF(F1840&lt;'04_VOLATILITY_REGIMES'!$C$5,"Low",IF(F1840&lt;'04_VOLATILITY_REGIMES'!$C$6,"Normal",IF(F1840&lt;'04_VOLATILITY_REGIMES'!$C$7,"High","Extreme"))))</f>
        <v/>
      </c>
      <c r="P1840" s="20">
        <f>O1841</f>
        <v/>
      </c>
      <c r="Q1840" s="21">
        <f>YEAR(A1840)</f>
        <v/>
      </c>
    </row>
    <row r="1841">
      <c r="A1841" s="14" t="n">
        <v>44062</v>
      </c>
      <c r="B1841" s="15">
        <f>'01_RAW_Spot'!B1841</f>
        <v/>
      </c>
      <c r="C1841" s="16">
        <f>'01_RAW_IV'!B1841</f>
        <v/>
      </c>
      <c r="D1841" s="15">
        <f>LN(B1841/B1840)</f>
        <v/>
      </c>
      <c r="E1841" s="16">
        <f>STDEV(D1821:D1841)*SQRT(252)</f>
        <v/>
      </c>
      <c r="F1841" s="16">
        <f>STDEV(D1779:D1841)*SQRT(252)</f>
        <v/>
      </c>
      <c r="G1841" s="16">
        <f>IF(OR(C1841="",F1841=""),"",C1841-F1841)</f>
        <v/>
      </c>
      <c r="H1841" s="17">
        <f>IF(OR(C1841="",F1841="",F1841=0),"",C1841/F1841)</f>
        <v/>
      </c>
      <c r="I1841" s="18">
        <f>IF('01_RAW_FwdRV'!B1841="","",'01_RAW_FwdRV'!B1841)</f>
        <v/>
      </c>
      <c r="J1841" s="18">
        <f>IF(ROW()&lt;=3286,STDEV(D1842:D1862)*SQRT(252),"")</f>
        <v/>
      </c>
      <c r="K1841" s="18">
        <f>IF(ROW()&lt;=3244,LN(B1904/B1841),"")</f>
        <v/>
      </c>
      <c r="L1841" s="19" t="n">
        <v>0.4092391304347826</v>
      </c>
      <c r="M1841" s="19" t="n">
        <v>0.01739130434782609</v>
      </c>
      <c r="N1841" s="17" t="n">
        <v>1.005812362104496</v>
      </c>
      <c r="O1841" s="20">
        <f>IF(F1841="","",IF(F1841&lt;'04_VOLATILITY_REGIMES'!$C$5,"Low",IF(F1841&lt;'04_VOLATILITY_REGIMES'!$C$6,"Normal",IF(F1841&lt;'04_VOLATILITY_REGIMES'!$C$7,"High","Extreme"))))</f>
        <v/>
      </c>
      <c r="P1841" s="20">
        <f>O1842</f>
        <v/>
      </c>
      <c r="Q1841" s="21">
        <f>YEAR(A1841)</f>
        <v/>
      </c>
    </row>
    <row r="1842">
      <c r="A1842" s="14" t="n">
        <v>44063</v>
      </c>
      <c r="B1842" s="15">
        <f>'01_RAW_Spot'!B1842</f>
        <v/>
      </c>
      <c r="C1842" s="16">
        <f>'01_RAW_IV'!B1842</f>
        <v/>
      </c>
      <c r="D1842" s="15">
        <f>LN(B1842/B1841)</f>
        <v/>
      </c>
      <c r="E1842" s="16">
        <f>STDEV(D1822:D1842)*SQRT(252)</f>
        <v/>
      </c>
      <c r="F1842" s="16">
        <f>STDEV(D1780:D1842)*SQRT(252)</f>
        <v/>
      </c>
      <c r="G1842" s="16">
        <f>IF(OR(C1842="",F1842=""),"",C1842-F1842)</f>
        <v/>
      </c>
      <c r="H1842" s="17">
        <f>IF(OR(C1842="",F1842="",F1842=0),"",C1842/F1842)</f>
        <v/>
      </c>
      <c r="I1842" s="18">
        <f>IF('01_RAW_FwdRV'!B1842="","",'01_RAW_FwdRV'!B1842)</f>
        <v/>
      </c>
      <c r="J1842" s="18">
        <f>IF(ROW()&lt;=3286,STDEV(D1843:D1863)*SQRT(252),"")</f>
        <v/>
      </c>
      <c r="K1842" s="18">
        <f>IF(ROW()&lt;=3244,LN(B1905/B1842),"")</f>
        <v/>
      </c>
      <c r="L1842" s="19" t="n">
        <v>0.3753394894079305</v>
      </c>
      <c r="M1842" s="19" t="n">
        <v>0.01520912547528517</v>
      </c>
      <c r="N1842" s="17" t="n">
        <v>0.9897620645173285</v>
      </c>
      <c r="O1842" s="20">
        <f>IF(F1842="","",IF(F1842&lt;'04_VOLATILITY_REGIMES'!$C$5,"Low",IF(F1842&lt;'04_VOLATILITY_REGIMES'!$C$6,"Normal",IF(F1842&lt;'04_VOLATILITY_REGIMES'!$C$7,"High","Extreme"))))</f>
        <v/>
      </c>
      <c r="P1842" s="20">
        <f>O1843</f>
        <v/>
      </c>
      <c r="Q1842" s="21">
        <f>YEAR(A1842)</f>
        <v/>
      </c>
    </row>
    <row r="1843">
      <c r="A1843" s="14" t="n">
        <v>44064</v>
      </c>
      <c r="B1843" s="15">
        <f>'01_RAW_Spot'!B1843</f>
        <v/>
      </c>
      <c r="C1843" s="16">
        <f>'01_RAW_IV'!B1843</f>
        <v/>
      </c>
      <c r="D1843" s="15">
        <f>LN(B1843/B1842)</f>
        <v/>
      </c>
      <c r="E1843" s="16">
        <f>STDEV(D1823:D1843)*SQRT(252)</f>
        <v/>
      </c>
      <c r="F1843" s="16">
        <f>STDEV(D1781:D1843)*SQRT(252)</f>
        <v/>
      </c>
      <c r="G1843" s="16">
        <f>IF(OR(C1843="",F1843=""),"",C1843-F1843)</f>
        <v/>
      </c>
      <c r="H1843" s="17">
        <f>IF(OR(C1843="",F1843="",F1843=0),"",C1843/F1843)</f>
        <v/>
      </c>
      <c r="I1843" s="18">
        <f>IF('01_RAW_FwdRV'!B1843="","",'01_RAW_FwdRV'!B1843)</f>
        <v/>
      </c>
      <c r="J1843" s="18">
        <f>IF(ROW()&lt;=3286,STDEV(D1844:D1864)*SQRT(252),"")</f>
        <v/>
      </c>
      <c r="K1843" s="18">
        <f>IF(ROW()&lt;=3244,LN(B1906/B1843),"")</f>
        <v/>
      </c>
      <c r="L1843" s="19" t="n">
        <v>0.4087947882736157</v>
      </c>
      <c r="M1843" s="19" t="n">
        <v>0.01302931596091205</v>
      </c>
      <c r="N1843" s="17" t="n">
        <v>1.079339442522333</v>
      </c>
      <c r="O1843" s="20">
        <f>IF(F1843="","",IF(F1843&lt;'04_VOLATILITY_REGIMES'!$C$5,"Low",IF(F1843&lt;'04_VOLATILITY_REGIMES'!$C$6,"Normal",IF(F1843&lt;'04_VOLATILITY_REGIMES'!$C$7,"High","Extreme"))))</f>
        <v/>
      </c>
      <c r="P1843" s="20">
        <f>O1844</f>
        <v/>
      </c>
      <c r="Q1843" s="21">
        <f>YEAR(A1843)</f>
        <v/>
      </c>
    </row>
    <row r="1844">
      <c r="A1844" s="14" t="n">
        <v>44067</v>
      </c>
      <c r="B1844" s="15">
        <f>'01_RAW_Spot'!B1844</f>
        <v/>
      </c>
      <c r="C1844" s="16">
        <f>'01_RAW_IV'!B1844</f>
        <v/>
      </c>
      <c r="D1844" s="15">
        <f>LN(B1844/B1843)</f>
        <v/>
      </c>
      <c r="E1844" s="16">
        <f>STDEV(D1824:D1844)*SQRT(252)</f>
        <v/>
      </c>
      <c r="F1844" s="16">
        <f>STDEV(D1782:D1844)*SQRT(252)</f>
        <v/>
      </c>
      <c r="G1844" s="16">
        <f>IF(OR(C1844="",F1844=""),"",C1844-F1844)</f>
        <v/>
      </c>
      <c r="H1844" s="17">
        <f>IF(OR(C1844="",F1844="",F1844=0),"",C1844/F1844)</f>
        <v/>
      </c>
      <c r="I1844" s="18">
        <f>IF('01_RAW_FwdRV'!B1844="","",'01_RAW_FwdRV'!B1844)</f>
        <v/>
      </c>
      <c r="J1844" s="18">
        <f>IF(ROW()&lt;=3286,STDEV(D1845:D1865)*SQRT(252),"")</f>
        <v/>
      </c>
      <c r="K1844" s="18">
        <f>IF(ROW()&lt;=3244,LN(B1907/B1844),"")</f>
        <v/>
      </c>
      <c r="L1844" s="19" t="n">
        <v>0.4102007596310364</v>
      </c>
      <c r="M1844" s="19" t="n">
        <v>0.02387411828540423</v>
      </c>
      <c r="N1844" s="17" t="n">
        <v>0.9359661911720369</v>
      </c>
      <c r="O1844" s="20">
        <f>IF(F1844="","",IF(F1844&lt;'04_VOLATILITY_REGIMES'!$C$5,"Low",IF(F1844&lt;'04_VOLATILITY_REGIMES'!$C$6,"Normal",IF(F1844&lt;'04_VOLATILITY_REGIMES'!$C$7,"High","Extreme"))))</f>
        <v/>
      </c>
      <c r="P1844" s="20">
        <f>O1845</f>
        <v/>
      </c>
      <c r="Q1844" s="21">
        <f>YEAR(A1844)</f>
        <v/>
      </c>
    </row>
    <row r="1845">
      <c r="A1845" s="14" t="n">
        <v>44068</v>
      </c>
      <c r="B1845" s="15">
        <f>'01_RAW_Spot'!B1845</f>
        <v/>
      </c>
      <c r="C1845" s="16">
        <f>'01_RAW_IV'!B1845</f>
        <v/>
      </c>
      <c r="D1845" s="15">
        <f>LN(B1845/B1844)</f>
        <v/>
      </c>
      <c r="E1845" s="16">
        <f>STDEV(D1825:D1845)*SQRT(252)</f>
        <v/>
      </c>
      <c r="F1845" s="16">
        <f>STDEV(D1783:D1845)*SQRT(252)</f>
        <v/>
      </c>
      <c r="G1845" s="16">
        <f>IF(OR(C1845="",F1845=""),"",C1845-F1845)</f>
        <v/>
      </c>
      <c r="H1845" s="17">
        <f>IF(OR(C1845="",F1845="",F1845=0),"",C1845/F1845)</f>
        <v/>
      </c>
      <c r="I1845" s="18">
        <f>IF('01_RAW_FwdRV'!B1845="","",'01_RAW_FwdRV'!B1845)</f>
        <v/>
      </c>
      <c r="J1845" s="18">
        <f>IF(ROW()&lt;=3286,STDEV(D1846:D1866)*SQRT(252),"")</f>
        <v/>
      </c>
      <c r="K1845" s="18">
        <f>IF(ROW()&lt;=3244,LN(B1908/B1845),"")</f>
        <v/>
      </c>
      <c r="L1845" s="19" t="n">
        <v>0.420824295010846</v>
      </c>
      <c r="M1845" s="19" t="n">
        <v>0.02386117136659436</v>
      </c>
      <c r="N1845" s="17" t="n">
        <v>0.9570526626553424</v>
      </c>
      <c r="O1845" s="20">
        <f>IF(F1845="","",IF(F1845&lt;'04_VOLATILITY_REGIMES'!$C$5,"Low",IF(F1845&lt;'04_VOLATILITY_REGIMES'!$C$6,"Normal",IF(F1845&lt;'04_VOLATILITY_REGIMES'!$C$7,"High","Extreme"))))</f>
        <v/>
      </c>
      <c r="P1845" s="20">
        <f>O1846</f>
        <v/>
      </c>
      <c r="Q1845" s="21">
        <f>YEAR(A1845)</f>
        <v/>
      </c>
    </row>
    <row r="1846">
      <c r="A1846" s="14" t="n">
        <v>44069</v>
      </c>
      <c r="B1846" s="15">
        <f>'01_RAW_Spot'!B1846</f>
        <v/>
      </c>
      <c r="C1846" s="16">
        <f>'01_RAW_IV'!B1846</f>
        <v/>
      </c>
      <c r="D1846" s="15">
        <f>LN(B1846/B1845)</f>
        <v/>
      </c>
      <c r="E1846" s="16">
        <f>STDEV(D1826:D1846)*SQRT(252)</f>
        <v/>
      </c>
      <c r="F1846" s="16">
        <f>STDEV(D1784:D1846)*SQRT(252)</f>
        <v/>
      </c>
      <c r="G1846" s="16">
        <f>IF(OR(C1846="",F1846=""),"",C1846-F1846)</f>
        <v/>
      </c>
      <c r="H1846" s="17">
        <f>IF(OR(C1846="",F1846="",F1846=0),"",C1846/F1846)</f>
        <v/>
      </c>
      <c r="I1846" s="18">
        <f>IF('01_RAW_FwdRV'!B1846="","",'01_RAW_FwdRV'!B1846)</f>
        <v/>
      </c>
      <c r="J1846" s="18">
        <f>IF(ROW()&lt;=3286,STDEV(D1847:D1867)*SQRT(252),"")</f>
        <v/>
      </c>
      <c r="K1846" s="18">
        <f>IF(ROW()&lt;=3244,LN(B1909/B1846),"")</f>
        <v/>
      </c>
      <c r="L1846" s="19" t="n">
        <v>0.4021680216802168</v>
      </c>
      <c r="M1846" s="19" t="n">
        <v>0.02330623306233062</v>
      </c>
      <c r="N1846" s="17" t="n">
        <v>0.9388519799553212</v>
      </c>
      <c r="O1846" s="20">
        <f>IF(F1846="","",IF(F1846&lt;'04_VOLATILITY_REGIMES'!$C$5,"Low",IF(F1846&lt;'04_VOLATILITY_REGIMES'!$C$6,"Normal",IF(F1846&lt;'04_VOLATILITY_REGIMES'!$C$7,"High","Extreme"))))</f>
        <v/>
      </c>
      <c r="P1846" s="20">
        <f>O1847</f>
        <v/>
      </c>
      <c r="Q1846" s="21">
        <f>YEAR(A1846)</f>
        <v/>
      </c>
    </row>
    <row r="1847">
      <c r="A1847" s="14" t="n">
        <v>44070</v>
      </c>
      <c r="B1847" s="15">
        <f>'01_RAW_Spot'!B1847</f>
        <v/>
      </c>
      <c r="C1847" s="16">
        <f>'01_RAW_IV'!B1847</f>
        <v/>
      </c>
      <c r="D1847" s="15">
        <f>LN(B1847/B1846)</f>
        <v/>
      </c>
      <c r="E1847" s="16">
        <f>STDEV(D1827:D1847)*SQRT(252)</f>
        <v/>
      </c>
      <c r="F1847" s="16">
        <f>STDEV(D1785:D1847)*SQRT(252)</f>
        <v/>
      </c>
      <c r="G1847" s="16">
        <f>IF(OR(C1847="",F1847=""),"",C1847-F1847)</f>
        <v/>
      </c>
      <c r="H1847" s="17">
        <f>IF(OR(C1847="",F1847="",F1847=0),"",C1847/F1847)</f>
        <v/>
      </c>
      <c r="I1847" s="18">
        <f>IF('01_RAW_FwdRV'!B1847="","",'01_RAW_FwdRV'!B1847)</f>
        <v/>
      </c>
      <c r="J1847" s="18">
        <f>IF(ROW()&lt;=3286,STDEV(D1848:D1868)*SQRT(252),"")</f>
        <v/>
      </c>
      <c r="K1847" s="18">
        <f>IF(ROW()&lt;=3244,LN(B1910/B1847),"")</f>
        <v/>
      </c>
      <c r="L1847" s="19" t="n">
        <v>0.4214517876489707</v>
      </c>
      <c r="M1847" s="19" t="n">
        <v>0.03954496208017335</v>
      </c>
      <c r="N1847" s="17" t="n">
        <v>0.8506242301010416</v>
      </c>
      <c r="O1847" s="20">
        <f>IF(F1847="","",IF(F1847&lt;'04_VOLATILITY_REGIMES'!$C$5,"Low",IF(F1847&lt;'04_VOLATILITY_REGIMES'!$C$6,"Normal",IF(F1847&lt;'04_VOLATILITY_REGIMES'!$C$7,"High","Extreme"))))</f>
        <v/>
      </c>
      <c r="P1847" s="20">
        <f>O1848</f>
        <v/>
      </c>
      <c r="Q1847" s="21">
        <f>YEAR(A1847)</f>
        <v/>
      </c>
    </row>
    <row r="1848">
      <c r="A1848" s="14" t="n">
        <v>44071</v>
      </c>
      <c r="B1848" s="15">
        <f>'01_RAW_Spot'!B1848</f>
        <v/>
      </c>
      <c r="C1848" s="16">
        <f>'01_RAW_IV'!B1848</f>
        <v/>
      </c>
      <c r="D1848" s="15">
        <f>LN(B1848/B1847)</f>
        <v/>
      </c>
      <c r="E1848" s="16">
        <f>STDEV(D1828:D1848)*SQRT(252)</f>
        <v/>
      </c>
      <c r="F1848" s="16">
        <f>STDEV(D1786:D1848)*SQRT(252)</f>
        <v/>
      </c>
      <c r="G1848" s="16">
        <f>IF(OR(C1848="",F1848=""),"",C1848-F1848)</f>
        <v/>
      </c>
      <c r="H1848" s="17">
        <f>IF(OR(C1848="",F1848="",F1848=0),"",C1848/F1848)</f>
        <v/>
      </c>
      <c r="I1848" s="18">
        <f>IF('01_RAW_FwdRV'!B1848="","",'01_RAW_FwdRV'!B1848)</f>
        <v/>
      </c>
      <c r="J1848" s="18">
        <f>IF(ROW()&lt;=3286,STDEV(D1849:D1869)*SQRT(252),"")</f>
        <v/>
      </c>
      <c r="K1848" s="18">
        <f>IF(ROW()&lt;=3244,LN(B1911/B1848),"")</f>
        <v/>
      </c>
      <c r="L1848" s="19" t="n">
        <v>0.4401732539252842</v>
      </c>
      <c r="M1848" s="19" t="n">
        <v>0.06226312939902545</v>
      </c>
      <c r="N1848" s="17" t="n">
        <v>0.8264730937972994</v>
      </c>
      <c r="O1848" s="20">
        <f>IF(F1848="","",IF(F1848&lt;'04_VOLATILITY_REGIMES'!$C$5,"Low",IF(F1848&lt;'04_VOLATILITY_REGIMES'!$C$6,"Normal",IF(F1848&lt;'04_VOLATILITY_REGIMES'!$C$7,"High","Extreme"))))</f>
        <v/>
      </c>
      <c r="P1848" s="20">
        <f>O1849</f>
        <v/>
      </c>
      <c r="Q1848" s="21">
        <f>YEAR(A1848)</f>
        <v/>
      </c>
    </row>
    <row r="1849">
      <c r="A1849" s="14" t="n">
        <v>44074</v>
      </c>
      <c r="B1849" s="15">
        <f>'01_RAW_Spot'!B1849</f>
        <v/>
      </c>
      <c r="C1849" s="16">
        <f>'01_RAW_IV'!B1849</f>
        <v/>
      </c>
      <c r="D1849" s="15">
        <f>LN(B1849/B1848)</f>
        <v/>
      </c>
      <c r="E1849" s="16">
        <f>STDEV(D1829:D1849)*SQRT(252)</f>
        <v/>
      </c>
      <c r="F1849" s="16">
        <f>STDEV(D1787:D1849)*SQRT(252)</f>
        <v/>
      </c>
      <c r="G1849" s="16">
        <f>IF(OR(C1849="",F1849=""),"",C1849-F1849)</f>
        <v/>
      </c>
      <c r="H1849" s="17">
        <f>IF(OR(C1849="",F1849="",F1849=0),"",C1849/F1849)</f>
        <v/>
      </c>
      <c r="I1849" s="18">
        <f>IF('01_RAW_FwdRV'!B1849="","",'01_RAW_FwdRV'!B1849)</f>
        <v/>
      </c>
      <c r="J1849" s="18">
        <f>IF(ROW()&lt;=3286,STDEV(D1850:D1870)*SQRT(252),"")</f>
        <v/>
      </c>
      <c r="K1849" s="18">
        <f>IF(ROW()&lt;=3244,LN(B1912/B1849),"")</f>
        <v/>
      </c>
      <c r="L1849" s="19" t="n">
        <v>0.461038961038961</v>
      </c>
      <c r="M1849" s="19" t="n">
        <v>0.0670995670995671</v>
      </c>
      <c r="N1849" s="17" t="n">
        <v>0.8464033789757307</v>
      </c>
      <c r="O1849" s="20">
        <f>IF(F1849="","",IF(F1849&lt;'04_VOLATILITY_REGIMES'!$C$5,"Low",IF(F1849&lt;'04_VOLATILITY_REGIMES'!$C$6,"Normal",IF(F1849&lt;'04_VOLATILITY_REGIMES'!$C$7,"High","Extreme"))))</f>
        <v/>
      </c>
      <c r="P1849" s="20">
        <f>O1850</f>
        <v/>
      </c>
      <c r="Q1849" s="21">
        <f>YEAR(A1849)</f>
        <v/>
      </c>
    </row>
    <row r="1850">
      <c r="A1850" s="14" t="n">
        <v>44075</v>
      </c>
      <c r="B1850" s="15">
        <f>'01_RAW_Spot'!B1850</f>
        <v/>
      </c>
      <c r="C1850" s="16">
        <f>'01_RAW_IV'!B1850</f>
        <v/>
      </c>
      <c r="D1850" s="15">
        <f>LN(B1850/B1849)</f>
        <v/>
      </c>
      <c r="E1850" s="16">
        <f>STDEV(D1830:D1850)*SQRT(252)</f>
        <v/>
      </c>
      <c r="F1850" s="16">
        <f>STDEV(D1788:D1850)*SQRT(252)</f>
        <v/>
      </c>
      <c r="G1850" s="16">
        <f>IF(OR(C1850="",F1850=""),"",C1850-F1850)</f>
        <v/>
      </c>
      <c r="H1850" s="17">
        <f>IF(OR(C1850="",F1850="",F1850=0),"",C1850/F1850)</f>
        <v/>
      </c>
      <c r="I1850" s="18">
        <f>IF('01_RAW_FwdRV'!B1850="","",'01_RAW_FwdRV'!B1850)</f>
        <v/>
      </c>
      <c r="J1850" s="18">
        <f>IF(ROW()&lt;=3286,STDEV(D1851:D1871)*SQRT(252),"")</f>
        <v/>
      </c>
      <c r="K1850" s="18">
        <f>IF(ROW()&lt;=3244,LN(B1913/B1850),"")</f>
        <v/>
      </c>
      <c r="L1850" s="19" t="n">
        <v>0.5327203893996755</v>
      </c>
      <c r="M1850" s="19" t="n">
        <v>0.1638723634396971</v>
      </c>
      <c r="N1850" s="17" t="n">
        <v>0.7260615152937469</v>
      </c>
      <c r="O1850" s="20">
        <f>IF(F1850="","",IF(F1850&lt;'04_VOLATILITY_REGIMES'!$C$5,"Low",IF(F1850&lt;'04_VOLATILITY_REGIMES'!$C$6,"Normal",IF(F1850&lt;'04_VOLATILITY_REGIMES'!$C$7,"High","Extreme"))))</f>
        <v/>
      </c>
      <c r="P1850" s="20">
        <f>O1851</f>
        <v/>
      </c>
      <c r="Q1850" s="21">
        <f>YEAR(A1850)</f>
        <v/>
      </c>
    </row>
    <row r="1851">
      <c r="A1851" s="14" t="n">
        <v>44076</v>
      </c>
      <c r="B1851" s="15">
        <f>'01_RAW_Spot'!B1851</f>
        <v/>
      </c>
      <c r="C1851" s="16">
        <f>'01_RAW_IV'!B1851</f>
        <v/>
      </c>
      <c r="D1851" s="15">
        <f>LN(B1851/B1850)</f>
        <v/>
      </c>
      <c r="E1851" s="16">
        <f>STDEV(D1831:D1851)*SQRT(252)</f>
        <v/>
      </c>
      <c r="F1851" s="16">
        <f>STDEV(D1789:D1851)*SQRT(252)</f>
        <v/>
      </c>
      <c r="G1851" s="16">
        <f>IF(OR(C1851="",F1851=""),"",C1851-F1851)</f>
        <v/>
      </c>
      <c r="H1851" s="17">
        <f>IF(OR(C1851="",F1851="",F1851=0),"",C1851/F1851)</f>
        <v/>
      </c>
      <c r="I1851" s="18">
        <f>IF('01_RAW_FwdRV'!B1851="","",'01_RAW_FwdRV'!B1851)</f>
        <v/>
      </c>
      <c r="J1851" s="18">
        <f>IF(ROW()&lt;=3286,STDEV(D1852:D1872)*SQRT(252),"")</f>
        <v/>
      </c>
      <c r="K1851" s="18">
        <f>IF(ROW()&lt;=3244,LN(B1914/B1851),"")</f>
        <v/>
      </c>
      <c r="L1851" s="19" t="n">
        <v>0.5854054054054054</v>
      </c>
      <c r="M1851" s="19" t="n">
        <v>0.1789189189189189</v>
      </c>
      <c r="N1851" s="17" t="n">
        <v>0.8341253163523435</v>
      </c>
      <c r="O1851" s="20">
        <f>IF(F1851="","",IF(F1851&lt;'04_VOLATILITY_REGIMES'!$C$5,"Low",IF(F1851&lt;'04_VOLATILITY_REGIMES'!$C$6,"Normal",IF(F1851&lt;'04_VOLATILITY_REGIMES'!$C$7,"High","Extreme"))))</f>
        <v/>
      </c>
      <c r="P1851" s="20">
        <f>O1852</f>
        <v/>
      </c>
      <c r="Q1851" s="21">
        <f>YEAR(A1851)</f>
        <v/>
      </c>
    </row>
    <row r="1852">
      <c r="A1852" s="14" t="n">
        <v>44077</v>
      </c>
      <c r="B1852" s="15">
        <f>'01_RAW_Spot'!B1852</f>
        <v/>
      </c>
      <c r="C1852" s="16">
        <f>'01_RAW_IV'!B1852</f>
        <v/>
      </c>
      <c r="D1852" s="15">
        <f>LN(B1852/B1851)</f>
        <v/>
      </c>
      <c r="E1852" s="16">
        <f>STDEV(D1832:D1852)*SQRT(252)</f>
        <v/>
      </c>
      <c r="F1852" s="16">
        <f>STDEV(D1790:D1852)*SQRT(252)</f>
        <v/>
      </c>
      <c r="G1852" s="16">
        <f>IF(OR(C1852="",F1852=""),"",C1852-F1852)</f>
        <v/>
      </c>
      <c r="H1852" s="17">
        <f>IF(OR(C1852="",F1852="",F1852=0),"",C1852/F1852)</f>
        <v/>
      </c>
      <c r="I1852" s="18">
        <f>IF('01_RAW_FwdRV'!B1852="","",'01_RAW_FwdRV'!B1852)</f>
        <v/>
      </c>
      <c r="J1852" s="18">
        <f>IF(ROW()&lt;=3286,STDEV(D1853:D1873)*SQRT(252),"")</f>
        <v/>
      </c>
      <c r="K1852" s="18">
        <f>IF(ROW()&lt;=3244,LN(B1915/B1852),"")</f>
        <v/>
      </c>
      <c r="L1852" s="19" t="n">
        <v>0.5737439222042139</v>
      </c>
      <c r="M1852" s="19" t="n">
        <v>0.2587790383576445</v>
      </c>
      <c r="N1852" s="17" t="n">
        <v>0.6930394571934272</v>
      </c>
      <c r="O1852" s="20">
        <f>IF(F1852="","",IF(F1852&lt;'04_VOLATILITY_REGIMES'!$C$5,"Low",IF(F1852&lt;'04_VOLATILITY_REGIMES'!$C$6,"Normal",IF(F1852&lt;'04_VOLATILITY_REGIMES'!$C$7,"High","Extreme"))))</f>
        <v/>
      </c>
      <c r="P1852" s="20">
        <f>O1853</f>
        <v/>
      </c>
      <c r="Q1852" s="21">
        <f>YEAR(A1852)</f>
        <v/>
      </c>
    </row>
    <row r="1853">
      <c r="A1853" s="14" t="n">
        <v>44078</v>
      </c>
      <c r="B1853" s="15">
        <f>'01_RAW_Spot'!B1853</f>
        <v/>
      </c>
      <c r="C1853" s="16">
        <f>'01_RAW_IV'!B1853</f>
        <v/>
      </c>
      <c r="D1853" s="15">
        <f>LN(B1853/B1852)</f>
        <v/>
      </c>
      <c r="E1853" s="16">
        <f>STDEV(D1833:D1853)*SQRT(252)</f>
        <v/>
      </c>
      <c r="F1853" s="16">
        <f>STDEV(D1791:D1853)*SQRT(252)</f>
        <v/>
      </c>
      <c r="G1853" s="16">
        <f>IF(OR(C1853="",F1853=""),"",C1853-F1853)</f>
        <v/>
      </c>
      <c r="H1853" s="17">
        <f>IF(OR(C1853="",F1853="",F1853=0),"",C1853/F1853)</f>
        <v/>
      </c>
      <c r="I1853" s="18">
        <f>IF('01_RAW_FwdRV'!B1853="","",'01_RAW_FwdRV'!B1853)</f>
        <v/>
      </c>
      <c r="J1853" s="18">
        <f>IF(ROW()&lt;=3286,STDEV(D1854:D1874)*SQRT(252),"")</f>
        <v/>
      </c>
      <c r="K1853" s="18">
        <f>IF(ROW()&lt;=3244,LN(B1916/B1853),"")</f>
        <v/>
      </c>
      <c r="L1853" s="19" t="n">
        <v>0.572354211663067</v>
      </c>
      <c r="M1853" s="19" t="n">
        <v>0.265658747300216</v>
      </c>
      <c r="N1853" s="17" t="n">
        <v>0.6572373227927687</v>
      </c>
      <c r="O1853" s="20">
        <f>IF(F1853="","",IF(F1853&lt;'04_VOLATILITY_REGIMES'!$C$5,"Low",IF(F1853&lt;'04_VOLATILITY_REGIMES'!$C$6,"Normal",IF(F1853&lt;'04_VOLATILITY_REGIMES'!$C$7,"High","Extreme"))))</f>
        <v/>
      </c>
      <c r="P1853" s="20">
        <f>O1854</f>
        <v/>
      </c>
      <c r="Q1853" s="21">
        <f>YEAR(A1853)</f>
        <v/>
      </c>
    </row>
    <row r="1854">
      <c r="A1854" s="14" t="n">
        <v>44081</v>
      </c>
      <c r="B1854" s="15">
        <f>'01_RAW_Spot'!B1854</f>
        <v/>
      </c>
      <c r="C1854" s="16">
        <f>'01_RAW_IV'!B1854</f>
        <v/>
      </c>
      <c r="D1854" s="15">
        <f>LN(B1854/B1853)</f>
        <v/>
      </c>
      <c r="E1854" s="16">
        <f>STDEV(D1834:D1854)*SQRT(252)</f>
        <v/>
      </c>
      <c r="F1854" s="16">
        <f>STDEV(D1792:D1854)*SQRT(252)</f>
        <v/>
      </c>
      <c r="G1854" s="16">
        <f>IF(OR(C1854="",F1854=""),"",C1854-F1854)</f>
        <v/>
      </c>
      <c r="H1854" s="17">
        <f>IF(OR(C1854="",F1854="",F1854=0),"",C1854/F1854)</f>
        <v/>
      </c>
      <c r="I1854" s="18">
        <f>IF('01_RAW_FwdRV'!B1854="","",'01_RAW_FwdRV'!B1854)</f>
        <v/>
      </c>
      <c r="J1854" s="18">
        <f>IF(ROW()&lt;=3286,STDEV(D1855:D1875)*SQRT(252),"")</f>
        <v/>
      </c>
      <c r="K1854" s="18">
        <f>IF(ROW()&lt;=3244,LN(B1917/B1854),"")</f>
        <v/>
      </c>
      <c r="L1854" s="19" t="n">
        <v>0.5509983810037776</v>
      </c>
      <c r="M1854" s="19" t="n">
        <v>0.2773880194279547</v>
      </c>
      <c r="N1854" s="17" t="n">
        <v>0.5791033856978794</v>
      </c>
      <c r="O1854" s="20">
        <f>IF(F1854="","",IF(F1854&lt;'04_VOLATILITY_REGIMES'!$C$5,"Low",IF(F1854&lt;'04_VOLATILITY_REGIMES'!$C$6,"Normal",IF(F1854&lt;'04_VOLATILITY_REGIMES'!$C$7,"High","Extreme"))))</f>
        <v/>
      </c>
      <c r="P1854" s="20">
        <f>O1855</f>
        <v/>
      </c>
      <c r="Q1854" s="21">
        <f>YEAR(A1854)</f>
        <v/>
      </c>
    </row>
    <row r="1855">
      <c r="A1855" s="14" t="n">
        <v>44082</v>
      </c>
      <c r="B1855" s="15">
        <f>'01_RAW_Spot'!B1855</f>
        <v/>
      </c>
      <c r="C1855" s="16">
        <f>'01_RAW_IV'!B1855</f>
        <v/>
      </c>
      <c r="D1855" s="15">
        <f>LN(B1855/B1854)</f>
        <v/>
      </c>
      <c r="E1855" s="16">
        <f>STDEV(D1835:D1855)*SQRT(252)</f>
        <v/>
      </c>
      <c r="F1855" s="16">
        <f>STDEV(D1793:D1855)*SQRT(252)</f>
        <v/>
      </c>
      <c r="G1855" s="16">
        <f>IF(OR(C1855="",F1855=""),"",C1855-F1855)</f>
        <v/>
      </c>
      <c r="H1855" s="17">
        <f>IF(OR(C1855="",F1855="",F1855=0),"",C1855/F1855)</f>
        <v/>
      </c>
      <c r="I1855" s="18">
        <f>IF('01_RAW_FwdRV'!B1855="","",'01_RAW_FwdRV'!B1855)</f>
        <v/>
      </c>
      <c r="J1855" s="18">
        <f>IF(ROW()&lt;=3286,STDEV(D1856:D1876)*SQRT(252),"")</f>
        <v/>
      </c>
      <c r="K1855" s="18">
        <f>IF(ROW()&lt;=3244,LN(B1918/B1855),"")</f>
        <v/>
      </c>
      <c r="L1855" s="19" t="n">
        <v>0.564185544768069</v>
      </c>
      <c r="M1855" s="19" t="n">
        <v>0.2826321467098166</v>
      </c>
      <c r="N1855" s="17" t="n">
        <v>0.5891867734841207</v>
      </c>
      <c r="O1855" s="20">
        <f>IF(F1855="","",IF(F1855&lt;'04_VOLATILITY_REGIMES'!$C$5,"Low",IF(F1855&lt;'04_VOLATILITY_REGIMES'!$C$6,"Normal",IF(F1855&lt;'04_VOLATILITY_REGIMES'!$C$7,"High","Extreme"))))</f>
        <v/>
      </c>
      <c r="P1855" s="20">
        <f>O1856</f>
        <v/>
      </c>
      <c r="Q1855" s="21">
        <f>YEAR(A1855)</f>
        <v/>
      </c>
    </row>
    <row r="1856">
      <c r="A1856" s="14" t="n">
        <v>44083</v>
      </c>
      <c r="B1856" s="15">
        <f>'01_RAW_Spot'!B1856</f>
        <v/>
      </c>
      <c r="C1856" s="16">
        <f>'01_RAW_IV'!B1856</f>
        <v/>
      </c>
      <c r="D1856" s="15">
        <f>LN(B1856/B1855)</f>
        <v/>
      </c>
      <c r="E1856" s="16">
        <f>STDEV(D1836:D1856)*SQRT(252)</f>
        <v/>
      </c>
      <c r="F1856" s="16">
        <f>STDEV(D1794:D1856)*SQRT(252)</f>
        <v/>
      </c>
      <c r="G1856" s="16">
        <f>IF(OR(C1856="",F1856=""),"",C1856-F1856)</f>
        <v/>
      </c>
      <c r="H1856" s="17">
        <f>IF(OR(C1856="",F1856="",F1856=0),"",C1856/F1856)</f>
        <v/>
      </c>
      <c r="I1856" s="18">
        <f>IF('01_RAW_FwdRV'!B1856="","",'01_RAW_FwdRV'!B1856)</f>
        <v/>
      </c>
      <c r="J1856" s="18">
        <f>IF(ROW()&lt;=3286,STDEV(D1857:D1877)*SQRT(252),"")</f>
        <v/>
      </c>
      <c r="K1856" s="18">
        <f>IF(ROW()&lt;=3244,LN(B1919/B1856),"")</f>
        <v/>
      </c>
      <c r="L1856" s="19" t="n">
        <v>0.5746630727762804</v>
      </c>
      <c r="M1856" s="19" t="n">
        <v>0.2814016172506739</v>
      </c>
      <c r="N1856" s="17" t="n">
        <v>0.6219671128621868</v>
      </c>
      <c r="O1856" s="20">
        <f>IF(F1856="","",IF(F1856&lt;'04_VOLATILITY_REGIMES'!$C$5,"Low",IF(F1856&lt;'04_VOLATILITY_REGIMES'!$C$6,"Normal",IF(F1856&lt;'04_VOLATILITY_REGIMES'!$C$7,"High","Extreme"))))</f>
        <v/>
      </c>
      <c r="P1856" s="20">
        <f>O1857</f>
        <v/>
      </c>
      <c r="Q1856" s="21">
        <f>YEAR(A1856)</f>
        <v/>
      </c>
    </row>
    <row r="1857">
      <c r="A1857" s="14" t="n">
        <v>44084</v>
      </c>
      <c r="B1857" s="15">
        <f>'01_RAW_Spot'!B1857</f>
        <v/>
      </c>
      <c r="C1857" s="16">
        <f>'01_RAW_IV'!B1857</f>
        <v/>
      </c>
      <c r="D1857" s="15">
        <f>LN(B1857/B1856)</f>
        <v/>
      </c>
      <c r="E1857" s="16">
        <f>STDEV(D1837:D1857)*SQRT(252)</f>
        <v/>
      </c>
      <c r="F1857" s="16">
        <f>STDEV(D1795:D1857)*SQRT(252)</f>
        <v/>
      </c>
      <c r="G1857" s="16">
        <f>IF(OR(C1857="",F1857=""),"",C1857-F1857)</f>
        <v/>
      </c>
      <c r="H1857" s="17">
        <f>IF(OR(C1857="",F1857="",F1857=0),"",C1857/F1857)</f>
        <v/>
      </c>
      <c r="I1857" s="18">
        <f>IF('01_RAW_FwdRV'!B1857="","",'01_RAW_FwdRV'!B1857)</f>
        <v/>
      </c>
      <c r="J1857" s="18">
        <f>IF(ROW()&lt;=3286,STDEV(D1858:D1878)*SQRT(252),"")</f>
        <v/>
      </c>
      <c r="K1857" s="18">
        <f>IF(ROW()&lt;=3244,LN(B1920/B1857),"")</f>
        <v/>
      </c>
      <c r="L1857" s="19" t="n">
        <v>0.5727370689655172</v>
      </c>
      <c r="M1857" s="19" t="n">
        <v>0.271551724137931</v>
      </c>
      <c r="N1857" s="17" t="n">
        <v>0.6398216779458871</v>
      </c>
      <c r="O1857" s="20">
        <f>IF(F1857="","",IF(F1857&lt;'04_VOLATILITY_REGIMES'!$C$5,"Low",IF(F1857&lt;'04_VOLATILITY_REGIMES'!$C$6,"Normal",IF(F1857&lt;'04_VOLATILITY_REGIMES'!$C$7,"High","Extreme"))))</f>
        <v/>
      </c>
      <c r="P1857" s="20">
        <f>O1858</f>
        <v/>
      </c>
      <c r="Q1857" s="21">
        <f>YEAR(A1857)</f>
        <v/>
      </c>
    </row>
    <row r="1858">
      <c r="A1858" s="14" t="n">
        <v>44085</v>
      </c>
      <c r="B1858" s="15">
        <f>'01_RAW_Spot'!B1858</f>
        <v/>
      </c>
      <c r="C1858" s="16">
        <f>'01_RAW_IV'!B1858</f>
        <v/>
      </c>
      <c r="D1858" s="15">
        <f>LN(B1858/B1857)</f>
        <v/>
      </c>
      <c r="E1858" s="16">
        <f>STDEV(D1838:D1858)*SQRT(252)</f>
        <v/>
      </c>
      <c r="F1858" s="16">
        <f>STDEV(D1796:D1858)*SQRT(252)</f>
        <v/>
      </c>
      <c r="G1858" s="16">
        <f>IF(OR(C1858="",F1858=""),"",C1858-F1858)</f>
        <v/>
      </c>
      <c r="H1858" s="17">
        <f>IF(OR(C1858="",F1858="",F1858=0),"",C1858/F1858)</f>
        <v/>
      </c>
      <c r="I1858" s="18">
        <f>IF('01_RAW_FwdRV'!B1858="","",'01_RAW_FwdRV'!B1858)</f>
        <v/>
      </c>
      <c r="J1858" s="18">
        <f>IF(ROW()&lt;=3286,STDEV(D1859:D1879)*SQRT(252),"")</f>
        <v/>
      </c>
      <c r="K1858" s="18">
        <f>IF(ROW()&lt;=3244,LN(B1921/B1858),"")</f>
        <v/>
      </c>
      <c r="L1858" s="19" t="n">
        <v>0.5638126009693053</v>
      </c>
      <c r="M1858" s="19" t="n">
        <v>0.2670974690360797</v>
      </c>
      <c r="N1858" s="17" t="n">
        <v>0.6259176369360653</v>
      </c>
      <c r="O1858" s="20">
        <f>IF(F1858="","",IF(F1858&lt;'04_VOLATILITY_REGIMES'!$C$5,"Low",IF(F1858&lt;'04_VOLATILITY_REGIMES'!$C$6,"Normal",IF(F1858&lt;'04_VOLATILITY_REGIMES'!$C$7,"High","Extreme"))))</f>
        <v/>
      </c>
      <c r="P1858" s="20">
        <f>O1859</f>
        <v/>
      </c>
      <c r="Q1858" s="21">
        <f>YEAR(A1858)</f>
        <v/>
      </c>
    </row>
    <row r="1859">
      <c r="A1859" s="14" t="n">
        <v>44088</v>
      </c>
      <c r="B1859" s="15">
        <f>'01_RAW_Spot'!B1859</f>
        <v/>
      </c>
      <c r="C1859" s="16">
        <f>'01_RAW_IV'!B1859</f>
        <v/>
      </c>
      <c r="D1859" s="15">
        <f>LN(B1859/B1858)</f>
        <v/>
      </c>
      <c r="E1859" s="16">
        <f>STDEV(D1839:D1859)*SQRT(252)</f>
        <v/>
      </c>
      <c r="F1859" s="16">
        <f>STDEV(D1797:D1859)*SQRT(252)</f>
        <v/>
      </c>
      <c r="G1859" s="16">
        <f>IF(OR(C1859="",F1859=""),"",C1859-F1859)</f>
        <v/>
      </c>
      <c r="H1859" s="17">
        <f>IF(OR(C1859="",F1859="",F1859=0),"",C1859/F1859)</f>
        <v/>
      </c>
      <c r="I1859" s="18">
        <f>IF('01_RAW_FwdRV'!B1859="","",'01_RAW_FwdRV'!B1859)</f>
        <v/>
      </c>
      <c r="J1859" s="18">
        <f>IF(ROW()&lt;=3286,STDEV(D1860:D1880)*SQRT(252),"")</f>
        <v/>
      </c>
      <c r="K1859" s="18">
        <f>IF(ROW()&lt;=3244,LN(B1922/B1859),"")</f>
        <v/>
      </c>
      <c r="L1859" s="19" t="n">
        <v>0.5505920344456404</v>
      </c>
      <c r="M1859" s="19" t="n">
        <v>0.267491926803014</v>
      </c>
      <c r="N1859" s="17" t="n">
        <v>0.6010394807262961</v>
      </c>
      <c r="O1859" s="20">
        <f>IF(F1859="","",IF(F1859&lt;'04_VOLATILITY_REGIMES'!$C$5,"Low",IF(F1859&lt;'04_VOLATILITY_REGIMES'!$C$6,"Normal",IF(F1859&lt;'04_VOLATILITY_REGIMES'!$C$7,"High","Extreme"))))</f>
        <v/>
      </c>
      <c r="P1859" s="20">
        <f>O1860</f>
        <v/>
      </c>
      <c r="Q1859" s="21">
        <f>YEAR(A1859)</f>
        <v/>
      </c>
    </row>
    <row r="1860">
      <c r="A1860" s="14" t="n">
        <v>44089</v>
      </c>
      <c r="B1860" s="15">
        <f>'01_RAW_Spot'!B1860</f>
        <v/>
      </c>
      <c r="C1860" s="16">
        <f>'01_RAW_IV'!B1860</f>
        <v/>
      </c>
      <c r="D1860" s="15">
        <f>LN(B1860/B1859)</f>
        <v/>
      </c>
      <c r="E1860" s="16">
        <f>STDEV(D1840:D1860)*SQRT(252)</f>
        <v/>
      </c>
      <c r="F1860" s="16">
        <f>STDEV(D1798:D1860)*SQRT(252)</f>
        <v/>
      </c>
      <c r="G1860" s="16">
        <f>IF(OR(C1860="",F1860=""),"",C1860-F1860)</f>
        <v/>
      </c>
      <c r="H1860" s="17">
        <f>IF(OR(C1860="",F1860="",F1860=0),"",C1860/F1860)</f>
        <v/>
      </c>
      <c r="I1860" s="18">
        <f>IF('01_RAW_FwdRV'!B1860="","",'01_RAW_FwdRV'!B1860)</f>
        <v/>
      </c>
      <c r="J1860" s="18">
        <f>IF(ROW()&lt;=3286,STDEV(D1861:D1881)*SQRT(252),"")</f>
        <v/>
      </c>
      <c r="K1860" s="18">
        <f>IF(ROW()&lt;=3244,LN(B1923/B1860),"")</f>
        <v/>
      </c>
      <c r="L1860" s="19" t="n">
        <v>0.5384615384615384</v>
      </c>
      <c r="M1860" s="19" t="n">
        <v>0.2748789671866595</v>
      </c>
      <c r="N1860" s="17" t="n">
        <v>0.5586419639461978</v>
      </c>
      <c r="O1860" s="20">
        <f>IF(F1860="","",IF(F1860&lt;'04_VOLATILITY_REGIMES'!$C$5,"Low",IF(F1860&lt;'04_VOLATILITY_REGIMES'!$C$6,"Normal",IF(F1860&lt;'04_VOLATILITY_REGIMES'!$C$7,"High","Extreme"))))</f>
        <v/>
      </c>
      <c r="P1860" s="20">
        <f>O1861</f>
        <v/>
      </c>
      <c r="Q1860" s="21">
        <f>YEAR(A1860)</f>
        <v/>
      </c>
    </row>
    <row r="1861">
      <c r="A1861" s="14" t="n">
        <v>44090</v>
      </c>
      <c r="B1861" s="15">
        <f>'01_RAW_Spot'!B1861</f>
        <v/>
      </c>
      <c r="C1861" s="16">
        <f>'01_RAW_IV'!B1861</f>
        <v/>
      </c>
      <c r="D1861" s="15">
        <f>LN(B1861/B1860)</f>
        <v/>
      </c>
      <c r="E1861" s="16">
        <f>STDEV(D1841:D1861)*SQRT(252)</f>
        <v/>
      </c>
      <c r="F1861" s="16">
        <f>STDEV(D1799:D1861)*SQRT(252)</f>
        <v/>
      </c>
      <c r="G1861" s="16">
        <f>IF(OR(C1861="",F1861=""),"",C1861-F1861)</f>
        <v/>
      </c>
      <c r="H1861" s="17">
        <f>IF(OR(C1861="",F1861="",F1861=0),"",C1861/F1861)</f>
        <v/>
      </c>
      <c r="I1861" s="18">
        <f>IF('01_RAW_FwdRV'!B1861="","",'01_RAW_FwdRV'!B1861)</f>
        <v/>
      </c>
      <c r="J1861" s="18">
        <f>IF(ROW()&lt;=3286,STDEV(D1862:D1882)*SQRT(252),"")</f>
        <v/>
      </c>
      <c r="K1861" s="18">
        <f>IF(ROW()&lt;=3244,LN(B1924/B1861),"")</f>
        <v/>
      </c>
      <c r="L1861" s="19" t="n">
        <v>0.5419354838709678</v>
      </c>
      <c r="M1861" s="19" t="n">
        <v>0.2747311827956989</v>
      </c>
      <c r="N1861" s="17" t="n">
        <v>0.5623301850740338</v>
      </c>
      <c r="O1861" s="20">
        <f>IF(F1861="","",IF(F1861&lt;'04_VOLATILITY_REGIMES'!$C$5,"Low",IF(F1861&lt;'04_VOLATILITY_REGIMES'!$C$6,"Normal",IF(F1861&lt;'04_VOLATILITY_REGIMES'!$C$7,"High","Extreme"))))</f>
        <v/>
      </c>
      <c r="P1861" s="20">
        <f>O1862</f>
        <v/>
      </c>
      <c r="Q1861" s="21">
        <f>YEAR(A1861)</f>
        <v/>
      </c>
    </row>
    <row r="1862">
      <c r="A1862" s="14" t="n">
        <v>44091</v>
      </c>
      <c r="B1862" s="15">
        <f>'01_RAW_Spot'!B1862</f>
        <v/>
      </c>
      <c r="C1862" s="16">
        <f>'01_RAW_IV'!B1862</f>
        <v/>
      </c>
      <c r="D1862" s="15">
        <f>LN(B1862/B1861)</f>
        <v/>
      </c>
      <c r="E1862" s="16">
        <f>STDEV(D1842:D1862)*SQRT(252)</f>
        <v/>
      </c>
      <c r="F1862" s="16">
        <f>STDEV(D1800:D1862)*SQRT(252)</f>
        <v/>
      </c>
      <c r="G1862" s="16">
        <f>IF(OR(C1862="",F1862=""),"",C1862-F1862)</f>
        <v/>
      </c>
      <c r="H1862" s="17">
        <f>IF(OR(C1862="",F1862="",F1862=0),"",C1862/F1862)</f>
        <v/>
      </c>
      <c r="I1862" s="18">
        <f>IF('01_RAW_FwdRV'!B1862="","",'01_RAW_FwdRV'!B1862)</f>
        <v/>
      </c>
      <c r="J1862" s="18">
        <f>IF(ROW()&lt;=3286,STDEV(D1863:D1883)*SQRT(252),"")</f>
        <v/>
      </c>
      <c r="K1862" s="18">
        <f>IF(ROW()&lt;=3244,LN(B1925/B1862),"")</f>
        <v/>
      </c>
      <c r="L1862" s="19" t="n">
        <v>0.5432563138097797</v>
      </c>
      <c r="M1862" s="19" t="n">
        <v>0.2794196668457818</v>
      </c>
      <c r="N1862" s="17" t="n">
        <v>0.5583727865048679</v>
      </c>
      <c r="O1862" s="20">
        <f>IF(F1862="","",IF(F1862&lt;'04_VOLATILITY_REGIMES'!$C$5,"Low",IF(F1862&lt;'04_VOLATILITY_REGIMES'!$C$6,"Normal",IF(F1862&lt;'04_VOLATILITY_REGIMES'!$C$7,"High","Extreme"))))</f>
        <v/>
      </c>
      <c r="P1862" s="20">
        <f>O1863</f>
        <v/>
      </c>
      <c r="Q1862" s="21">
        <f>YEAR(A1862)</f>
        <v/>
      </c>
    </row>
    <row r="1863">
      <c r="A1863" s="14" t="n">
        <v>44092</v>
      </c>
      <c r="B1863" s="15">
        <f>'01_RAW_Spot'!B1863</f>
        <v/>
      </c>
      <c r="C1863" s="16">
        <f>'01_RAW_IV'!B1863</f>
        <v/>
      </c>
      <c r="D1863" s="15">
        <f>LN(B1863/B1862)</f>
        <v/>
      </c>
      <c r="E1863" s="16">
        <f>STDEV(D1843:D1863)*SQRT(252)</f>
        <v/>
      </c>
      <c r="F1863" s="16">
        <f>STDEV(D1801:D1863)*SQRT(252)</f>
        <v/>
      </c>
      <c r="G1863" s="16">
        <f>IF(OR(C1863="",F1863=""),"",C1863-F1863)</f>
        <v/>
      </c>
      <c r="H1863" s="17">
        <f>IF(OR(C1863="",F1863="",F1863=0),"",C1863/F1863)</f>
        <v/>
      </c>
      <c r="I1863" s="18">
        <f>IF('01_RAW_FwdRV'!B1863="","",'01_RAW_FwdRV'!B1863)</f>
        <v/>
      </c>
      <c r="J1863" s="18">
        <f>IF(ROW()&lt;=3286,STDEV(D1864:D1884)*SQRT(252),"")</f>
        <v/>
      </c>
      <c r="K1863" s="18">
        <f>IF(ROW()&lt;=3244,LN(B1926/B1863),"")</f>
        <v/>
      </c>
      <c r="L1863" s="19" t="n">
        <v>0.5220193340494093</v>
      </c>
      <c r="M1863" s="19" t="n">
        <v>0.2636949516648765</v>
      </c>
      <c r="N1863" s="17" t="n">
        <v>0.5671648381303729</v>
      </c>
      <c r="O1863" s="20">
        <f>IF(F1863="","",IF(F1863&lt;'04_VOLATILITY_REGIMES'!$C$5,"Low",IF(F1863&lt;'04_VOLATILITY_REGIMES'!$C$6,"Normal",IF(F1863&lt;'04_VOLATILITY_REGIMES'!$C$7,"High","Extreme"))))</f>
        <v/>
      </c>
      <c r="P1863" s="20">
        <f>O1864</f>
        <v/>
      </c>
      <c r="Q1863" s="21">
        <f>YEAR(A1863)</f>
        <v/>
      </c>
    </row>
    <row r="1864">
      <c r="A1864" s="14" t="n">
        <v>44095</v>
      </c>
      <c r="B1864" s="15">
        <f>'01_RAW_Spot'!B1864</f>
        <v/>
      </c>
      <c r="C1864" s="16">
        <f>'01_RAW_IV'!B1864</f>
        <v/>
      </c>
      <c r="D1864" s="15">
        <f>LN(B1864/B1863)</f>
        <v/>
      </c>
      <c r="E1864" s="16">
        <f>STDEV(D1844:D1864)*SQRT(252)</f>
        <v/>
      </c>
      <c r="F1864" s="16">
        <f>STDEV(D1802:D1864)*SQRT(252)</f>
        <v/>
      </c>
      <c r="G1864" s="16">
        <f>IF(OR(C1864="",F1864=""),"",C1864-F1864)</f>
        <v/>
      </c>
      <c r="H1864" s="17">
        <f>IF(OR(C1864="",F1864="",F1864=0),"",C1864/F1864)</f>
        <v/>
      </c>
      <c r="I1864" s="18">
        <f>IF('01_RAW_FwdRV'!B1864="","",'01_RAW_FwdRV'!B1864)</f>
        <v/>
      </c>
      <c r="J1864" s="18">
        <f>IF(ROW()&lt;=3286,STDEV(D1865:D1885)*SQRT(252),"")</f>
        <v/>
      </c>
      <c r="K1864" s="18">
        <f>IF(ROW()&lt;=3244,LN(B1927/B1864),"")</f>
        <v/>
      </c>
      <c r="L1864" s="19" t="n">
        <v>0.4975845410628019</v>
      </c>
      <c r="M1864" s="19" t="n">
        <v>0.2624798711755233</v>
      </c>
      <c r="N1864" s="17" t="n">
        <v>0.534556413948128</v>
      </c>
      <c r="O1864" s="20">
        <f>IF(F1864="","",IF(F1864&lt;'04_VOLATILITY_REGIMES'!$C$5,"Low",IF(F1864&lt;'04_VOLATILITY_REGIMES'!$C$6,"Normal",IF(F1864&lt;'04_VOLATILITY_REGIMES'!$C$7,"High","Extreme"))))</f>
        <v/>
      </c>
      <c r="P1864" s="20">
        <f>O1865</f>
        <v/>
      </c>
      <c r="Q1864" s="21">
        <f>YEAR(A1864)</f>
        <v/>
      </c>
    </row>
    <row r="1865">
      <c r="A1865" s="14" t="n">
        <v>44096</v>
      </c>
      <c r="B1865" s="15">
        <f>'01_RAW_Spot'!B1865</f>
        <v/>
      </c>
      <c r="C1865" s="16">
        <f>'01_RAW_IV'!B1865</f>
        <v/>
      </c>
      <c r="D1865" s="15">
        <f>LN(B1865/B1864)</f>
        <v/>
      </c>
      <c r="E1865" s="16">
        <f>STDEV(D1845:D1865)*SQRT(252)</f>
        <v/>
      </c>
      <c r="F1865" s="16">
        <f>STDEV(D1803:D1865)*SQRT(252)</f>
        <v/>
      </c>
      <c r="G1865" s="16">
        <f>IF(OR(C1865="",F1865=""),"",C1865-F1865)</f>
        <v/>
      </c>
      <c r="H1865" s="17">
        <f>IF(OR(C1865="",F1865="",F1865=0),"",C1865/F1865)</f>
        <v/>
      </c>
      <c r="I1865" s="18">
        <f>IF('01_RAW_FwdRV'!B1865="","",'01_RAW_FwdRV'!B1865)</f>
        <v/>
      </c>
      <c r="J1865" s="18">
        <f>IF(ROW()&lt;=3286,STDEV(D1866:D1886)*SQRT(252),"")</f>
        <v/>
      </c>
      <c r="K1865" s="18">
        <f>IF(ROW()&lt;=3244,LN(B1928/B1865),"")</f>
        <v/>
      </c>
      <c r="L1865" s="19" t="n">
        <v>0.5423819742489271</v>
      </c>
      <c r="M1865" s="19" t="n">
        <v>0.2687768240343348</v>
      </c>
      <c r="N1865" s="17" t="n">
        <v>0.5743885676130606</v>
      </c>
      <c r="O1865" s="20">
        <f>IF(F1865="","",IF(F1865&lt;'04_VOLATILITY_REGIMES'!$C$5,"Low",IF(F1865&lt;'04_VOLATILITY_REGIMES'!$C$6,"Normal",IF(F1865&lt;'04_VOLATILITY_REGIMES'!$C$7,"High","Extreme"))))</f>
        <v/>
      </c>
      <c r="P1865" s="20">
        <f>O1866</f>
        <v/>
      </c>
      <c r="Q1865" s="21">
        <f>YEAR(A1865)</f>
        <v/>
      </c>
    </row>
    <row r="1866">
      <c r="A1866" s="14" t="n">
        <v>44097</v>
      </c>
      <c r="B1866" s="15">
        <f>'01_RAW_Spot'!B1866</f>
        <v/>
      </c>
      <c r="C1866" s="16">
        <f>'01_RAW_IV'!B1866</f>
        <v/>
      </c>
      <c r="D1866" s="15">
        <f>LN(B1866/B1865)</f>
        <v/>
      </c>
      <c r="E1866" s="16">
        <f>STDEV(D1846:D1866)*SQRT(252)</f>
        <v/>
      </c>
      <c r="F1866" s="16">
        <f>STDEV(D1804:D1866)*SQRT(252)</f>
        <v/>
      </c>
      <c r="G1866" s="16">
        <f>IF(OR(C1866="",F1866=""),"",C1866-F1866)</f>
        <v/>
      </c>
      <c r="H1866" s="17">
        <f>IF(OR(C1866="",F1866="",F1866=0),"",C1866/F1866)</f>
        <v/>
      </c>
      <c r="I1866" s="18">
        <f>IF('01_RAW_FwdRV'!B1866="","",'01_RAW_FwdRV'!B1866)</f>
        <v/>
      </c>
      <c r="J1866" s="18">
        <f>IF(ROW()&lt;=3286,STDEV(D1867:D1887)*SQRT(252),"")</f>
        <v/>
      </c>
      <c r="K1866" s="18">
        <f>IF(ROW()&lt;=3244,LN(B1929/B1866),"")</f>
        <v/>
      </c>
      <c r="L1866" s="19" t="n">
        <v>0.5302949061662199</v>
      </c>
      <c r="M1866" s="19" t="n">
        <v>0.2691689008042896</v>
      </c>
      <c r="N1866" s="17" t="n">
        <v>0.5599192644354357</v>
      </c>
      <c r="O1866" s="20">
        <f>IF(F1866="","",IF(F1866&lt;'04_VOLATILITY_REGIMES'!$C$5,"Low",IF(F1866&lt;'04_VOLATILITY_REGIMES'!$C$6,"Normal",IF(F1866&lt;'04_VOLATILITY_REGIMES'!$C$7,"High","Extreme"))))</f>
        <v/>
      </c>
      <c r="P1866" s="20">
        <f>O1867</f>
        <v/>
      </c>
      <c r="Q1866" s="21">
        <f>YEAR(A1866)</f>
        <v/>
      </c>
    </row>
    <row r="1867">
      <c r="A1867" s="14" t="n">
        <v>44098</v>
      </c>
      <c r="B1867" s="15">
        <f>'01_RAW_Spot'!B1867</f>
        <v/>
      </c>
      <c r="C1867" s="16">
        <f>'01_RAW_IV'!B1867</f>
        <v/>
      </c>
      <c r="D1867" s="15">
        <f>LN(B1867/B1866)</f>
        <v/>
      </c>
      <c r="E1867" s="16">
        <f>STDEV(D1847:D1867)*SQRT(252)</f>
        <v/>
      </c>
      <c r="F1867" s="16">
        <f>STDEV(D1805:D1867)*SQRT(252)</f>
        <v/>
      </c>
      <c r="G1867" s="16">
        <f>IF(OR(C1867="",F1867=""),"",C1867-F1867)</f>
        <v/>
      </c>
      <c r="H1867" s="17">
        <f>IF(OR(C1867="",F1867="",F1867=0),"",C1867/F1867)</f>
        <v/>
      </c>
      <c r="I1867" s="18">
        <f>IF('01_RAW_FwdRV'!B1867="","",'01_RAW_FwdRV'!B1867)</f>
        <v/>
      </c>
      <c r="J1867" s="18">
        <f>IF(ROW()&lt;=3286,STDEV(D1868:D1888)*SQRT(252),"")</f>
        <v/>
      </c>
      <c r="K1867" s="18">
        <f>IF(ROW()&lt;=3244,LN(B1930/B1867),"")</f>
        <v/>
      </c>
      <c r="L1867" s="19" t="n">
        <v>0.5610932475884244</v>
      </c>
      <c r="M1867" s="19" t="n">
        <v>0.2963558413719186</v>
      </c>
      <c r="N1867" s="17" t="n">
        <v>0.5577530023404808</v>
      </c>
      <c r="O1867" s="20">
        <f>IF(F1867="","",IF(F1867&lt;'04_VOLATILITY_REGIMES'!$C$5,"Low",IF(F1867&lt;'04_VOLATILITY_REGIMES'!$C$6,"Normal",IF(F1867&lt;'04_VOLATILITY_REGIMES'!$C$7,"High","Extreme"))))</f>
        <v/>
      </c>
      <c r="P1867" s="20">
        <f>O1868</f>
        <v/>
      </c>
      <c r="Q1867" s="21">
        <f>YEAR(A1867)</f>
        <v/>
      </c>
    </row>
    <row r="1868">
      <c r="A1868" s="14" t="n">
        <v>44099</v>
      </c>
      <c r="B1868" s="15">
        <f>'01_RAW_Spot'!B1868</f>
        <v/>
      </c>
      <c r="C1868" s="16">
        <f>'01_RAW_IV'!B1868</f>
        <v/>
      </c>
      <c r="D1868" s="15">
        <f>LN(B1868/B1867)</f>
        <v/>
      </c>
      <c r="E1868" s="16">
        <f>STDEV(D1848:D1868)*SQRT(252)</f>
        <v/>
      </c>
      <c r="F1868" s="16">
        <f>STDEV(D1806:D1868)*SQRT(252)</f>
        <v/>
      </c>
      <c r="G1868" s="16">
        <f>IF(OR(C1868="",F1868=""),"",C1868-F1868)</f>
        <v/>
      </c>
      <c r="H1868" s="17">
        <f>IF(OR(C1868="",F1868="",F1868=0),"",C1868/F1868)</f>
        <v/>
      </c>
      <c r="I1868" s="18">
        <f>IF('01_RAW_FwdRV'!B1868="","",'01_RAW_FwdRV'!B1868)</f>
        <v/>
      </c>
      <c r="J1868" s="18">
        <f>IF(ROW()&lt;=3286,STDEV(D1869:D1889)*SQRT(252),"")</f>
        <v/>
      </c>
      <c r="K1868" s="18">
        <f>IF(ROW()&lt;=3244,LN(B1931/B1868),"")</f>
        <v/>
      </c>
      <c r="L1868" s="19" t="n">
        <v>0.5736475629351901</v>
      </c>
      <c r="M1868" s="19" t="n">
        <v>0.3079807177289769</v>
      </c>
      <c r="N1868" s="17" t="n">
        <v>0.5619104118387381</v>
      </c>
      <c r="O1868" s="20">
        <f>IF(F1868="","",IF(F1868&lt;'04_VOLATILITY_REGIMES'!$C$5,"Low",IF(F1868&lt;'04_VOLATILITY_REGIMES'!$C$6,"Normal",IF(F1868&lt;'04_VOLATILITY_REGIMES'!$C$7,"High","Extreme"))))</f>
        <v/>
      </c>
      <c r="P1868" s="20">
        <f>O1869</f>
        <v/>
      </c>
      <c r="Q1868" s="21">
        <f>YEAR(A1868)</f>
        <v/>
      </c>
    </row>
    <row r="1869">
      <c r="A1869" s="14" t="n">
        <v>44102</v>
      </c>
      <c r="B1869" s="15">
        <f>'01_RAW_Spot'!B1869</f>
        <v/>
      </c>
      <c r="C1869" s="16">
        <f>'01_RAW_IV'!B1869</f>
        <v/>
      </c>
      <c r="D1869" s="15">
        <f>LN(B1869/B1868)</f>
        <v/>
      </c>
      <c r="E1869" s="16">
        <f>STDEV(D1849:D1869)*SQRT(252)</f>
        <v/>
      </c>
      <c r="F1869" s="16">
        <f>STDEV(D1807:D1869)*SQRT(252)</f>
        <v/>
      </c>
      <c r="G1869" s="16">
        <f>IF(OR(C1869="",F1869=""),"",C1869-F1869)</f>
        <v/>
      </c>
      <c r="H1869" s="17">
        <f>IF(OR(C1869="",F1869="",F1869=0),"",C1869/F1869)</f>
        <v/>
      </c>
      <c r="I1869" s="18">
        <f>IF('01_RAW_FwdRV'!B1869="","",'01_RAW_FwdRV'!B1869)</f>
        <v/>
      </c>
      <c r="J1869" s="18">
        <f>IF(ROW()&lt;=3286,STDEV(D1870:D1890)*SQRT(252),"")</f>
        <v/>
      </c>
      <c r="K1869" s="18">
        <f>IF(ROW()&lt;=3244,LN(B1932/B1869),"")</f>
        <v/>
      </c>
      <c r="L1869" s="19" t="n">
        <v>0.5711991434689507</v>
      </c>
      <c r="M1869" s="19" t="n">
        <v>0.3190578158458244</v>
      </c>
      <c r="N1869" s="17" t="n">
        <v>0.5401545327177065</v>
      </c>
      <c r="O1869" s="20">
        <f>IF(F1869="","",IF(F1869&lt;'04_VOLATILITY_REGIMES'!$C$5,"Low",IF(F1869&lt;'04_VOLATILITY_REGIMES'!$C$6,"Normal",IF(F1869&lt;'04_VOLATILITY_REGIMES'!$C$7,"High","Extreme"))))</f>
        <v/>
      </c>
      <c r="P1869" s="20">
        <f>O1870</f>
        <v/>
      </c>
      <c r="Q1869" s="21">
        <f>YEAR(A1869)</f>
        <v/>
      </c>
    </row>
    <row r="1870">
      <c r="A1870" s="14" t="n">
        <v>44103</v>
      </c>
      <c r="B1870" s="15">
        <f>'01_RAW_Spot'!B1870</f>
        <v/>
      </c>
      <c r="C1870" s="16">
        <f>'01_RAW_IV'!B1870</f>
        <v/>
      </c>
      <c r="D1870" s="15">
        <f>LN(B1870/B1869)</f>
        <v/>
      </c>
      <c r="E1870" s="16">
        <f>STDEV(D1850:D1870)*SQRT(252)</f>
        <v/>
      </c>
      <c r="F1870" s="16">
        <f>STDEV(D1808:D1870)*SQRT(252)</f>
        <v/>
      </c>
      <c r="G1870" s="16">
        <f>IF(OR(C1870="",F1870=""),"",C1870-F1870)</f>
        <v/>
      </c>
      <c r="H1870" s="17">
        <f>IF(OR(C1870="",F1870="",F1870=0),"",C1870/F1870)</f>
        <v/>
      </c>
      <c r="I1870" s="18">
        <f>IF('01_RAW_FwdRV'!B1870="","",'01_RAW_FwdRV'!B1870)</f>
        <v/>
      </c>
      <c r="J1870" s="18">
        <f>IF(ROW()&lt;=3286,STDEV(D1871:D1891)*SQRT(252),"")</f>
        <v/>
      </c>
      <c r="K1870" s="18">
        <f>IF(ROW()&lt;=3244,LN(B1933/B1870),"")</f>
        <v/>
      </c>
      <c r="L1870" s="19" t="n">
        <v>0.5607276618512573</v>
      </c>
      <c r="M1870" s="19" t="n">
        <v>0.2605671482075976</v>
      </c>
      <c r="N1870" s="17" t="n">
        <v>0.6422662904631379</v>
      </c>
      <c r="O1870" s="20">
        <f>IF(F1870="","",IF(F1870&lt;'04_VOLATILITY_REGIMES'!$C$5,"Low",IF(F1870&lt;'04_VOLATILITY_REGIMES'!$C$6,"Normal",IF(F1870&lt;'04_VOLATILITY_REGIMES'!$C$7,"High","Extreme"))))</f>
        <v/>
      </c>
      <c r="P1870" s="20">
        <f>O1871</f>
        <v/>
      </c>
      <c r="Q1870" s="21">
        <f>YEAR(A1870)</f>
        <v/>
      </c>
    </row>
    <row r="1871">
      <c r="A1871" s="14" t="n">
        <v>44104</v>
      </c>
      <c r="B1871" s="15">
        <f>'01_RAW_Spot'!B1871</f>
        <v/>
      </c>
      <c r="C1871" s="16">
        <f>'01_RAW_IV'!B1871</f>
        <v/>
      </c>
      <c r="D1871" s="15">
        <f>LN(B1871/B1870)</f>
        <v/>
      </c>
      <c r="E1871" s="16">
        <f>STDEV(D1851:D1871)*SQRT(252)</f>
        <v/>
      </c>
      <c r="F1871" s="16">
        <f>STDEV(D1809:D1871)*SQRT(252)</f>
        <v/>
      </c>
      <c r="G1871" s="16">
        <f>IF(OR(C1871="",F1871=""),"",C1871-F1871)</f>
        <v/>
      </c>
      <c r="H1871" s="17">
        <f>IF(OR(C1871="",F1871="",F1871=0),"",C1871/F1871)</f>
        <v/>
      </c>
      <c r="I1871" s="18">
        <f>IF('01_RAW_FwdRV'!B1871="","",'01_RAW_FwdRV'!B1871)</f>
        <v/>
      </c>
      <c r="J1871" s="18">
        <f>IF(ROW()&lt;=3286,STDEV(D1872:D1892)*SQRT(252),"")</f>
        <v/>
      </c>
      <c r="K1871" s="18">
        <f>IF(ROW()&lt;=3244,LN(B1934/B1871),"")</f>
        <v/>
      </c>
      <c r="L1871" s="19" t="n">
        <v>0.5641711229946524</v>
      </c>
      <c r="M1871" s="19" t="n">
        <v>0.227807486631016</v>
      </c>
      <c r="N1871" s="17" t="n">
        <v>0.6907928177341894</v>
      </c>
      <c r="O1871" s="20">
        <f>IF(F1871="","",IF(F1871&lt;'04_VOLATILITY_REGIMES'!$C$5,"Low",IF(F1871&lt;'04_VOLATILITY_REGIMES'!$C$6,"Normal",IF(F1871&lt;'04_VOLATILITY_REGIMES'!$C$7,"High","Extreme"))))</f>
        <v/>
      </c>
      <c r="P1871" s="20">
        <f>O1872</f>
        <v/>
      </c>
      <c r="Q1871" s="21">
        <f>YEAR(A1871)</f>
        <v/>
      </c>
    </row>
    <row r="1872">
      <c r="A1872" s="14" t="n">
        <v>44105</v>
      </c>
      <c r="B1872" s="15">
        <f>'01_RAW_Spot'!B1872</f>
        <v/>
      </c>
      <c r="C1872" s="16">
        <f>'01_RAW_IV'!B1872</f>
        <v/>
      </c>
      <c r="D1872" s="15">
        <f>LN(B1872/B1871)</f>
        <v/>
      </c>
      <c r="E1872" s="16">
        <f>STDEV(D1852:D1872)*SQRT(252)</f>
        <v/>
      </c>
      <c r="F1872" s="16">
        <f>STDEV(D1810:D1872)*SQRT(252)</f>
        <v/>
      </c>
      <c r="G1872" s="16">
        <f>IF(OR(C1872="",F1872=""),"",C1872-F1872)</f>
        <v/>
      </c>
      <c r="H1872" s="17">
        <f>IF(OR(C1872="",F1872="",F1872=0),"",C1872/F1872)</f>
        <v/>
      </c>
      <c r="I1872" s="18">
        <f>IF('01_RAW_FwdRV'!B1872="","",'01_RAW_FwdRV'!B1872)</f>
        <v/>
      </c>
      <c r="J1872" s="18">
        <f>IF(ROW()&lt;=3286,STDEV(D1873:D1893)*SQRT(252),"")</f>
        <v/>
      </c>
      <c r="K1872" s="18">
        <f>IF(ROW()&lt;=3244,LN(B1935/B1872),"")</f>
        <v/>
      </c>
      <c r="L1872" s="19" t="n">
        <v>0.569748797434527</v>
      </c>
      <c r="M1872" s="19" t="n">
        <v>0.3025120256547301</v>
      </c>
      <c r="N1872" s="17" t="n">
        <v>0.5495682195945795</v>
      </c>
      <c r="O1872" s="20">
        <f>IF(F1872="","",IF(F1872&lt;'04_VOLATILITY_REGIMES'!$C$5,"Low",IF(F1872&lt;'04_VOLATILITY_REGIMES'!$C$6,"Normal",IF(F1872&lt;'04_VOLATILITY_REGIMES'!$C$7,"High","Extreme"))))</f>
        <v/>
      </c>
      <c r="P1872" s="20">
        <f>O1873</f>
        <v/>
      </c>
      <c r="Q1872" s="21">
        <f>YEAR(A1872)</f>
        <v/>
      </c>
    </row>
    <row r="1873">
      <c r="A1873" s="14" t="n">
        <v>44109</v>
      </c>
      <c r="B1873" s="15">
        <f>'01_RAW_Spot'!B1873</f>
        <v/>
      </c>
      <c r="C1873" s="16">
        <f>'01_RAW_IV'!B1873</f>
        <v/>
      </c>
      <c r="D1873" s="15">
        <f>LN(B1873/B1872)</f>
        <v/>
      </c>
      <c r="E1873" s="16">
        <f>STDEV(D1853:D1873)*SQRT(252)</f>
        <v/>
      </c>
      <c r="F1873" s="16">
        <f>STDEV(D1811:D1873)*SQRT(252)</f>
        <v/>
      </c>
      <c r="G1873" s="16">
        <f>IF(OR(C1873="",F1873=""),"",C1873-F1873)</f>
        <v/>
      </c>
      <c r="H1873" s="17">
        <f>IF(OR(C1873="",F1873="",F1873=0),"",C1873/F1873)</f>
        <v/>
      </c>
      <c r="I1873" s="18">
        <f>IF('01_RAW_FwdRV'!B1873="","",'01_RAW_FwdRV'!B1873)</f>
        <v/>
      </c>
      <c r="J1873" s="18">
        <f>IF(ROW()&lt;=3286,STDEV(D1874:D1894)*SQRT(252),"")</f>
        <v/>
      </c>
      <c r="K1873" s="18">
        <f>IF(ROW()&lt;=3244,LN(B1936/B1873),"")</f>
        <v/>
      </c>
      <c r="L1873" s="19" t="n">
        <v>0.5689102564102564</v>
      </c>
      <c r="M1873" s="19" t="n">
        <v>0.297008547008547</v>
      </c>
      <c r="N1873" s="17" t="n">
        <v>0.5674500854743328</v>
      </c>
      <c r="O1873" s="20">
        <f>IF(F1873="","",IF(F1873&lt;'04_VOLATILITY_REGIMES'!$C$5,"Low",IF(F1873&lt;'04_VOLATILITY_REGIMES'!$C$6,"Normal",IF(F1873&lt;'04_VOLATILITY_REGIMES'!$C$7,"High","Extreme"))))</f>
        <v/>
      </c>
      <c r="P1873" s="20">
        <f>O1874</f>
        <v/>
      </c>
      <c r="Q1873" s="21">
        <f>YEAR(A1873)</f>
        <v/>
      </c>
    </row>
    <row r="1874">
      <c r="A1874" s="14" t="n">
        <v>44110</v>
      </c>
      <c r="B1874" s="15">
        <f>'01_RAW_Spot'!B1874</f>
        <v/>
      </c>
      <c r="C1874" s="16">
        <f>'01_RAW_IV'!B1874</f>
        <v/>
      </c>
      <c r="D1874" s="15">
        <f>LN(B1874/B1873)</f>
        <v/>
      </c>
      <c r="E1874" s="16">
        <f>STDEV(D1854:D1874)*SQRT(252)</f>
        <v/>
      </c>
      <c r="F1874" s="16">
        <f>STDEV(D1812:D1874)*SQRT(252)</f>
        <v/>
      </c>
      <c r="G1874" s="16">
        <f>IF(OR(C1874="",F1874=""),"",C1874-F1874)</f>
        <v/>
      </c>
      <c r="H1874" s="17">
        <f>IF(OR(C1874="",F1874="",F1874=0),"",C1874/F1874)</f>
        <v/>
      </c>
      <c r="I1874" s="18">
        <f>IF('01_RAW_FwdRV'!B1874="","",'01_RAW_FwdRV'!B1874)</f>
        <v/>
      </c>
      <c r="J1874" s="18">
        <f>IF(ROW()&lt;=3286,STDEV(D1875:D1895)*SQRT(252),"")</f>
        <v/>
      </c>
      <c r="K1874" s="18">
        <f>IF(ROW()&lt;=3244,LN(B1937/B1874),"")</f>
        <v/>
      </c>
      <c r="L1874" s="19" t="n">
        <v>0.5803523758675921</v>
      </c>
      <c r="M1874" s="19" t="n">
        <v>0.2995194874532835</v>
      </c>
      <c r="N1874" s="17" t="n">
        <v>0.5828332553528194</v>
      </c>
      <c r="O1874" s="20">
        <f>IF(F1874="","",IF(F1874&lt;'04_VOLATILITY_REGIMES'!$C$5,"Low",IF(F1874&lt;'04_VOLATILITY_REGIMES'!$C$6,"Normal",IF(F1874&lt;'04_VOLATILITY_REGIMES'!$C$7,"High","Extreme"))))</f>
        <v/>
      </c>
      <c r="P1874" s="20">
        <f>O1875</f>
        <v/>
      </c>
      <c r="Q1874" s="21">
        <f>YEAR(A1874)</f>
        <v/>
      </c>
    </row>
    <row r="1875">
      <c r="A1875" s="14" t="n">
        <v>44111</v>
      </c>
      <c r="B1875" s="15">
        <f>'01_RAW_Spot'!B1875</f>
        <v/>
      </c>
      <c r="C1875" s="16">
        <f>'01_RAW_IV'!B1875</f>
        <v/>
      </c>
      <c r="D1875" s="15">
        <f>LN(B1875/B1874)</f>
        <v/>
      </c>
      <c r="E1875" s="16">
        <f>STDEV(D1855:D1875)*SQRT(252)</f>
        <v/>
      </c>
      <c r="F1875" s="16">
        <f>STDEV(D1813:D1875)*SQRT(252)</f>
        <v/>
      </c>
      <c r="G1875" s="16">
        <f>IF(OR(C1875="",F1875=""),"",C1875-F1875)</f>
        <v/>
      </c>
      <c r="H1875" s="17">
        <f>IF(OR(C1875="",F1875="",F1875=0),"",C1875/F1875)</f>
        <v/>
      </c>
      <c r="I1875" s="18">
        <f>IF('01_RAW_FwdRV'!B1875="","",'01_RAW_FwdRV'!B1875)</f>
        <v/>
      </c>
      <c r="J1875" s="18">
        <f>IF(ROW()&lt;=3286,STDEV(D1876:D1896)*SQRT(252),"")</f>
        <v/>
      </c>
      <c r="K1875" s="18">
        <f>IF(ROW()&lt;=3244,LN(B1938/B1875),"")</f>
        <v/>
      </c>
      <c r="L1875" s="19" t="n">
        <v>0.5805763073639274</v>
      </c>
      <c r="M1875" s="19" t="n">
        <v>0.3025613660618997</v>
      </c>
      <c r="N1875" s="17" t="n">
        <v>0.5790426637346913</v>
      </c>
      <c r="O1875" s="20">
        <f>IF(F1875="","",IF(F1875&lt;'04_VOLATILITY_REGIMES'!$C$5,"Low",IF(F1875&lt;'04_VOLATILITY_REGIMES'!$C$6,"Normal",IF(F1875&lt;'04_VOLATILITY_REGIMES'!$C$7,"High","Extreme"))))</f>
        <v/>
      </c>
      <c r="P1875" s="20">
        <f>O1876</f>
        <v/>
      </c>
      <c r="Q1875" s="21">
        <f>YEAR(A1875)</f>
        <v/>
      </c>
    </row>
    <row r="1876">
      <c r="A1876" s="14" t="n">
        <v>44112</v>
      </c>
      <c r="B1876" s="15">
        <f>'01_RAW_Spot'!B1876</f>
        <v/>
      </c>
      <c r="C1876" s="16">
        <f>'01_RAW_IV'!B1876</f>
        <v/>
      </c>
      <c r="D1876" s="15">
        <f>LN(B1876/B1875)</f>
        <v/>
      </c>
      <c r="E1876" s="16">
        <f>STDEV(D1856:D1876)*SQRT(252)</f>
        <v/>
      </c>
      <c r="F1876" s="16">
        <f>STDEV(D1814:D1876)*SQRT(252)</f>
        <v/>
      </c>
      <c r="G1876" s="16">
        <f>IF(OR(C1876="",F1876=""),"",C1876-F1876)</f>
        <v/>
      </c>
      <c r="H1876" s="17">
        <f>IF(OR(C1876="",F1876="",F1876=0),"",C1876/F1876)</f>
        <v/>
      </c>
      <c r="I1876" s="18">
        <f>IF('01_RAW_FwdRV'!B1876="","",'01_RAW_FwdRV'!B1876)</f>
        <v/>
      </c>
      <c r="J1876" s="18">
        <f>IF(ROW()&lt;=3286,STDEV(D1877:D1897)*SQRT(252),"")</f>
        <v/>
      </c>
      <c r="K1876" s="18">
        <f>IF(ROW()&lt;=3244,LN(B1939/B1876),"")</f>
        <v/>
      </c>
      <c r="L1876" s="19" t="n">
        <v>0.5834666666666667</v>
      </c>
      <c r="M1876" s="19" t="n">
        <v>0.2938666666666667</v>
      </c>
      <c r="N1876" s="17" t="n">
        <v>0.6067491018455287</v>
      </c>
      <c r="O1876" s="20">
        <f>IF(F1876="","",IF(F1876&lt;'04_VOLATILITY_REGIMES'!$C$5,"Low",IF(F1876&lt;'04_VOLATILITY_REGIMES'!$C$6,"Normal",IF(F1876&lt;'04_VOLATILITY_REGIMES'!$C$7,"High","Extreme"))))</f>
        <v/>
      </c>
      <c r="P1876" s="20">
        <f>O1877</f>
        <v/>
      </c>
      <c r="Q1876" s="21">
        <f>YEAR(A1876)</f>
        <v/>
      </c>
    </row>
    <row r="1877">
      <c r="A1877" s="14" t="n">
        <v>44113</v>
      </c>
      <c r="B1877" s="15">
        <f>'01_RAW_Spot'!B1877</f>
        <v/>
      </c>
      <c r="C1877" s="16">
        <f>'01_RAW_IV'!B1877</f>
        <v/>
      </c>
      <c r="D1877" s="15">
        <f>LN(B1877/B1876)</f>
        <v/>
      </c>
      <c r="E1877" s="16">
        <f>STDEV(D1857:D1877)*SQRT(252)</f>
        <v/>
      </c>
      <c r="F1877" s="16">
        <f>STDEV(D1815:D1877)*SQRT(252)</f>
        <v/>
      </c>
      <c r="G1877" s="16">
        <f>IF(OR(C1877="",F1877=""),"",C1877-F1877)</f>
        <v/>
      </c>
      <c r="H1877" s="17">
        <f>IF(OR(C1877="",F1877="",F1877=0),"",C1877/F1877)</f>
        <v/>
      </c>
      <c r="I1877" s="18">
        <f>IF('01_RAW_FwdRV'!B1877="","",'01_RAW_FwdRV'!B1877)</f>
        <v/>
      </c>
      <c r="J1877" s="18">
        <f>IF(ROW()&lt;=3286,STDEV(D1878:D1898)*SQRT(252),"")</f>
        <v/>
      </c>
      <c r="K1877" s="18">
        <f>IF(ROW()&lt;=3244,LN(B1940/B1877),"")</f>
        <v/>
      </c>
      <c r="L1877" s="19" t="n">
        <v>0.5783582089552238</v>
      </c>
      <c r="M1877" s="19" t="n">
        <v>0.2958422174840085</v>
      </c>
      <c r="N1877" s="17" t="n">
        <v>0.5936177026723605</v>
      </c>
      <c r="O1877" s="20">
        <f>IF(F1877="","",IF(F1877&lt;'04_VOLATILITY_REGIMES'!$C$5,"Low",IF(F1877&lt;'04_VOLATILITY_REGIMES'!$C$6,"Normal",IF(F1877&lt;'04_VOLATILITY_REGIMES'!$C$7,"High","Extreme"))))</f>
        <v/>
      </c>
      <c r="P1877" s="20">
        <f>O1878</f>
        <v/>
      </c>
      <c r="Q1877" s="21">
        <f>YEAR(A1877)</f>
        <v/>
      </c>
    </row>
    <row r="1878">
      <c r="A1878" s="14" t="n">
        <v>44116</v>
      </c>
      <c r="B1878" s="15">
        <f>'01_RAW_Spot'!B1878</f>
        <v/>
      </c>
      <c r="C1878" s="16">
        <f>'01_RAW_IV'!B1878</f>
        <v/>
      </c>
      <c r="D1878" s="15">
        <f>LN(B1878/B1877)</f>
        <v/>
      </c>
      <c r="E1878" s="16">
        <f>STDEV(D1858:D1878)*SQRT(252)</f>
        <v/>
      </c>
      <c r="F1878" s="16">
        <f>STDEV(D1816:D1878)*SQRT(252)</f>
        <v/>
      </c>
      <c r="G1878" s="16">
        <f>IF(OR(C1878="",F1878=""),"",C1878-F1878)</f>
        <v/>
      </c>
      <c r="H1878" s="17">
        <f>IF(OR(C1878="",F1878="",F1878=0),"",C1878/F1878)</f>
        <v/>
      </c>
      <c r="I1878" s="18">
        <f>IF('01_RAW_FwdRV'!B1878="","",'01_RAW_FwdRV'!B1878)</f>
        <v/>
      </c>
      <c r="J1878" s="18">
        <f>IF(ROW()&lt;=3286,STDEV(D1879:D1899)*SQRT(252),"")</f>
        <v/>
      </c>
      <c r="K1878" s="18">
        <f>IF(ROW()&lt;=3244,LN(B1941/B1878),"")</f>
        <v/>
      </c>
      <c r="L1878" s="19" t="n">
        <v>0.5785828449653703</v>
      </c>
      <c r="M1878" s="19" t="n">
        <v>0.2882258923814598</v>
      </c>
      <c r="N1878" s="17" t="n">
        <v>0.6104696177187134</v>
      </c>
      <c r="O1878" s="20">
        <f>IF(F1878="","",IF(F1878&lt;'04_VOLATILITY_REGIMES'!$C$5,"Low",IF(F1878&lt;'04_VOLATILITY_REGIMES'!$C$6,"Normal",IF(F1878&lt;'04_VOLATILITY_REGIMES'!$C$7,"High","Extreme"))))</f>
        <v/>
      </c>
      <c r="P1878" s="20">
        <f>O1879</f>
        <v/>
      </c>
      <c r="Q1878" s="21">
        <f>YEAR(A1878)</f>
        <v/>
      </c>
    </row>
    <row r="1879">
      <c r="A1879" s="14" t="n">
        <v>44117</v>
      </c>
      <c r="B1879" s="15">
        <f>'01_RAW_Spot'!B1879</f>
        <v/>
      </c>
      <c r="C1879" s="16">
        <f>'01_RAW_IV'!B1879</f>
        <v/>
      </c>
      <c r="D1879" s="15">
        <f>LN(B1879/B1878)</f>
        <v/>
      </c>
      <c r="E1879" s="16">
        <f>STDEV(D1859:D1879)*SQRT(252)</f>
        <v/>
      </c>
      <c r="F1879" s="16">
        <f>STDEV(D1817:D1879)*SQRT(252)</f>
        <v/>
      </c>
      <c r="G1879" s="16">
        <f>IF(OR(C1879="",F1879=""),"",C1879-F1879)</f>
        <v/>
      </c>
      <c r="H1879" s="17">
        <f>IF(OR(C1879="",F1879="",F1879=0),"",C1879/F1879)</f>
        <v/>
      </c>
      <c r="I1879" s="18">
        <f>IF('01_RAW_FwdRV'!B1879="","",'01_RAW_FwdRV'!B1879)</f>
        <v/>
      </c>
      <c r="J1879" s="18">
        <f>IF(ROW()&lt;=3286,STDEV(D1880:D1900)*SQRT(252),"")</f>
        <v/>
      </c>
      <c r="K1879" s="18">
        <f>IF(ROW()&lt;=3244,LN(B1942/B1879),"")</f>
        <v/>
      </c>
      <c r="L1879" s="19" t="n">
        <v>0.5851970181043663</v>
      </c>
      <c r="M1879" s="19" t="n">
        <v>0.2795527156549521</v>
      </c>
      <c r="N1879" s="17" t="n">
        <v>0.650355484415819</v>
      </c>
      <c r="O1879" s="20">
        <f>IF(F1879="","",IF(F1879&lt;'04_VOLATILITY_REGIMES'!$C$5,"Low",IF(F1879&lt;'04_VOLATILITY_REGIMES'!$C$6,"Normal",IF(F1879&lt;'04_VOLATILITY_REGIMES'!$C$7,"High","Extreme"))))</f>
        <v/>
      </c>
      <c r="P1879" s="20">
        <f>O1880</f>
        <v/>
      </c>
      <c r="Q1879" s="21">
        <f>YEAR(A1879)</f>
        <v/>
      </c>
    </row>
    <row r="1880">
      <c r="A1880" s="14" t="n">
        <v>44118</v>
      </c>
      <c r="B1880" s="15">
        <f>'01_RAW_Spot'!B1880</f>
        <v/>
      </c>
      <c r="C1880" s="16">
        <f>'01_RAW_IV'!B1880</f>
        <v/>
      </c>
      <c r="D1880" s="15">
        <f>LN(B1880/B1879)</f>
        <v/>
      </c>
      <c r="E1880" s="16">
        <f>STDEV(D1860:D1880)*SQRT(252)</f>
        <v/>
      </c>
      <c r="F1880" s="16">
        <f>STDEV(D1818:D1880)*SQRT(252)</f>
        <v/>
      </c>
      <c r="G1880" s="16">
        <f>IF(OR(C1880="",F1880=""),"",C1880-F1880)</f>
        <v/>
      </c>
      <c r="H1880" s="17">
        <f>IF(OR(C1880="",F1880="",F1880=0),"",C1880/F1880)</f>
        <v/>
      </c>
      <c r="I1880" s="18">
        <f>IF('01_RAW_FwdRV'!B1880="","",'01_RAW_FwdRV'!B1880)</f>
        <v/>
      </c>
      <c r="J1880" s="18">
        <f>IF(ROW()&lt;=3286,STDEV(D1881:D1901)*SQRT(252),"")</f>
        <v/>
      </c>
      <c r="K1880" s="18">
        <f>IF(ROW()&lt;=3244,LN(B1943/B1880),"")</f>
        <v/>
      </c>
      <c r="L1880" s="19" t="n">
        <v>0.5838211814795103</v>
      </c>
      <c r="M1880" s="19" t="n">
        <v>0.2778073443320915</v>
      </c>
      <c r="N1880" s="17" t="n">
        <v>0.6442963192518346</v>
      </c>
      <c r="O1880" s="20">
        <f>IF(F1880="","",IF(F1880&lt;'04_VOLATILITY_REGIMES'!$C$5,"Low",IF(F1880&lt;'04_VOLATILITY_REGIMES'!$C$6,"Normal",IF(F1880&lt;'04_VOLATILITY_REGIMES'!$C$7,"High","Extreme"))))</f>
        <v/>
      </c>
      <c r="P1880" s="20">
        <f>O1881</f>
        <v/>
      </c>
      <c r="Q1880" s="21">
        <f>YEAR(A1880)</f>
        <v/>
      </c>
    </row>
    <row r="1881">
      <c r="A1881" s="14" t="n">
        <v>44119</v>
      </c>
      <c r="B1881" s="15">
        <f>'01_RAW_Spot'!B1881</f>
        <v/>
      </c>
      <c r="C1881" s="16">
        <f>'01_RAW_IV'!B1881</f>
        <v/>
      </c>
      <c r="D1881" s="15">
        <f>LN(B1881/B1880)</f>
        <v/>
      </c>
      <c r="E1881" s="16">
        <f>STDEV(D1861:D1881)*SQRT(252)</f>
        <v/>
      </c>
      <c r="F1881" s="16">
        <f>STDEV(D1819:D1881)*SQRT(252)</f>
        <v/>
      </c>
      <c r="G1881" s="16">
        <f>IF(OR(C1881="",F1881=""),"",C1881-F1881)</f>
        <v/>
      </c>
      <c r="H1881" s="17">
        <f>IF(OR(C1881="",F1881="",F1881=0),"",C1881/F1881)</f>
        <v/>
      </c>
      <c r="I1881" s="18">
        <f>IF('01_RAW_FwdRV'!B1881="","",'01_RAW_FwdRV'!B1881)</f>
        <v/>
      </c>
      <c r="J1881" s="18">
        <f>IF(ROW()&lt;=3286,STDEV(D1882:D1902)*SQRT(252),"")</f>
        <v/>
      </c>
      <c r="K1881" s="18">
        <f>IF(ROW()&lt;=3244,LN(B1944/B1881),"")</f>
        <v/>
      </c>
      <c r="L1881" s="19" t="n">
        <v>0.5808510638297872</v>
      </c>
      <c r="M1881" s="19" t="n">
        <v>0.2734042553191489</v>
      </c>
      <c r="N1881" s="17" t="n">
        <v>0.6402581551360316</v>
      </c>
      <c r="O1881" s="20">
        <f>IF(F1881="","",IF(F1881&lt;'04_VOLATILITY_REGIMES'!$C$5,"Low",IF(F1881&lt;'04_VOLATILITY_REGIMES'!$C$6,"Normal",IF(F1881&lt;'04_VOLATILITY_REGIMES'!$C$7,"High","Extreme"))))</f>
        <v/>
      </c>
      <c r="P1881" s="20">
        <f>O1882</f>
        <v/>
      </c>
      <c r="Q1881" s="21">
        <f>YEAR(A1881)</f>
        <v/>
      </c>
    </row>
    <row r="1882">
      <c r="A1882" s="14" t="n">
        <v>44120</v>
      </c>
      <c r="B1882" s="15">
        <f>'01_RAW_Spot'!B1882</f>
        <v/>
      </c>
      <c r="C1882" s="16">
        <f>'01_RAW_IV'!B1882</f>
        <v/>
      </c>
      <c r="D1882" s="15">
        <f>LN(B1882/B1881)</f>
        <v/>
      </c>
      <c r="E1882" s="16">
        <f>STDEV(D1862:D1882)*SQRT(252)</f>
        <v/>
      </c>
      <c r="F1882" s="16">
        <f>STDEV(D1820:D1882)*SQRT(252)</f>
        <v/>
      </c>
      <c r="G1882" s="16">
        <f>IF(OR(C1882="",F1882=""),"",C1882-F1882)</f>
        <v/>
      </c>
      <c r="H1882" s="17">
        <f>IF(OR(C1882="",F1882="",F1882=0),"",C1882/F1882)</f>
        <v/>
      </c>
      <c r="I1882" s="18">
        <f>IF('01_RAW_FwdRV'!B1882="","",'01_RAW_FwdRV'!B1882)</f>
        <v/>
      </c>
      <c r="J1882" s="18">
        <f>IF(ROW()&lt;=3286,STDEV(D1883:D1903)*SQRT(252),"")</f>
        <v/>
      </c>
      <c r="K1882" s="18">
        <f>IF(ROW()&lt;=3244,LN(B1945/B1882),"")</f>
        <v/>
      </c>
      <c r="L1882" s="19" t="n">
        <v>0.5709728867623605</v>
      </c>
      <c r="M1882" s="19" t="n">
        <v>0.2721956406166933</v>
      </c>
      <c r="N1882" s="17" t="n">
        <v>0.6269145696224028</v>
      </c>
      <c r="O1882" s="20">
        <f>IF(F1882="","",IF(F1882&lt;'04_VOLATILITY_REGIMES'!$C$5,"Low",IF(F1882&lt;'04_VOLATILITY_REGIMES'!$C$6,"Normal",IF(F1882&lt;'04_VOLATILITY_REGIMES'!$C$7,"High","Extreme"))))</f>
        <v/>
      </c>
      <c r="P1882" s="20">
        <f>O1883</f>
        <v/>
      </c>
      <c r="Q1882" s="21">
        <f>YEAR(A1882)</f>
        <v/>
      </c>
    </row>
    <row r="1883">
      <c r="A1883" s="14" t="n">
        <v>44123</v>
      </c>
      <c r="B1883" s="15">
        <f>'01_RAW_Spot'!B1883</f>
        <v/>
      </c>
      <c r="C1883" s="16">
        <f>'01_RAW_IV'!B1883</f>
        <v/>
      </c>
      <c r="D1883" s="15">
        <f>LN(B1883/B1882)</f>
        <v/>
      </c>
      <c r="E1883" s="16">
        <f>STDEV(D1863:D1883)*SQRT(252)</f>
        <v/>
      </c>
      <c r="F1883" s="16">
        <f>STDEV(D1821:D1883)*SQRT(252)</f>
        <v/>
      </c>
      <c r="G1883" s="16">
        <f>IF(OR(C1883="",F1883=""),"",C1883-F1883)</f>
        <v/>
      </c>
      <c r="H1883" s="17">
        <f>IF(OR(C1883="",F1883="",F1883=0),"",C1883/F1883)</f>
        <v/>
      </c>
      <c r="I1883" s="18">
        <f>IF('01_RAW_FwdRV'!B1883="","",'01_RAW_FwdRV'!B1883)</f>
        <v/>
      </c>
      <c r="J1883" s="18">
        <f>IF(ROW()&lt;=3286,STDEV(D1884:D1904)*SQRT(252),"")</f>
        <v/>
      </c>
      <c r="K1883" s="18">
        <f>IF(ROW()&lt;=3244,LN(B1946/B1883),"")</f>
        <v/>
      </c>
      <c r="L1883" s="19" t="n">
        <v>0.5249734325185972</v>
      </c>
      <c r="M1883" s="19" t="n">
        <v>0.2683315621679065</v>
      </c>
      <c r="N1883" s="17" t="n">
        <v>0.5544203963008973</v>
      </c>
      <c r="O1883" s="20">
        <f>IF(F1883="","",IF(F1883&lt;'04_VOLATILITY_REGIMES'!$C$5,"Low",IF(F1883&lt;'04_VOLATILITY_REGIMES'!$C$6,"Normal",IF(F1883&lt;'04_VOLATILITY_REGIMES'!$C$7,"High","Extreme"))))</f>
        <v/>
      </c>
      <c r="P1883" s="20">
        <f>O1884</f>
        <v/>
      </c>
      <c r="Q1883" s="21">
        <f>YEAR(A1883)</f>
        <v/>
      </c>
    </row>
    <row r="1884">
      <c r="A1884" s="14" t="n">
        <v>44124</v>
      </c>
      <c r="B1884" s="15">
        <f>'01_RAW_Spot'!B1884</f>
        <v/>
      </c>
      <c r="C1884" s="16">
        <f>'01_RAW_IV'!B1884</f>
        <v/>
      </c>
      <c r="D1884" s="15">
        <f>LN(B1884/B1883)</f>
        <v/>
      </c>
      <c r="E1884" s="16">
        <f>STDEV(D1864:D1884)*SQRT(252)</f>
        <v/>
      </c>
      <c r="F1884" s="16">
        <f>STDEV(D1822:D1884)*SQRT(252)</f>
        <v/>
      </c>
      <c r="G1884" s="16">
        <f>IF(OR(C1884="",F1884=""),"",C1884-F1884)</f>
        <v/>
      </c>
      <c r="H1884" s="17">
        <f>IF(OR(C1884="",F1884="",F1884=0),"",C1884/F1884)</f>
        <v/>
      </c>
      <c r="I1884" s="18">
        <f>IF('01_RAW_FwdRV'!B1884="","",'01_RAW_FwdRV'!B1884)</f>
        <v/>
      </c>
      <c r="J1884" s="18">
        <f>IF(ROW()&lt;=3286,STDEV(D1885:D1905)*SQRT(252),"")</f>
        <v/>
      </c>
      <c r="K1884" s="18">
        <f>IF(ROW()&lt;=3244,LN(B1947/B1884),"")</f>
        <v/>
      </c>
      <c r="L1884" s="19" t="n">
        <v>0.485926712692512</v>
      </c>
      <c r="M1884" s="19" t="n">
        <v>0.2719065321295804</v>
      </c>
      <c r="N1884" s="17" t="n">
        <v>0.486015748621639</v>
      </c>
      <c r="O1884" s="20">
        <f>IF(F1884="","",IF(F1884&lt;'04_VOLATILITY_REGIMES'!$C$5,"Low",IF(F1884&lt;'04_VOLATILITY_REGIMES'!$C$6,"Normal",IF(F1884&lt;'04_VOLATILITY_REGIMES'!$C$7,"High","Extreme"))))</f>
        <v/>
      </c>
      <c r="P1884" s="20">
        <f>O1885</f>
        <v/>
      </c>
      <c r="Q1884" s="21">
        <f>YEAR(A1884)</f>
        <v/>
      </c>
    </row>
    <row r="1885">
      <c r="A1885" s="14" t="n">
        <v>44125</v>
      </c>
      <c r="B1885" s="15">
        <f>'01_RAW_Spot'!B1885</f>
        <v/>
      </c>
      <c r="C1885" s="16">
        <f>'01_RAW_IV'!B1885</f>
        <v/>
      </c>
      <c r="D1885" s="15">
        <f>LN(B1885/B1884)</f>
        <v/>
      </c>
      <c r="E1885" s="16">
        <f>STDEV(D1865:D1885)*SQRT(252)</f>
        <v/>
      </c>
      <c r="F1885" s="16">
        <f>STDEV(D1823:D1885)*SQRT(252)</f>
        <v/>
      </c>
      <c r="G1885" s="16">
        <f>IF(OR(C1885="",F1885=""),"",C1885-F1885)</f>
        <v/>
      </c>
      <c r="H1885" s="17">
        <f>IF(OR(C1885="",F1885="",F1885=0),"",C1885/F1885)</f>
        <v/>
      </c>
      <c r="I1885" s="18">
        <f>IF('01_RAW_FwdRV'!B1885="","",'01_RAW_FwdRV'!B1885)</f>
        <v/>
      </c>
      <c r="J1885" s="18">
        <f>IF(ROW()&lt;=3286,STDEV(D1886:D1906)*SQRT(252),"")</f>
        <v/>
      </c>
      <c r="K1885" s="18">
        <f>IF(ROW()&lt;=3244,LN(B1948/B1885),"")</f>
        <v/>
      </c>
      <c r="L1885" s="19" t="n">
        <v>0.4782377919320595</v>
      </c>
      <c r="M1885" s="19" t="n">
        <v>0.2786624203821656</v>
      </c>
      <c r="N1885" s="17" t="n">
        <v>0.4621196708814574</v>
      </c>
      <c r="O1885" s="20">
        <f>IF(F1885="","",IF(F1885&lt;'04_VOLATILITY_REGIMES'!$C$5,"Low",IF(F1885&lt;'04_VOLATILITY_REGIMES'!$C$6,"Normal",IF(F1885&lt;'04_VOLATILITY_REGIMES'!$C$7,"High","Extreme"))))</f>
        <v/>
      </c>
      <c r="P1885" s="20">
        <f>O1886</f>
        <v/>
      </c>
      <c r="Q1885" s="21">
        <f>YEAR(A1885)</f>
        <v/>
      </c>
    </row>
    <row r="1886">
      <c r="A1886" s="14" t="n">
        <v>44126</v>
      </c>
      <c r="B1886" s="15">
        <f>'01_RAW_Spot'!B1886</f>
        <v/>
      </c>
      <c r="C1886" s="16">
        <f>'01_RAW_IV'!B1886</f>
        <v/>
      </c>
      <c r="D1886" s="15">
        <f>LN(B1886/B1885)</f>
        <v/>
      </c>
      <c r="E1886" s="16">
        <f>STDEV(D1866:D1886)*SQRT(252)</f>
        <v/>
      </c>
      <c r="F1886" s="16">
        <f>STDEV(D1824:D1886)*SQRT(252)</f>
        <v/>
      </c>
      <c r="G1886" s="16">
        <f>IF(OR(C1886="",F1886=""),"",C1886-F1886)</f>
        <v/>
      </c>
      <c r="H1886" s="17">
        <f>IF(OR(C1886="",F1886="",F1886=0),"",C1886/F1886)</f>
        <v/>
      </c>
      <c r="I1886" s="18">
        <f>IF('01_RAW_FwdRV'!B1886="","",'01_RAW_FwdRV'!B1886)</f>
        <v/>
      </c>
      <c r="J1886" s="18">
        <f>IF(ROW()&lt;=3286,STDEV(D1887:D1907)*SQRT(252),"")</f>
        <v/>
      </c>
      <c r="K1886" s="18">
        <f>IF(ROW()&lt;=3244,LN(B1949/B1886),"")</f>
        <v/>
      </c>
      <c r="L1886" s="19" t="n">
        <v>0.4880636604774536</v>
      </c>
      <c r="M1886" s="19" t="n">
        <v>0.2763925729442971</v>
      </c>
      <c r="N1886" s="17" t="n">
        <v>0.4823762613633477</v>
      </c>
      <c r="O1886" s="20">
        <f>IF(F1886="","",IF(F1886&lt;'04_VOLATILITY_REGIMES'!$C$5,"Low",IF(F1886&lt;'04_VOLATILITY_REGIMES'!$C$6,"Normal",IF(F1886&lt;'04_VOLATILITY_REGIMES'!$C$7,"High","Extreme"))))</f>
        <v/>
      </c>
      <c r="P1886" s="20">
        <f>O1887</f>
        <v/>
      </c>
      <c r="Q1886" s="21">
        <f>YEAR(A1886)</f>
        <v/>
      </c>
    </row>
    <row r="1887">
      <c r="A1887" s="14" t="n">
        <v>44127</v>
      </c>
      <c r="B1887" s="15">
        <f>'01_RAW_Spot'!B1887</f>
        <v/>
      </c>
      <c r="C1887" s="16">
        <f>'01_RAW_IV'!B1887</f>
        <v/>
      </c>
      <c r="D1887" s="15">
        <f>LN(B1887/B1886)</f>
        <v/>
      </c>
      <c r="E1887" s="16">
        <f>STDEV(D1867:D1887)*SQRT(252)</f>
        <v/>
      </c>
      <c r="F1887" s="16">
        <f>STDEV(D1825:D1887)*SQRT(252)</f>
        <v/>
      </c>
      <c r="G1887" s="16">
        <f>IF(OR(C1887="",F1887=""),"",C1887-F1887)</f>
        <v/>
      </c>
      <c r="H1887" s="17">
        <f>IF(OR(C1887="",F1887="",F1887=0),"",C1887/F1887)</f>
        <v/>
      </c>
      <c r="I1887" s="18">
        <f>IF('01_RAW_FwdRV'!B1887="","",'01_RAW_FwdRV'!B1887)</f>
        <v/>
      </c>
      <c r="J1887" s="18">
        <f>IF(ROW()&lt;=3286,STDEV(D1888:D1908)*SQRT(252),"")</f>
        <v/>
      </c>
      <c r="K1887" s="18">
        <f>IF(ROW()&lt;=3244,LN(B1950/B1887),"")</f>
        <v/>
      </c>
      <c r="L1887" s="19" t="n">
        <v>0.5047720042417816</v>
      </c>
      <c r="M1887" s="19" t="n">
        <v>0.2804878048780488</v>
      </c>
      <c r="N1887" s="17" t="n">
        <v>0.5143880803972193</v>
      </c>
      <c r="O1887" s="20">
        <f>IF(F1887="","",IF(F1887&lt;'04_VOLATILITY_REGIMES'!$C$5,"Low",IF(F1887&lt;'04_VOLATILITY_REGIMES'!$C$6,"Normal",IF(F1887&lt;'04_VOLATILITY_REGIMES'!$C$7,"High","Extreme"))))</f>
        <v/>
      </c>
      <c r="P1887" s="20">
        <f>O1888</f>
        <v/>
      </c>
      <c r="Q1887" s="21">
        <f>YEAR(A1887)</f>
        <v/>
      </c>
    </row>
    <row r="1888">
      <c r="A1888" s="14" t="n">
        <v>44130</v>
      </c>
      <c r="B1888" s="15">
        <f>'01_RAW_Spot'!B1888</f>
        <v/>
      </c>
      <c r="C1888" s="16">
        <f>'01_RAW_IV'!B1888</f>
        <v/>
      </c>
      <c r="D1888" s="15">
        <f>LN(B1888/B1887)</f>
        <v/>
      </c>
      <c r="E1888" s="16">
        <f>STDEV(D1868:D1888)*SQRT(252)</f>
        <v/>
      </c>
      <c r="F1888" s="16">
        <f>STDEV(D1826:D1888)*SQRT(252)</f>
        <v/>
      </c>
      <c r="G1888" s="16">
        <f>IF(OR(C1888="",F1888=""),"",C1888-F1888)</f>
        <v/>
      </c>
      <c r="H1888" s="17">
        <f>IF(OR(C1888="",F1888="",F1888=0),"",C1888/F1888)</f>
        <v/>
      </c>
      <c r="I1888" s="18">
        <f>IF('01_RAW_FwdRV'!B1888="","",'01_RAW_FwdRV'!B1888)</f>
        <v/>
      </c>
      <c r="J1888" s="18">
        <f>IF(ROW()&lt;=3286,STDEV(D1889:D1909)*SQRT(252),"")</f>
        <v/>
      </c>
      <c r="K1888" s="18">
        <f>IF(ROW()&lt;=3244,LN(B1951/B1888),"")</f>
        <v/>
      </c>
      <c r="L1888" s="19" t="n">
        <v>0.539480657127716</v>
      </c>
      <c r="M1888" s="19" t="n">
        <v>0.2946475887652358</v>
      </c>
      <c r="N1888" s="17" t="n">
        <v>0.5276874236664285</v>
      </c>
      <c r="O1888" s="20">
        <f>IF(F1888="","",IF(F1888&lt;'04_VOLATILITY_REGIMES'!$C$5,"Low",IF(F1888&lt;'04_VOLATILITY_REGIMES'!$C$6,"Normal",IF(F1888&lt;'04_VOLATILITY_REGIMES'!$C$7,"High","Extreme"))))</f>
        <v/>
      </c>
      <c r="P1888" s="20">
        <f>O1889</f>
        <v/>
      </c>
      <c r="Q1888" s="21">
        <f>YEAR(A1888)</f>
        <v/>
      </c>
    </row>
    <row r="1889">
      <c r="A1889" s="14" t="n">
        <v>44131</v>
      </c>
      <c r="B1889" s="15">
        <f>'01_RAW_Spot'!B1889</f>
        <v/>
      </c>
      <c r="C1889" s="16">
        <f>'01_RAW_IV'!B1889</f>
        <v/>
      </c>
      <c r="D1889" s="15">
        <f>LN(B1889/B1888)</f>
        <v/>
      </c>
      <c r="E1889" s="16">
        <f>STDEV(D1869:D1889)*SQRT(252)</f>
        <v/>
      </c>
      <c r="F1889" s="16">
        <f>STDEV(D1827:D1889)*SQRT(252)</f>
        <v/>
      </c>
      <c r="G1889" s="16">
        <f>IF(OR(C1889="",F1889=""),"",C1889-F1889)</f>
        <v/>
      </c>
      <c r="H1889" s="17">
        <f>IF(OR(C1889="",F1889="",F1889=0),"",C1889/F1889)</f>
        <v/>
      </c>
      <c r="I1889" s="18">
        <f>IF('01_RAW_FwdRV'!B1889="","",'01_RAW_FwdRV'!B1889)</f>
        <v/>
      </c>
      <c r="J1889" s="18">
        <f>IF(ROW()&lt;=3286,STDEV(D1890:D1910)*SQRT(252),"")</f>
        <v/>
      </c>
      <c r="K1889" s="18">
        <f>IF(ROW()&lt;=3244,LN(B1952/B1889),"")</f>
        <v/>
      </c>
      <c r="L1889" s="19" t="n">
        <v>0.5391949152542372</v>
      </c>
      <c r="M1889" s="19" t="n">
        <v>0.2976694915254237</v>
      </c>
      <c r="N1889" s="17" t="n">
        <v>0.5209316728236728</v>
      </c>
      <c r="O1889" s="20">
        <f>IF(F1889="","",IF(F1889&lt;'04_VOLATILITY_REGIMES'!$C$5,"Low",IF(F1889&lt;'04_VOLATILITY_REGIMES'!$C$6,"Normal",IF(F1889&lt;'04_VOLATILITY_REGIMES'!$C$7,"High","Extreme"))))</f>
        <v/>
      </c>
      <c r="P1889" s="20">
        <f>O1890</f>
        <v/>
      </c>
      <c r="Q1889" s="21">
        <f>YEAR(A1889)</f>
        <v/>
      </c>
    </row>
    <row r="1890">
      <c r="A1890" s="14" t="n">
        <v>44132</v>
      </c>
      <c r="B1890" s="15">
        <f>'01_RAW_Spot'!B1890</f>
        <v/>
      </c>
      <c r="C1890" s="16">
        <f>'01_RAW_IV'!B1890</f>
        <v/>
      </c>
      <c r="D1890" s="15">
        <f>LN(B1890/B1889)</f>
        <v/>
      </c>
      <c r="E1890" s="16">
        <f>STDEV(D1870:D1890)*SQRT(252)</f>
        <v/>
      </c>
      <c r="F1890" s="16">
        <f>STDEV(D1828:D1890)*SQRT(252)</f>
        <v/>
      </c>
      <c r="G1890" s="16">
        <f>IF(OR(C1890="",F1890=""),"",C1890-F1890)</f>
        <v/>
      </c>
      <c r="H1890" s="17">
        <f>IF(OR(C1890="",F1890="",F1890=0),"",C1890/F1890)</f>
        <v/>
      </c>
      <c r="I1890" s="18">
        <f>IF('01_RAW_FwdRV'!B1890="","",'01_RAW_FwdRV'!B1890)</f>
        <v/>
      </c>
      <c r="J1890" s="18">
        <f>IF(ROW()&lt;=3286,STDEV(D1891:D1911)*SQRT(252),"")</f>
        <v/>
      </c>
      <c r="K1890" s="18">
        <f>IF(ROW()&lt;=3244,LN(B1953/B1890),"")</f>
        <v/>
      </c>
      <c r="L1890" s="19" t="n">
        <v>0.5648491265219693</v>
      </c>
      <c r="M1890" s="19" t="n">
        <v>0.3038644785600847</v>
      </c>
      <c r="N1890" s="17" t="n">
        <v>0.5567249049219941</v>
      </c>
      <c r="O1890" s="20">
        <f>IF(F1890="","",IF(F1890&lt;'04_VOLATILITY_REGIMES'!$C$5,"Low",IF(F1890&lt;'04_VOLATILITY_REGIMES'!$C$6,"Normal",IF(F1890&lt;'04_VOLATILITY_REGIMES'!$C$7,"High","Extreme"))))</f>
        <v/>
      </c>
      <c r="P1890" s="20">
        <f>O1891</f>
        <v/>
      </c>
      <c r="Q1890" s="21">
        <f>YEAR(A1890)</f>
        <v/>
      </c>
    </row>
    <row r="1891">
      <c r="A1891" s="14" t="n">
        <v>44133</v>
      </c>
      <c r="B1891" s="15">
        <f>'01_RAW_Spot'!B1891</f>
        <v/>
      </c>
      <c r="C1891" s="16">
        <f>'01_RAW_IV'!B1891</f>
        <v/>
      </c>
      <c r="D1891" s="15">
        <f>LN(B1891/B1890)</f>
        <v/>
      </c>
      <c r="E1891" s="16">
        <f>STDEV(D1871:D1891)*SQRT(252)</f>
        <v/>
      </c>
      <c r="F1891" s="16">
        <f>STDEV(D1829:D1891)*SQRT(252)</f>
        <v/>
      </c>
      <c r="G1891" s="16">
        <f>IF(OR(C1891="",F1891=""),"",C1891-F1891)</f>
        <v/>
      </c>
      <c r="H1891" s="17">
        <f>IF(OR(C1891="",F1891="",F1891=0),"",C1891/F1891)</f>
        <v/>
      </c>
      <c r="I1891" s="18">
        <f>IF('01_RAW_FwdRV'!B1891="","",'01_RAW_FwdRV'!B1891)</f>
        <v/>
      </c>
      <c r="J1891" s="18">
        <f>IF(ROW()&lt;=3286,STDEV(D1892:D1912)*SQRT(252),"")</f>
        <v/>
      </c>
      <c r="K1891" s="18">
        <f>IF(ROW()&lt;=3244,LN(B1954/B1891),"")</f>
        <v/>
      </c>
      <c r="L1891" s="19" t="n">
        <v>0.571957671957672</v>
      </c>
      <c r="M1891" s="19" t="n">
        <v>0.317989417989418</v>
      </c>
      <c r="N1891" s="17" t="n">
        <v>0.5466162098694042</v>
      </c>
      <c r="O1891" s="20">
        <f>IF(F1891="","",IF(F1891&lt;'04_VOLATILITY_REGIMES'!$C$5,"Low",IF(F1891&lt;'04_VOLATILITY_REGIMES'!$C$6,"Normal",IF(F1891&lt;'04_VOLATILITY_REGIMES'!$C$7,"High","Extreme"))))</f>
        <v/>
      </c>
      <c r="P1891" s="20">
        <f>O1892</f>
        <v/>
      </c>
      <c r="Q1891" s="21">
        <f>YEAR(A1891)</f>
        <v/>
      </c>
    </row>
    <row r="1892">
      <c r="A1892" s="14" t="n">
        <v>44137</v>
      </c>
      <c r="B1892" s="15">
        <f>'01_RAW_Spot'!B1892</f>
        <v/>
      </c>
      <c r="C1892" s="16">
        <f>'01_RAW_IV'!B1892</f>
        <v/>
      </c>
      <c r="D1892" s="15">
        <f>LN(B1892/B1891)</f>
        <v/>
      </c>
      <c r="E1892" s="16">
        <f>STDEV(D1872:D1892)*SQRT(252)</f>
        <v/>
      </c>
      <c r="F1892" s="16">
        <f>STDEV(D1830:D1892)*SQRT(252)</f>
        <v/>
      </c>
      <c r="G1892" s="16">
        <f>IF(OR(C1892="",F1892=""),"",C1892-F1892)</f>
        <v/>
      </c>
      <c r="H1892" s="17">
        <f>IF(OR(C1892="",F1892="",F1892=0),"",C1892/F1892)</f>
        <v/>
      </c>
      <c r="I1892" s="18">
        <f>IF('01_RAW_FwdRV'!B1892="","",'01_RAW_FwdRV'!B1892)</f>
        <v/>
      </c>
      <c r="J1892" s="18">
        <f>IF(ROW()&lt;=3286,STDEV(D1893:D1913)*SQRT(252),"")</f>
        <v/>
      </c>
      <c r="K1892" s="18">
        <f>IF(ROW()&lt;=3244,LN(B1955/B1892),"")</f>
        <v/>
      </c>
      <c r="L1892" s="19" t="n">
        <v>0.6181914331041777</v>
      </c>
      <c r="M1892" s="19" t="n">
        <v>0.3410893707033316</v>
      </c>
      <c r="N1892" s="17" t="n">
        <v>0.6422590751848541</v>
      </c>
      <c r="O1892" s="20">
        <f>IF(F1892="","",IF(F1892&lt;'04_VOLATILITY_REGIMES'!$C$5,"Low",IF(F1892&lt;'04_VOLATILITY_REGIMES'!$C$6,"Normal",IF(F1892&lt;'04_VOLATILITY_REGIMES'!$C$7,"High","Extreme"))))</f>
        <v/>
      </c>
      <c r="P1892" s="20">
        <f>O1893</f>
        <v/>
      </c>
      <c r="Q1892" s="21">
        <f>YEAR(A1892)</f>
        <v/>
      </c>
    </row>
    <row r="1893">
      <c r="A1893" s="14" t="n">
        <v>44138</v>
      </c>
      <c r="B1893" s="15">
        <f>'01_RAW_Spot'!B1893</f>
        <v/>
      </c>
      <c r="C1893" s="16">
        <f>'01_RAW_IV'!B1893</f>
        <v/>
      </c>
      <c r="D1893" s="15">
        <f>LN(B1893/B1892)</f>
        <v/>
      </c>
      <c r="E1893" s="16">
        <f>STDEV(D1873:D1893)*SQRT(252)</f>
        <v/>
      </c>
      <c r="F1893" s="16">
        <f>STDEV(D1831:D1893)*SQRT(252)</f>
        <v/>
      </c>
      <c r="G1893" s="16">
        <f>IF(OR(C1893="",F1893=""),"",C1893-F1893)</f>
        <v/>
      </c>
      <c r="H1893" s="17">
        <f>IF(OR(C1893="",F1893="",F1893=0),"",C1893/F1893)</f>
        <v/>
      </c>
      <c r="I1893" s="18">
        <f>IF('01_RAW_FwdRV'!B1893="","",'01_RAW_FwdRV'!B1893)</f>
        <v/>
      </c>
      <c r="J1893" s="18">
        <f>IF(ROW()&lt;=3286,STDEV(D1894:D1914)*SQRT(252),"")</f>
        <v/>
      </c>
      <c r="K1893" s="18">
        <f>IF(ROW()&lt;=3244,LN(B1956/B1893),"")</f>
        <v/>
      </c>
      <c r="L1893" s="19" t="n">
        <v>0.6168076109936576</v>
      </c>
      <c r="M1893" s="19" t="n">
        <v>0.3409090909090909</v>
      </c>
      <c r="N1893" s="17" t="n">
        <v>0.6387121204446301</v>
      </c>
      <c r="O1893" s="20">
        <f>IF(F1893="","",IF(F1893&lt;'04_VOLATILITY_REGIMES'!$C$5,"Low",IF(F1893&lt;'04_VOLATILITY_REGIMES'!$C$6,"Normal",IF(F1893&lt;'04_VOLATILITY_REGIMES'!$C$7,"High","Extreme"))))</f>
        <v/>
      </c>
      <c r="P1893" s="20">
        <f>O1894</f>
        <v/>
      </c>
      <c r="Q1893" s="21">
        <f>YEAR(A1893)</f>
        <v/>
      </c>
    </row>
    <row r="1894">
      <c r="A1894" s="14" t="n">
        <v>44139</v>
      </c>
      <c r="B1894" s="15">
        <f>'01_RAW_Spot'!B1894</f>
        <v/>
      </c>
      <c r="C1894" s="16">
        <f>'01_RAW_IV'!B1894</f>
        <v/>
      </c>
      <c r="D1894" s="15">
        <f>LN(B1894/B1893)</f>
        <v/>
      </c>
      <c r="E1894" s="16">
        <f>STDEV(D1874:D1894)*SQRT(252)</f>
        <v/>
      </c>
      <c r="F1894" s="16">
        <f>STDEV(D1832:D1894)*SQRT(252)</f>
        <v/>
      </c>
      <c r="G1894" s="16">
        <f>IF(OR(C1894="",F1894=""),"",C1894-F1894)</f>
        <v/>
      </c>
      <c r="H1894" s="17">
        <f>IF(OR(C1894="",F1894="",F1894=0),"",C1894/F1894)</f>
        <v/>
      </c>
      <c r="I1894" s="18">
        <f>IF('01_RAW_FwdRV'!B1894="","",'01_RAW_FwdRV'!B1894)</f>
        <v/>
      </c>
      <c r="J1894" s="18">
        <f>IF(ROW()&lt;=3286,STDEV(D1895:D1915)*SQRT(252),"")</f>
        <v/>
      </c>
      <c r="K1894" s="18">
        <f>IF(ROW()&lt;=3244,LN(B1957/B1894),"")</f>
        <v/>
      </c>
      <c r="L1894" s="19" t="n">
        <v>0.5890121500264131</v>
      </c>
      <c r="M1894" s="19" t="n">
        <v>0.3576333861595351</v>
      </c>
      <c r="N1894" s="17" t="n">
        <v>0.5123039940335691</v>
      </c>
      <c r="O1894" s="20">
        <f>IF(F1894="","",IF(F1894&lt;'04_VOLATILITY_REGIMES'!$C$5,"Low",IF(F1894&lt;'04_VOLATILITY_REGIMES'!$C$6,"Normal",IF(F1894&lt;'04_VOLATILITY_REGIMES'!$C$7,"High","Extreme"))))</f>
        <v/>
      </c>
      <c r="P1894" s="20">
        <f>O1895</f>
        <v/>
      </c>
      <c r="Q1894" s="21">
        <f>YEAR(A1894)</f>
        <v/>
      </c>
    </row>
    <row r="1895">
      <c r="A1895" s="14" t="n">
        <v>44140</v>
      </c>
      <c r="B1895" s="15">
        <f>'01_RAW_Spot'!B1895</f>
        <v/>
      </c>
      <c r="C1895" s="16">
        <f>'01_RAW_IV'!B1895</f>
        <v/>
      </c>
      <c r="D1895" s="15">
        <f>LN(B1895/B1894)</f>
        <v/>
      </c>
      <c r="E1895" s="16">
        <f>STDEV(D1875:D1895)*SQRT(252)</f>
        <v/>
      </c>
      <c r="F1895" s="16">
        <f>STDEV(D1833:D1895)*SQRT(252)</f>
        <v/>
      </c>
      <c r="G1895" s="16">
        <f>IF(OR(C1895="",F1895=""),"",C1895-F1895)</f>
        <v/>
      </c>
      <c r="H1895" s="17">
        <f>IF(OR(C1895="",F1895="",F1895=0),"",C1895/F1895)</f>
        <v/>
      </c>
      <c r="I1895" s="18">
        <f>IF('01_RAW_FwdRV'!B1895="","",'01_RAW_FwdRV'!B1895)</f>
        <v/>
      </c>
      <c r="J1895" s="18">
        <f>IF(ROW()&lt;=3286,STDEV(D1896:D1916)*SQRT(252),"")</f>
        <v/>
      </c>
      <c r="K1895" s="18">
        <f>IF(ROW()&lt;=3244,LN(B1958/B1895),"")</f>
        <v/>
      </c>
      <c r="L1895" s="19" t="n">
        <v>0.4371700105596621</v>
      </c>
      <c r="M1895" s="19" t="n">
        <v>0.382259767687434</v>
      </c>
      <c r="N1895" s="17" t="n">
        <v>0.1935699189718695</v>
      </c>
      <c r="O1895" s="20">
        <f>IF(F1895="","",IF(F1895&lt;'04_VOLATILITY_REGIMES'!$C$5,"Low",IF(F1895&lt;'04_VOLATILITY_REGIMES'!$C$6,"Normal",IF(F1895&lt;'04_VOLATILITY_REGIMES'!$C$7,"High","Extreme"))))</f>
        <v/>
      </c>
      <c r="P1895" s="20">
        <f>O1896</f>
        <v/>
      </c>
      <c r="Q1895" s="21">
        <f>YEAR(A1895)</f>
        <v/>
      </c>
    </row>
    <row r="1896">
      <c r="A1896" s="14" t="n">
        <v>44141</v>
      </c>
      <c r="B1896" s="15">
        <f>'01_RAW_Spot'!B1896</f>
        <v/>
      </c>
      <c r="C1896" s="16">
        <f>'01_RAW_IV'!B1896</f>
        <v/>
      </c>
      <c r="D1896" s="15">
        <f>LN(B1896/B1895)</f>
        <v/>
      </c>
      <c r="E1896" s="16">
        <f>STDEV(D1876:D1896)*SQRT(252)</f>
        <v/>
      </c>
      <c r="F1896" s="16">
        <f>STDEV(D1834:D1896)*SQRT(252)</f>
        <v/>
      </c>
      <c r="G1896" s="16">
        <f>IF(OR(C1896="",F1896=""),"",C1896-F1896)</f>
        <v/>
      </c>
      <c r="H1896" s="17">
        <f>IF(OR(C1896="",F1896="",F1896=0),"",C1896/F1896)</f>
        <v/>
      </c>
      <c r="I1896" s="18">
        <f>IF('01_RAW_FwdRV'!B1896="","",'01_RAW_FwdRV'!B1896)</f>
        <v/>
      </c>
      <c r="J1896" s="18">
        <f>IF(ROW()&lt;=3286,STDEV(D1897:D1917)*SQRT(252),"")</f>
        <v/>
      </c>
      <c r="K1896" s="18">
        <f>IF(ROW()&lt;=3244,LN(B1959/B1896),"")</f>
        <v/>
      </c>
      <c r="L1896" s="19" t="n">
        <v>0.4063324538258575</v>
      </c>
      <c r="M1896" s="19" t="n">
        <v>0.3852242744063324</v>
      </c>
      <c r="N1896" s="17" t="n">
        <v>0.1183681342862256</v>
      </c>
      <c r="O1896" s="20">
        <f>IF(F1896="","",IF(F1896&lt;'04_VOLATILITY_REGIMES'!$C$5,"Low",IF(F1896&lt;'04_VOLATILITY_REGIMES'!$C$6,"Normal",IF(F1896&lt;'04_VOLATILITY_REGIMES'!$C$7,"High","Extreme"))))</f>
        <v/>
      </c>
      <c r="P1896" s="20">
        <f>O1897</f>
        <v/>
      </c>
      <c r="Q1896" s="21">
        <f>YEAR(A1896)</f>
        <v/>
      </c>
    </row>
    <row r="1897">
      <c r="A1897" s="14" t="n">
        <v>44144</v>
      </c>
      <c r="B1897" s="15">
        <f>'01_RAW_Spot'!B1897</f>
        <v/>
      </c>
      <c r="C1897" s="16">
        <f>'01_RAW_IV'!B1897</f>
        <v/>
      </c>
      <c r="D1897" s="15">
        <f>LN(B1897/B1896)</f>
        <v/>
      </c>
      <c r="E1897" s="16">
        <f>STDEV(D1877:D1897)*SQRT(252)</f>
        <v/>
      </c>
      <c r="F1897" s="16">
        <f>STDEV(D1835:D1897)*SQRT(252)</f>
        <v/>
      </c>
      <c r="G1897" s="16">
        <f>IF(OR(C1897="",F1897=""),"",C1897-F1897)</f>
        <v/>
      </c>
      <c r="H1897" s="17">
        <f>IF(OR(C1897="",F1897="",F1897=0),"",C1897/F1897)</f>
        <v/>
      </c>
      <c r="I1897" s="18">
        <f>IF('01_RAW_FwdRV'!B1897="","",'01_RAW_FwdRV'!B1897)</f>
        <v/>
      </c>
      <c r="J1897" s="18">
        <f>IF(ROW()&lt;=3286,STDEV(D1898:D1918)*SQRT(252),"")</f>
        <v/>
      </c>
      <c r="K1897" s="18">
        <f>IF(ROW()&lt;=3244,LN(B1960/B1897),"")</f>
        <v/>
      </c>
      <c r="L1897" s="19" t="n">
        <v>0.4119198312236287</v>
      </c>
      <c r="M1897" s="19" t="n">
        <v>0.385548523206751</v>
      </c>
      <c r="N1897" s="17" t="n">
        <v>0.1283842114264418</v>
      </c>
      <c r="O1897" s="20">
        <f>IF(F1897="","",IF(F1897&lt;'04_VOLATILITY_REGIMES'!$C$5,"Low",IF(F1897&lt;'04_VOLATILITY_REGIMES'!$C$6,"Normal",IF(F1897&lt;'04_VOLATILITY_REGIMES'!$C$7,"High","Extreme"))))</f>
        <v/>
      </c>
      <c r="P1897" s="20">
        <f>O1898</f>
        <v/>
      </c>
      <c r="Q1897" s="21">
        <f>YEAR(A1897)</f>
        <v/>
      </c>
    </row>
    <row r="1898">
      <c r="A1898" s="14" t="n">
        <v>44145</v>
      </c>
      <c r="B1898" s="15">
        <f>'01_RAW_Spot'!B1898</f>
        <v/>
      </c>
      <c r="C1898" s="16">
        <f>'01_RAW_IV'!B1898</f>
        <v/>
      </c>
      <c r="D1898" s="15">
        <f>LN(B1898/B1897)</f>
        <v/>
      </c>
      <c r="E1898" s="16">
        <f>STDEV(D1878:D1898)*SQRT(252)</f>
        <v/>
      </c>
      <c r="F1898" s="16">
        <f>STDEV(D1836:D1898)*SQRT(252)</f>
        <v/>
      </c>
      <c r="G1898" s="16">
        <f>IF(OR(C1898="",F1898=""),"",C1898-F1898)</f>
        <v/>
      </c>
      <c r="H1898" s="17">
        <f>IF(OR(C1898="",F1898="",F1898=0),"",C1898/F1898)</f>
        <v/>
      </c>
      <c r="I1898" s="18">
        <f>IF('01_RAW_FwdRV'!B1898="","",'01_RAW_FwdRV'!B1898)</f>
        <v/>
      </c>
      <c r="J1898" s="18">
        <f>IF(ROW()&lt;=3286,STDEV(D1899:D1919)*SQRT(252),"")</f>
        <v/>
      </c>
      <c r="K1898" s="18">
        <f>IF(ROW()&lt;=3244,LN(B1961/B1898),"")</f>
        <v/>
      </c>
      <c r="L1898" s="19" t="n">
        <v>0.3979968371112282</v>
      </c>
      <c r="M1898" s="19" t="n">
        <v>0.3842909857670005</v>
      </c>
      <c r="N1898" s="17" t="n">
        <v>0.1092234362023359</v>
      </c>
      <c r="O1898" s="20">
        <f>IF(F1898="","",IF(F1898&lt;'04_VOLATILITY_REGIMES'!$C$5,"Low",IF(F1898&lt;'04_VOLATILITY_REGIMES'!$C$6,"Normal",IF(F1898&lt;'04_VOLATILITY_REGIMES'!$C$7,"High","Extreme"))))</f>
        <v/>
      </c>
      <c r="P1898" s="20">
        <f>O1899</f>
        <v/>
      </c>
      <c r="Q1898" s="21">
        <f>YEAR(A1898)</f>
        <v/>
      </c>
    </row>
    <row r="1899">
      <c r="A1899" s="14" t="n">
        <v>44146</v>
      </c>
      <c r="B1899" s="15">
        <f>'01_RAW_Spot'!B1899</f>
        <v/>
      </c>
      <c r="C1899" s="16">
        <f>'01_RAW_IV'!B1899</f>
        <v/>
      </c>
      <c r="D1899" s="15">
        <f>LN(B1899/B1898)</f>
        <v/>
      </c>
      <c r="E1899" s="16">
        <f>STDEV(D1879:D1899)*SQRT(252)</f>
        <v/>
      </c>
      <c r="F1899" s="16">
        <f>STDEV(D1837:D1899)*SQRT(252)</f>
        <v/>
      </c>
      <c r="G1899" s="16">
        <f>IF(OR(C1899="",F1899=""),"",C1899-F1899)</f>
        <v/>
      </c>
      <c r="H1899" s="17">
        <f>IF(OR(C1899="",F1899="",F1899=0),"",C1899/F1899)</f>
        <v/>
      </c>
      <c r="I1899" s="18">
        <f>IF('01_RAW_FwdRV'!B1899="","",'01_RAW_FwdRV'!B1899)</f>
        <v/>
      </c>
      <c r="J1899" s="18">
        <f>IF(ROW()&lt;=3286,STDEV(D1900:D1920)*SQRT(252),"")</f>
        <v/>
      </c>
      <c r="K1899" s="18">
        <f>IF(ROW()&lt;=3244,LN(B1962/B1899),"")</f>
        <v/>
      </c>
      <c r="L1899" s="19" t="n">
        <v>0.4062170706006322</v>
      </c>
      <c r="M1899" s="19" t="n">
        <v>0.3904109589041096</v>
      </c>
      <c r="N1899" s="17" t="n">
        <v>0.104272251240901</v>
      </c>
      <c r="O1899" s="20">
        <f>IF(F1899="","",IF(F1899&lt;'04_VOLATILITY_REGIMES'!$C$5,"Low",IF(F1899&lt;'04_VOLATILITY_REGIMES'!$C$6,"Normal",IF(F1899&lt;'04_VOLATILITY_REGIMES'!$C$7,"High","Extreme"))))</f>
        <v/>
      </c>
      <c r="P1899" s="20">
        <f>O1900</f>
        <v/>
      </c>
      <c r="Q1899" s="21">
        <f>YEAR(A1899)</f>
        <v/>
      </c>
    </row>
    <row r="1900">
      <c r="A1900" s="14" t="n">
        <v>44147</v>
      </c>
      <c r="B1900" s="15">
        <f>'01_RAW_Spot'!B1900</f>
        <v/>
      </c>
      <c r="C1900" s="16">
        <f>'01_RAW_IV'!B1900</f>
        <v/>
      </c>
      <c r="D1900" s="15">
        <f>LN(B1900/B1899)</f>
        <v/>
      </c>
      <c r="E1900" s="16">
        <f>STDEV(D1880:D1900)*SQRT(252)</f>
        <v/>
      </c>
      <c r="F1900" s="16">
        <f>STDEV(D1838:D1900)*SQRT(252)</f>
        <v/>
      </c>
      <c r="G1900" s="16">
        <f>IF(OR(C1900="",F1900=""),"",C1900-F1900)</f>
        <v/>
      </c>
      <c r="H1900" s="17">
        <f>IF(OR(C1900="",F1900="",F1900=0),"",C1900/F1900)</f>
        <v/>
      </c>
      <c r="I1900" s="18">
        <f>IF('01_RAW_FwdRV'!B1900="","",'01_RAW_FwdRV'!B1900)</f>
        <v/>
      </c>
      <c r="J1900" s="18">
        <f>IF(ROW()&lt;=3286,STDEV(D1901:D1921)*SQRT(252),"")</f>
        <v/>
      </c>
      <c r="K1900" s="18">
        <f>IF(ROW()&lt;=3244,LN(B1963/B1900),"")</f>
        <v/>
      </c>
      <c r="L1900" s="19" t="n">
        <v>0.4291732490784623</v>
      </c>
      <c r="M1900" s="19" t="n">
        <v>0.3981042654028436</v>
      </c>
      <c r="N1900" s="17" t="n">
        <v>0.1232102214474447</v>
      </c>
      <c r="O1900" s="20">
        <f>IF(F1900="","",IF(F1900&lt;'04_VOLATILITY_REGIMES'!$C$5,"Low",IF(F1900&lt;'04_VOLATILITY_REGIMES'!$C$6,"Normal",IF(F1900&lt;'04_VOLATILITY_REGIMES'!$C$7,"High","Extreme"))))</f>
        <v/>
      </c>
      <c r="P1900" s="20">
        <f>O1901</f>
        <v/>
      </c>
      <c r="Q1900" s="21">
        <f>YEAR(A1900)</f>
        <v/>
      </c>
    </row>
    <row r="1901">
      <c r="A1901" s="14" t="n">
        <v>44148</v>
      </c>
      <c r="B1901" s="15">
        <f>'01_RAW_Spot'!B1901</f>
        <v/>
      </c>
      <c r="C1901" s="16">
        <f>'01_RAW_IV'!B1901</f>
        <v/>
      </c>
      <c r="D1901" s="15">
        <f>LN(B1901/B1900)</f>
        <v/>
      </c>
      <c r="E1901" s="16">
        <f>STDEV(D1881:D1901)*SQRT(252)</f>
        <v/>
      </c>
      <c r="F1901" s="16">
        <f>STDEV(D1839:D1901)*SQRT(252)</f>
        <v/>
      </c>
      <c r="G1901" s="16">
        <f>IF(OR(C1901="",F1901=""),"",C1901-F1901)</f>
        <v/>
      </c>
      <c r="H1901" s="17">
        <f>IF(OR(C1901="",F1901="",F1901=0),"",C1901/F1901)</f>
        <v/>
      </c>
      <c r="I1901" s="18">
        <f>IF('01_RAW_FwdRV'!B1901="","",'01_RAW_FwdRV'!B1901)</f>
        <v/>
      </c>
      <c r="J1901" s="18">
        <f>IF(ROW()&lt;=3286,STDEV(D1902:D1922)*SQRT(252),"")</f>
        <v/>
      </c>
      <c r="K1901" s="18">
        <f>IF(ROW()&lt;=3244,LN(B1964/B1901),"")</f>
        <v/>
      </c>
      <c r="L1901" s="19" t="n">
        <v>0.4421052631578947</v>
      </c>
      <c r="M1901" s="19" t="n">
        <v>0.3973684210526316</v>
      </c>
      <c r="N1901" s="17" t="n">
        <v>0.1476198906262079</v>
      </c>
      <c r="O1901" s="20">
        <f>IF(F1901="","",IF(F1901&lt;'04_VOLATILITY_REGIMES'!$C$5,"Low",IF(F1901&lt;'04_VOLATILITY_REGIMES'!$C$6,"Normal",IF(F1901&lt;'04_VOLATILITY_REGIMES'!$C$7,"High","Extreme"))))</f>
        <v/>
      </c>
      <c r="P1901" s="20">
        <f>O1902</f>
        <v/>
      </c>
      <c r="Q1901" s="21">
        <f>YEAR(A1901)</f>
        <v/>
      </c>
    </row>
    <row r="1902">
      <c r="A1902" s="14" t="n">
        <v>44152</v>
      </c>
      <c r="B1902" s="15">
        <f>'01_RAW_Spot'!B1902</f>
        <v/>
      </c>
      <c r="C1902" s="16">
        <f>'01_RAW_IV'!B1902</f>
        <v/>
      </c>
      <c r="D1902" s="15">
        <f>LN(B1902/B1901)</f>
        <v/>
      </c>
      <c r="E1902" s="16">
        <f>STDEV(D1882:D1902)*SQRT(252)</f>
        <v/>
      </c>
      <c r="F1902" s="16">
        <f>STDEV(D1840:D1902)*SQRT(252)</f>
        <v/>
      </c>
      <c r="G1902" s="16">
        <f>IF(OR(C1902="",F1902=""),"",C1902-F1902)</f>
        <v/>
      </c>
      <c r="H1902" s="17">
        <f>IF(OR(C1902="",F1902="",F1902=0),"",C1902/F1902)</f>
        <v/>
      </c>
      <c r="I1902" s="18">
        <f>IF('01_RAW_FwdRV'!B1902="","",'01_RAW_FwdRV'!B1902)</f>
        <v/>
      </c>
      <c r="J1902" s="18">
        <f>IF(ROW()&lt;=3286,STDEV(D1903:D1923)*SQRT(252),"")</f>
        <v/>
      </c>
      <c r="K1902" s="18">
        <f>IF(ROW()&lt;=3244,LN(B1965/B1902),"")</f>
        <v/>
      </c>
      <c r="L1902" s="19" t="n">
        <v>0.4318779589689637</v>
      </c>
      <c r="M1902" s="19" t="n">
        <v>0.4003156233561284</v>
      </c>
      <c r="N1902" s="17" t="n">
        <v>0.1243631134313437</v>
      </c>
      <c r="O1902" s="20">
        <f>IF(F1902="","",IF(F1902&lt;'04_VOLATILITY_REGIMES'!$C$5,"Low",IF(F1902&lt;'04_VOLATILITY_REGIMES'!$C$6,"Normal",IF(F1902&lt;'04_VOLATILITY_REGIMES'!$C$7,"High","Extreme"))))</f>
        <v/>
      </c>
      <c r="P1902" s="20">
        <f>O1903</f>
        <v/>
      </c>
      <c r="Q1902" s="21">
        <f>YEAR(A1902)</f>
        <v/>
      </c>
    </row>
    <row r="1903">
      <c r="A1903" s="14" t="n">
        <v>44153</v>
      </c>
      <c r="B1903" s="15">
        <f>'01_RAW_Spot'!B1903</f>
        <v/>
      </c>
      <c r="C1903" s="16">
        <f>'01_RAW_IV'!B1903</f>
        <v/>
      </c>
      <c r="D1903" s="15">
        <f>LN(B1903/B1902)</f>
        <v/>
      </c>
      <c r="E1903" s="16">
        <f>STDEV(D1883:D1903)*SQRT(252)</f>
        <v/>
      </c>
      <c r="F1903" s="16">
        <f>STDEV(D1841:D1903)*SQRT(252)</f>
        <v/>
      </c>
      <c r="G1903" s="16">
        <f>IF(OR(C1903="",F1903=""),"",C1903-F1903)</f>
        <v/>
      </c>
      <c r="H1903" s="17">
        <f>IF(OR(C1903="",F1903="",F1903=0),"",C1903/F1903)</f>
        <v/>
      </c>
      <c r="I1903" s="18">
        <f>IF('01_RAW_FwdRV'!B1903="","",'01_RAW_FwdRV'!B1903)</f>
        <v/>
      </c>
      <c r="J1903" s="18">
        <f>IF(ROW()&lt;=3286,STDEV(D1904:D1924)*SQRT(252),"")</f>
        <v/>
      </c>
      <c r="K1903" s="18">
        <f>IF(ROW()&lt;=3244,LN(B1966/B1903),"")</f>
        <v/>
      </c>
      <c r="L1903" s="19" t="n">
        <v>0.4143007360672976</v>
      </c>
      <c r="M1903" s="19" t="n">
        <v>0.4085173501577287</v>
      </c>
      <c r="N1903" s="17" t="n">
        <v>0.06780739868461171</v>
      </c>
      <c r="O1903" s="20">
        <f>IF(F1903="","",IF(F1903&lt;'04_VOLATILITY_REGIMES'!$C$5,"Low",IF(F1903&lt;'04_VOLATILITY_REGIMES'!$C$6,"Normal",IF(F1903&lt;'04_VOLATILITY_REGIMES'!$C$7,"High","Extreme"))))</f>
        <v/>
      </c>
      <c r="P1903" s="20">
        <f>O1904</f>
        <v/>
      </c>
      <c r="Q1903" s="21">
        <f>YEAR(A1903)</f>
        <v/>
      </c>
    </row>
    <row r="1904">
      <c r="A1904" s="14" t="n">
        <v>44154</v>
      </c>
      <c r="B1904" s="15">
        <f>'01_RAW_Spot'!B1904</f>
        <v/>
      </c>
      <c r="C1904" s="16">
        <f>'01_RAW_IV'!B1904</f>
        <v/>
      </c>
      <c r="D1904" s="15">
        <f>LN(B1904/B1903)</f>
        <v/>
      </c>
      <c r="E1904" s="16">
        <f>STDEV(D1884:D1904)*SQRT(252)</f>
        <v/>
      </c>
      <c r="F1904" s="16">
        <f>STDEV(D1842:D1904)*SQRT(252)</f>
        <v/>
      </c>
      <c r="G1904" s="16">
        <f>IF(OR(C1904="",F1904=""),"",C1904-F1904)</f>
        <v/>
      </c>
      <c r="H1904" s="17">
        <f>IF(OR(C1904="",F1904="",F1904=0),"",C1904/F1904)</f>
        <v/>
      </c>
      <c r="I1904" s="18">
        <f>IF('01_RAW_FwdRV'!B1904="","",'01_RAW_FwdRV'!B1904)</f>
        <v/>
      </c>
      <c r="J1904" s="18">
        <f>IF(ROW()&lt;=3286,STDEV(D1905:D1925)*SQRT(252),"")</f>
        <v/>
      </c>
      <c r="K1904" s="18">
        <f>IF(ROW()&lt;=3244,LN(B1967/B1904),"")</f>
        <v/>
      </c>
      <c r="L1904" s="19" t="n">
        <v>0.4151339989490279</v>
      </c>
      <c r="M1904" s="19" t="n">
        <v>0.4093536521282186</v>
      </c>
      <c r="N1904" s="17" t="n">
        <v>0.06935304026998716</v>
      </c>
      <c r="O1904" s="20">
        <f>IF(F1904="","",IF(F1904&lt;'04_VOLATILITY_REGIMES'!$C$5,"Low",IF(F1904&lt;'04_VOLATILITY_REGIMES'!$C$6,"Normal",IF(F1904&lt;'04_VOLATILITY_REGIMES'!$C$7,"High","Extreme"))))</f>
        <v/>
      </c>
      <c r="P1904" s="20">
        <f>O1905</f>
        <v/>
      </c>
      <c r="Q1904" s="21">
        <f>YEAR(A1904)</f>
        <v/>
      </c>
    </row>
    <row r="1905">
      <c r="A1905" s="14" t="n">
        <v>44155</v>
      </c>
      <c r="B1905" s="15">
        <f>'01_RAW_Spot'!B1905</f>
        <v/>
      </c>
      <c r="C1905" s="16">
        <f>'01_RAW_IV'!B1905</f>
        <v/>
      </c>
      <c r="D1905" s="15">
        <f>LN(B1905/B1904)</f>
        <v/>
      </c>
      <c r="E1905" s="16">
        <f>STDEV(D1885:D1905)*SQRT(252)</f>
        <v/>
      </c>
      <c r="F1905" s="16">
        <f>STDEV(D1843:D1905)*SQRT(252)</f>
        <v/>
      </c>
      <c r="G1905" s="16">
        <f>IF(OR(C1905="",F1905=""),"",C1905-F1905)</f>
        <v/>
      </c>
      <c r="H1905" s="17">
        <f>IF(OR(C1905="",F1905="",F1905=0),"",C1905/F1905)</f>
        <v/>
      </c>
      <c r="I1905" s="18">
        <f>IF('01_RAW_FwdRV'!B1905="","",'01_RAW_FwdRV'!B1905)</f>
        <v/>
      </c>
      <c r="J1905" s="18">
        <f>IF(ROW()&lt;=3286,STDEV(D1906:D1926)*SQRT(252),"")</f>
        <v/>
      </c>
      <c r="K1905" s="18">
        <f>IF(ROW()&lt;=3244,LN(B1968/B1905),"")</f>
        <v/>
      </c>
      <c r="L1905" s="19" t="n">
        <v>0.4128151260504201</v>
      </c>
      <c r="M1905" s="19" t="n">
        <v>0.4033613445378151</v>
      </c>
      <c r="N1905" s="17" t="n">
        <v>0.07743423178806813</v>
      </c>
      <c r="O1905" s="20">
        <f>IF(F1905="","",IF(F1905&lt;'04_VOLATILITY_REGIMES'!$C$5,"Low",IF(F1905&lt;'04_VOLATILITY_REGIMES'!$C$6,"Normal",IF(F1905&lt;'04_VOLATILITY_REGIMES'!$C$7,"High","Extreme"))))</f>
        <v/>
      </c>
      <c r="P1905" s="20">
        <f>O1906</f>
        <v/>
      </c>
      <c r="Q1905" s="21">
        <f>YEAR(A1905)</f>
        <v/>
      </c>
    </row>
    <row r="1906">
      <c r="A1906" s="14" t="n">
        <v>44158</v>
      </c>
      <c r="B1906" s="15">
        <f>'01_RAW_Spot'!B1906</f>
        <v/>
      </c>
      <c r="C1906" s="16">
        <f>'01_RAW_IV'!B1906</f>
        <v/>
      </c>
      <c r="D1906" s="15">
        <f>LN(B1906/B1905)</f>
        <v/>
      </c>
      <c r="E1906" s="16">
        <f>STDEV(D1886:D1906)*SQRT(252)</f>
        <v/>
      </c>
      <c r="F1906" s="16">
        <f>STDEV(D1844:D1906)*SQRT(252)</f>
        <v/>
      </c>
      <c r="G1906" s="16">
        <f>IF(OR(C1906="",F1906=""),"",C1906-F1906)</f>
        <v/>
      </c>
      <c r="H1906" s="17">
        <f>IF(OR(C1906="",F1906="",F1906=0),"",C1906/F1906)</f>
        <v/>
      </c>
      <c r="I1906" s="18">
        <f>IF('01_RAW_FwdRV'!B1906="","",'01_RAW_FwdRV'!B1906)</f>
        <v/>
      </c>
      <c r="J1906" s="18">
        <f>IF(ROW()&lt;=3286,STDEV(D1907:D1927)*SQRT(252),"")</f>
        <v/>
      </c>
      <c r="K1906" s="18">
        <f>IF(ROW()&lt;=3244,LN(B1969/B1906),"")</f>
        <v/>
      </c>
      <c r="L1906" s="19" t="n">
        <v>0.3585301837270341</v>
      </c>
      <c r="M1906" s="19" t="n">
        <v>0.3994750656167979</v>
      </c>
      <c r="N1906" s="17" t="n">
        <v>-0.008473435668956883</v>
      </c>
      <c r="O1906" s="20">
        <f>IF(F1906="","",IF(F1906&lt;'04_VOLATILITY_REGIMES'!$C$5,"Low",IF(F1906&lt;'04_VOLATILITY_REGIMES'!$C$6,"Normal",IF(F1906&lt;'04_VOLATILITY_REGIMES'!$C$7,"High","Extreme"))))</f>
        <v/>
      </c>
      <c r="P1906" s="20">
        <f>O1907</f>
        <v/>
      </c>
      <c r="Q1906" s="21">
        <f>YEAR(A1906)</f>
        <v/>
      </c>
    </row>
    <row r="1907">
      <c r="A1907" s="14" t="n">
        <v>44159</v>
      </c>
      <c r="B1907" s="15">
        <f>'01_RAW_Spot'!B1907</f>
        <v/>
      </c>
      <c r="C1907" s="16">
        <f>'01_RAW_IV'!B1907</f>
        <v/>
      </c>
      <c r="D1907" s="15">
        <f>LN(B1907/B1906)</f>
        <v/>
      </c>
      <c r="E1907" s="16">
        <f>STDEV(D1887:D1907)*SQRT(252)</f>
        <v/>
      </c>
      <c r="F1907" s="16">
        <f>STDEV(D1845:D1907)*SQRT(252)</f>
        <v/>
      </c>
      <c r="G1907" s="16">
        <f>IF(OR(C1907="",F1907=""),"",C1907-F1907)</f>
        <v/>
      </c>
      <c r="H1907" s="17">
        <f>IF(OR(C1907="",F1907="",F1907=0),"",C1907/F1907)</f>
        <v/>
      </c>
      <c r="I1907" s="18">
        <f>IF('01_RAW_FwdRV'!B1907="","",'01_RAW_FwdRV'!B1907)</f>
        <v/>
      </c>
      <c r="J1907" s="18">
        <f>IF(ROW()&lt;=3286,STDEV(D1908:D1928)*SQRT(252),"")</f>
        <v/>
      </c>
      <c r="K1907" s="18">
        <f>IF(ROW()&lt;=3244,LN(B1970/B1907),"")</f>
        <v/>
      </c>
      <c r="L1907" s="19" t="n">
        <v>0.4134312696747114</v>
      </c>
      <c r="M1907" s="19" t="n">
        <v>0.3604407135362015</v>
      </c>
      <c r="N1907" s="17" t="n">
        <v>0.1861273044063928</v>
      </c>
      <c r="O1907" s="20">
        <f>IF(F1907="","",IF(F1907&lt;'04_VOLATILITY_REGIMES'!$C$5,"Low",IF(F1907&lt;'04_VOLATILITY_REGIMES'!$C$6,"Normal",IF(F1907&lt;'04_VOLATILITY_REGIMES'!$C$7,"High","Extreme"))))</f>
        <v/>
      </c>
      <c r="P1907" s="20">
        <f>O1908</f>
        <v/>
      </c>
      <c r="Q1907" s="21">
        <f>YEAR(A1907)</f>
        <v/>
      </c>
    </row>
    <row r="1908">
      <c r="A1908" s="14" t="n">
        <v>44160</v>
      </c>
      <c r="B1908" s="15">
        <f>'01_RAW_Spot'!B1908</f>
        <v/>
      </c>
      <c r="C1908" s="16">
        <f>'01_RAW_IV'!B1908</f>
        <v/>
      </c>
      <c r="D1908" s="15">
        <f>LN(B1908/B1907)</f>
        <v/>
      </c>
      <c r="E1908" s="16">
        <f>STDEV(D1888:D1908)*SQRT(252)</f>
        <v/>
      </c>
      <c r="F1908" s="16">
        <f>STDEV(D1846:D1908)*SQRT(252)</f>
        <v/>
      </c>
      <c r="G1908" s="16">
        <f>IF(OR(C1908="",F1908=""),"",C1908-F1908)</f>
        <v/>
      </c>
      <c r="H1908" s="17">
        <f>IF(OR(C1908="",F1908="",F1908=0),"",C1908/F1908)</f>
        <v/>
      </c>
      <c r="I1908" s="18">
        <f>IF('01_RAW_FwdRV'!B1908="","",'01_RAW_FwdRV'!B1908)</f>
        <v/>
      </c>
      <c r="J1908" s="18">
        <f>IF(ROW()&lt;=3286,STDEV(D1909:D1929)*SQRT(252),"")</f>
        <v/>
      </c>
      <c r="K1908" s="18">
        <f>IF(ROW()&lt;=3244,LN(B1971/B1908),"")</f>
        <v/>
      </c>
      <c r="L1908" s="19" t="n">
        <v>0.4200314630309386</v>
      </c>
      <c r="M1908" s="19" t="n">
        <v>0.3639223911903514</v>
      </c>
      <c r="N1908" s="17" t="n">
        <v>0.1955548604035758</v>
      </c>
      <c r="O1908" s="20">
        <f>IF(F1908="","",IF(F1908&lt;'04_VOLATILITY_REGIMES'!$C$5,"Low",IF(F1908&lt;'04_VOLATILITY_REGIMES'!$C$6,"Normal",IF(F1908&lt;'04_VOLATILITY_REGIMES'!$C$7,"High","Extreme"))))</f>
        <v/>
      </c>
      <c r="P1908" s="20">
        <f>O1909</f>
        <v/>
      </c>
      <c r="Q1908" s="21">
        <f>YEAR(A1908)</f>
        <v/>
      </c>
    </row>
    <row r="1909">
      <c r="A1909" s="14" t="n">
        <v>44161</v>
      </c>
      <c r="B1909" s="15">
        <f>'01_RAW_Spot'!B1909</f>
        <v/>
      </c>
      <c r="C1909" s="16">
        <f>'01_RAW_IV'!B1909</f>
        <v/>
      </c>
      <c r="D1909" s="15">
        <f>LN(B1909/B1908)</f>
        <v/>
      </c>
      <c r="E1909" s="16">
        <f>STDEV(D1889:D1909)*SQRT(252)</f>
        <v/>
      </c>
      <c r="F1909" s="16">
        <f>STDEV(D1847:D1909)*SQRT(252)</f>
        <v/>
      </c>
      <c r="G1909" s="16">
        <f>IF(OR(C1909="",F1909=""),"",C1909-F1909)</f>
        <v/>
      </c>
      <c r="H1909" s="17">
        <f>IF(OR(C1909="",F1909="",F1909=0),"",C1909/F1909)</f>
        <v/>
      </c>
      <c r="I1909" s="18">
        <f>IF('01_RAW_FwdRV'!B1909="","",'01_RAW_FwdRV'!B1909)</f>
        <v/>
      </c>
      <c r="J1909" s="18">
        <f>IF(ROW()&lt;=3286,STDEV(D1910:D1930)*SQRT(252),"")</f>
        <v/>
      </c>
      <c r="K1909" s="18">
        <f>IF(ROW()&lt;=3244,LN(B1972/B1909),"")</f>
        <v/>
      </c>
      <c r="L1909" s="19" t="n">
        <v>0.4255765199161425</v>
      </c>
      <c r="M1909" s="19" t="n">
        <v>0.3637316561844864</v>
      </c>
      <c r="N1909" s="17" t="n">
        <v>0.20725091899879</v>
      </c>
      <c r="O1909" s="20">
        <f>IF(F1909="","",IF(F1909&lt;'04_VOLATILITY_REGIMES'!$C$5,"Low",IF(F1909&lt;'04_VOLATILITY_REGIMES'!$C$6,"Normal",IF(F1909&lt;'04_VOLATILITY_REGIMES'!$C$7,"High","Extreme"))))</f>
        <v/>
      </c>
      <c r="P1909" s="20">
        <f>O1910</f>
        <v/>
      </c>
      <c r="Q1909" s="21">
        <f>YEAR(A1909)</f>
        <v/>
      </c>
    </row>
    <row r="1910">
      <c r="A1910" s="14" t="n">
        <v>44162</v>
      </c>
      <c r="B1910" s="15">
        <f>'01_RAW_Spot'!B1910</f>
        <v/>
      </c>
      <c r="C1910" s="16">
        <f>'01_RAW_IV'!B1910</f>
        <v/>
      </c>
      <c r="D1910" s="15">
        <f>LN(B1910/B1909)</f>
        <v/>
      </c>
      <c r="E1910" s="16">
        <f>STDEV(D1890:D1910)*SQRT(252)</f>
        <v/>
      </c>
      <c r="F1910" s="16">
        <f>STDEV(D1848:D1910)*SQRT(252)</f>
        <v/>
      </c>
      <c r="G1910" s="16">
        <f>IF(OR(C1910="",F1910=""),"",C1910-F1910)</f>
        <v/>
      </c>
      <c r="H1910" s="17">
        <f>IF(OR(C1910="",F1910="",F1910=0),"",C1910/F1910)</f>
        <v/>
      </c>
      <c r="I1910" s="18">
        <f>IF('01_RAW_FwdRV'!B1910="","",'01_RAW_FwdRV'!B1910)</f>
        <v/>
      </c>
      <c r="J1910" s="18">
        <f>IF(ROW()&lt;=3286,STDEV(D1911:D1931)*SQRT(252),"")</f>
        <v/>
      </c>
      <c r="K1910" s="18">
        <f>IF(ROW()&lt;=3244,LN(B1973/B1910),"")</f>
        <v/>
      </c>
      <c r="L1910" s="19" t="n">
        <v>0.4185437401781037</v>
      </c>
      <c r="M1910" s="19" t="n">
        <v>0.3190151911995809</v>
      </c>
      <c r="N1910" s="17" t="n">
        <v>0.2755174500086447</v>
      </c>
      <c r="O1910" s="20">
        <f>IF(F1910="","",IF(F1910&lt;'04_VOLATILITY_REGIMES'!$C$5,"Low",IF(F1910&lt;'04_VOLATILITY_REGIMES'!$C$6,"Normal",IF(F1910&lt;'04_VOLATILITY_REGIMES'!$C$7,"High","Extreme"))))</f>
        <v/>
      </c>
      <c r="P1910" s="20">
        <f>O1911</f>
        <v/>
      </c>
      <c r="Q1910" s="21">
        <f>YEAR(A1910)</f>
        <v/>
      </c>
    </row>
    <row r="1911">
      <c r="A1911" s="14" t="n">
        <v>44166</v>
      </c>
      <c r="B1911" s="15">
        <f>'01_RAW_Spot'!B1911</f>
        <v/>
      </c>
      <c r="C1911" s="16">
        <f>'01_RAW_IV'!B1911</f>
        <v/>
      </c>
      <c r="D1911" s="15">
        <f>LN(B1911/B1910)</f>
        <v/>
      </c>
      <c r="E1911" s="16">
        <f>STDEV(D1891:D1911)*SQRT(252)</f>
        <v/>
      </c>
      <c r="F1911" s="16">
        <f>STDEV(D1849:D1911)*SQRT(252)</f>
        <v/>
      </c>
      <c r="G1911" s="16">
        <f>IF(OR(C1911="",F1911=""),"",C1911-F1911)</f>
        <v/>
      </c>
      <c r="H1911" s="17">
        <f>IF(OR(C1911="",F1911="",F1911=0),"",C1911/F1911)</f>
        <v/>
      </c>
      <c r="I1911" s="18">
        <f>IF('01_RAW_FwdRV'!B1911="","",'01_RAW_FwdRV'!B1911)</f>
        <v/>
      </c>
      <c r="J1911" s="18">
        <f>IF(ROW()&lt;=3286,STDEV(D1912:D1932)*SQRT(252),"")</f>
        <v/>
      </c>
      <c r="K1911" s="18">
        <f>IF(ROW()&lt;=3244,LN(B1974/B1911),"")</f>
        <v/>
      </c>
      <c r="L1911" s="19" t="n">
        <v>0.418848167539267</v>
      </c>
      <c r="M1911" s="19" t="n">
        <v>0.3052356020942408</v>
      </c>
      <c r="N1911" s="17" t="n">
        <v>0.2893902004140328</v>
      </c>
      <c r="O1911" s="20">
        <f>IF(F1911="","",IF(F1911&lt;'04_VOLATILITY_REGIMES'!$C$5,"Low",IF(F1911&lt;'04_VOLATILITY_REGIMES'!$C$6,"Normal",IF(F1911&lt;'04_VOLATILITY_REGIMES'!$C$7,"High","Extreme"))))</f>
        <v/>
      </c>
      <c r="P1911" s="20">
        <f>O1912</f>
        <v/>
      </c>
      <c r="Q1911" s="21">
        <f>YEAR(A1911)</f>
        <v/>
      </c>
    </row>
    <row r="1912">
      <c r="A1912" s="14" t="n">
        <v>44167</v>
      </c>
      <c r="B1912" s="15">
        <f>'01_RAW_Spot'!B1912</f>
        <v/>
      </c>
      <c r="C1912" s="16">
        <f>'01_RAW_IV'!B1912</f>
        <v/>
      </c>
      <c r="D1912" s="15">
        <f>LN(B1912/B1911)</f>
        <v/>
      </c>
      <c r="E1912" s="16">
        <f>STDEV(D1892:D1912)*SQRT(252)</f>
        <v/>
      </c>
      <c r="F1912" s="16">
        <f>STDEV(D1850:D1912)*SQRT(252)</f>
        <v/>
      </c>
      <c r="G1912" s="16">
        <f>IF(OR(C1912="",F1912=""),"",C1912-F1912)</f>
        <v/>
      </c>
      <c r="H1912" s="17">
        <f>IF(OR(C1912="",F1912="",F1912=0),"",C1912/F1912)</f>
        <v/>
      </c>
      <c r="I1912" s="18">
        <f>IF('01_RAW_FwdRV'!B1912="","",'01_RAW_FwdRV'!B1912)</f>
        <v/>
      </c>
      <c r="J1912" s="18">
        <f>IF(ROW()&lt;=3286,STDEV(D1913:D1933)*SQRT(252),"")</f>
        <v/>
      </c>
      <c r="K1912" s="18">
        <f>IF(ROW()&lt;=3244,LN(B1975/B1912),"")</f>
        <v/>
      </c>
      <c r="L1912" s="19" t="n">
        <v>0.4264782836211408</v>
      </c>
      <c r="M1912" s="19" t="n">
        <v>0.3008895866038723</v>
      </c>
      <c r="N1912" s="17" t="n">
        <v>0.3168901367746284</v>
      </c>
      <c r="O1912" s="20">
        <f>IF(F1912="","",IF(F1912&lt;'04_VOLATILITY_REGIMES'!$C$5,"Low",IF(F1912&lt;'04_VOLATILITY_REGIMES'!$C$6,"Normal",IF(F1912&lt;'04_VOLATILITY_REGIMES'!$C$7,"High","Extreme"))))</f>
        <v/>
      </c>
      <c r="P1912" s="20">
        <f>O1913</f>
        <v/>
      </c>
      <c r="Q1912" s="21">
        <f>YEAR(A1912)</f>
        <v/>
      </c>
    </row>
    <row r="1913">
      <c r="A1913" s="14" t="n">
        <v>44168</v>
      </c>
      <c r="B1913" s="15">
        <f>'01_RAW_Spot'!B1913</f>
        <v/>
      </c>
      <c r="C1913" s="16">
        <f>'01_RAW_IV'!B1913</f>
        <v/>
      </c>
      <c r="D1913" s="15">
        <f>LN(B1913/B1912)</f>
        <v/>
      </c>
      <c r="E1913" s="16">
        <f>STDEV(D1893:D1913)*SQRT(252)</f>
        <v/>
      </c>
      <c r="F1913" s="16">
        <f>STDEV(D1851:D1913)*SQRT(252)</f>
        <v/>
      </c>
      <c r="G1913" s="16">
        <f>IF(OR(C1913="",F1913=""),"",C1913-F1913)</f>
        <v/>
      </c>
      <c r="H1913" s="17">
        <f>IF(OR(C1913="",F1913="",F1913=0),"",C1913/F1913)</f>
        <v/>
      </c>
      <c r="I1913" s="18">
        <f>IF('01_RAW_FwdRV'!B1913="","",'01_RAW_FwdRV'!B1913)</f>
        <v/>
      </c>
      <c r="J1913" s="18">
        <f>IF(ROW()&lt;=3286,STDEV(D1914:D1934)*SQRT(252),"")</f>
        <v/>
      </c>
      <c r="K1913" s="18">
        <f>IF(ROW()&lt;=3244,LN(B1976/B1913),"")</f>
        <v/>
      </c>
      <c r="L1913" s="19" t="n">
        <v>0.424163179916318</v>
      </c>
      <c r="M1913" s="19" t="n">
        <v>0.1506276150627615</v>
      </c>
      <c r="N1913" s="17" t="n">
        <v>0.5622608191481983</v>
      </c>
      <c r="O1913" s="20">
        <f>IF(F1913="","",IF(F1913&lt;'04_VOLATILITY_REGIMES'!$C$5,"Low",IF(F1913&lt;'04_VOLATILITY_REGIMES'!$C$6,"Normal",IF(F1913&lt;'04_VOLATILITY_REGIMES'!$C$7,"High","Extreme"))))</f>
        <v/>
      </c>
      <c r="P1913" s="20">
        <f>O1914</f>
        <v/>
      </c>
      <c r="Q1913" s="21">
        <f>YEAR(A1913)</f>
        <v/>
      </c>
    </row>
    <row r="1914">
      <c r="A1914" s="14" t="n">
        <v>44169</v>
      </c>
      <c r="B1914" s="15">
        <f>'01_RAW_Spot'!B1914</f>
        <v/>
      </c>
      <c r="C1914" s="16">
        <f>'01_RAW_IV'!B1914</f>
        <v/>
      </c>
      <c r="D1914" s="15">
        <f>LN(B1914/B1913)</f>
        <v/>
      </c>
      <c r="E1914" s="16">
        <f>STDEV(D1894:D1914)*SQRT(252)</f>
        <v/>
      </c>
      <c r="F1914" s="16">
        <f>STDEV(D1852:D1914)*SQRT(252)</f>
        <v/>
      </c>
      <c r="G1914" s="16">
        <f>IF(OR(C1914="",F1914=""),"",C1914-F1914)</f>
        <v/>
      </c>
      <c r="H1914" s="17">
        <f>IF(OR(C1914="",F1914="",F1914=0),"",C1914/F1914)</f>
        <v/>
      </c>
      <c r="I1914" s="18">
        <f>IF('01_RAW_FwdRV'!B1914="","",'01_RAW_FwdRV'!B1914)</f>
        <v/>
      </c>
      <c r="J1914" s="18">
        <f>IF(ROW()&lt;=3286,STDEV(D1915:D1935)*SQRT(252),"")</f>
        <v/>
      </c>
      <c r="K1914" s="18">
        <f>IF(ROW()&lt;=3244,LN(B1977/B1914),"")</f>
        <v/>
      </c>
      <c r="L1914" s="19" t="n">
        <v>0.4150548876110821</v>
      </c>
      <c r="M1914" s="19" t="n">
        <v>0.1505488761108207</v>
      </c>
      <c r="N1914" s="17" t="n">
        <v>0.5495730066064836</v>
      </c>
      <c r="O1914" s="20">
        <f>IF(F1914="","",IF(F1914&lt;'04_VOLATILITY_REGIMES'!$C$5,"Low",IF(F1914&lt;'04_VOLATILITY_REGIMES'!$C$6,"Normal",IF(F1914&lt;'04_VOLATILITY_REGIMES'!$C$7,"High","Extreme"))))</f>
        <v/>
      </c>
      <c r="P1914" s="20">
        <f>O1915</f>
        <v/>
      </c>
      <c r="Q1914" s="21">
        <f>YEAR(A1914)</f>
        <v/>
      </c>
    </row>
    <row r="1915">
      <c r="A1915" s="14" t="n">
        <v>44172</v>
      </c>
      <c r="B1915" s="15">
        <f>'01_RAW_Spot'!B1915</f>
        <v/>
      </c>
      <c r="C1915" s="16">
        <f>'01_RAW_IV'!B1915</f>
        <v/>
      </c>
      <c r="D1915" s="15">
        <f>LN(B1915/B1914)</f>
        <v/>
      </c>
      <c r="E1915" s="16">
        <f>STDEV(D1895:D1915)*SQRT(252)</f>
        <v/>
      </c>
      <c r="F1915" s="16">
        <f>STDEV(D1853:D1915)*SQRT(252)</f>
        <v/>
      </c>
      <c r="G1915" s="16">
        <f>IF(OR(C1915="",F1915=""),"",C1915-F1915)</f>
        <v/>
      </c>
      <c r="H1915" s="17">
        <f>IF(OR(C1915="",F1915="",F1915=0),"",C1915/F1915)</f>
        <v/>
      </c>
      <c r="I1915" s="18">
        <f>IF('01_RAW_FwdRV'!B1915="","",'01_RAW_FwdRV'!B1915)</f>
        <v/>
      </c>
      <c r="J1915" s="18">
        <f>IF(ROW()&lt;=3286,STDEV(D1916:D1936)*SQRT(252),"")</f>
        <v/>
      </c>
      <c r="K1915" s="18">
        <f>IF(ROW()&lt;=3244,LN(B1978/B1915),"")</f>
        <v/>
      </c>
      <c r="L1915" s="19" t="n">
        <v>0.4305120167189133</v>
      </c>
      <c r="M1915" s="19" t="n">
        <v>0.1065830721003135</v>
      </c>
      <c r="N1915" s="17" t="n">
        <v>0.6598270033473843</v>
      </c>
      <c r="O1915" s="20">
        <f>IF(F1915="","",IF(F1915&lt;'04_VOLATILITY_REGIMES'!$C$5,"Low",IF(F1915&lt;'04_VOLATILITY_REGIMES'!$C$6,"Normal",IF(F1915&lt;'04_VOLATILITY_REGIMES'!$C$7,"High","Extreme"))))</f>
        <v/>
      </c>
      <c r="P1915" s="20">
        <f>O1916</f>
        <v/>
      </c>
      <c r="Q1915" s="21">
        <f>YEAR(A1915)</f>
        <v/>
      </c>
    </row>
    <row r="1916">
      <c r="A1916" s="14" t="n">
        <v>44173</v>
      </c>
      <c r="B1916" s="15">
        <f>'01_RAW_Spot'!B1916</f>
        <v/>
      </c>
      <c r="C1916" s="16">
        <f>'01_RAW_IV'!B1916</f>
        <v/>
      </c>
      <c r="D1916" s="15">
        <f>LN(B1916/B1915)</f>
        <v/>
      </c>
      <c r="E1916" s="16">
        <f>STDEV(D1896:D1916)*SQRT(252)</f>
        <v/>
      </c>
      <c r="F1916" s="16">
        <f>STDEV(D1854:D1916)*SQRT(252)</f>
        <v/>
      </c>
      <c r="G1916" s="16">
        <f>IF(OR(C1916="",F1916=""),"",C1916-F1916)</f>
        <v/>
      </c>
      <c r="H1916" s="17">
        <f>IF(OR(C1916="",F1916="",F1916=0),"",C1916/F1916)</f>
        <v/>
      </c>
      <c r="I1916" s="18">
        <f>IF('01_RAW_FwdRV'!B1916="","",'01_RAW_FwdRV'!B1916)</f>
        <v/>
      </c>
      <c r="J1916" s="18">
        <f>IF(ROW()&lt;=3286,STDEV(D1917:D1937)*SQRT(252),"")</f>
        <v/>
      </c>
      <c r="K1916" s="18">
        <f>IF(ROW()&lt;=3244,LN(B1979/B1916),"")</f>
        <v/>
      </c>
      <c r="L1916" s="19" t="n">
        <v>0.4443864229765013</v>
      </c>
      <c r="M1916" s="19" t="n">
        <v>0.1122715404699739</v>
      </c>
      <c r="N1916" s="17" t="n">
        <v>0.6696138755744739</v>
      </c>
      <c r="O1916" s="20">
        <f>IF(F1916="","",IF(F1916&lt;'04_VOLATILITY_REGIMES'!$C$5,"Low",IF(F1916&lt;'04_VOLATILITY_REGIMES'!$C$6,"Normal",IF(F1916&lt;'04_VOLATILITY_REGIMES'!$C$7,"High","Extreme"))))</f>
        <v/>
      </c>
      <c r="P1916" s="20">
        <f>O1917</f>
        <v/>
      </c>
      <c r="Q1916" s="21">
        <f>YEAR(A1916)</f>
        <v/>
      </c>
    </row>
    <row r="1917">
      <c r="A1917" s="14" t="n">
        <v>44174</v>
      </c>
      <c r="B1917" s="15">
        <f>'01_RAW_Spot'!B1917</f>
        <v/>
      </c>
      <c r="C1917" s="16">
        <f>'01_RAW_IV'!B1917</f>
        <v/>
      </c>
      <c r="D1917" s="15">
        <f>LN(B1917/B1916)</f>
        <v/>
      </c>
      <c r="E1917" s="16">
        <f>STDEV(D1897:D1917)*SQRT(252)</f>
        <v/>
      </c>
      <c r="F1917" s="16">
        <f>STDEV(D1855:D1917)*SQRT(252)</f>
        <v/>
      </c>
      <c r="G1917" s="16">
        <f>IF(OR(C1917="",F1917=""),"",C1917-F1917)</f>
        <v/>
      </c>
      <c r="H1917" s="17">
        <f>IF(OR(C1917="",F1917="",F1917=0),"",C1917/F1917)</f>
        <v/>
      </c>
      <c r="I1917" s="18">
        <f>IF('01_RAW_FwdRV'!B1917="","",'01_RAW_FwdRV'!B1917)</f>
        <v/>
      </c>
      <c r="J1917" s="18">
        <f>IF(ROW()&lt;=3286,STDEV(D1918:D1938)*SQRT(252),"")</f>
        <v/>
      </c>
      <c r="K1917" s="18">
        <f>IF(ROW()&lt;=3244,LN(B1980/B1917),"")</f>
        <v/>
      </c>
      <c r="L1917" s="19" t="n">
        <v>0.4290187891440501</v>
      </c>
      <c r="M1917" s="19" t="n">
        <v>0.1054279749478079</v>
      </c>
      <c r="N1917" s="17" t="n">
        <v>0.6610546114561158</v>
      </c>
      <c r="O1917" s="20">
        <f>IF(F1917="","",IF(F1917&lt;'04_VOLATILITY_REGIMES'!$C$5,"Low",IF(F1917&lt;'04_VOLATILITY_REGIMES'!$C$6,"Normal",IF(F1917&lt;'04_VOLATILITY_REGIMES'!$C$7,"High","Extreme"))))</f>
        <v/>
      </c>
      <c r="P1917" s="20">
        <f>O1918</f>
        <v/>
      </c>
      <c r="Q1917" s="21">
        <f>YEAR(A1917)</f>
        <v/>
      </c>
    </row>
    <row r="1918">
      <c r="A1918" s="14" t="n">
        <v>44175</v>
      </c>
      <c r="B1918" s="15">
        <f>'01_RAW_Spot'!B1918</f>
        <v/>
      </c>
      <c r="C1918" s="16">
        <f>'01_RAW_IV'!B1918</f>
        <v/>
      </c>
      <c r="D1918" s="15">
        <f>LN(B1918/B1917)</f>
        <v/>
      </c>
      <c r="E1918" s="16">
        <f>STDEV(D1898:D1918)*SQRT(252)</f>
        <v/>
      </c>
      <c r="F1918" s="16">
        <f>STDEV(D1856:D1918)*SQRT(252)</f>
        <v/>
      </c>
      <c r="G1918" s="16">
        <f>IF(OR(C1918="",F1918=""),"",C1918-F1918)</f>
        <v/>
      </c>
      <c r="H1918" s="17">
        <f>IF(OR(C1918="",F1918="",F1918=0),"",C1918/F1918)</f>
        <v/>
      </c>
      <c r="I1918" s="18">
        <f>IF('01_RAW_FwdRV'!B1918="","",'01_RAW_FwdRV'!B1918)</f>
        <v/>
      </c>
      <c r="J1918" s="18">
        <f>IF(ROW()&lt;=3286,STDEV(D1919:D1939)*SQRT(252),"")</f>
        <v/>
      </c>
      <c r="K1918" s="18">
        <f>IF(ROW()&lt;=3244,LN(B1981/B1918),"")</f>
        <v/>
      </c>
      <c r="L1918" s="19" t="n">
        <v>0.4037558685446009</v>
      </c>
      <c r="M1918" s="19" t="n">
        <v>0.09546165884194054</v>
      </c>
      <c r="N1918" s="17" t="n">
        <v>0.6472543461232659</v>
      </c>
      <c r="O1918" s="20">
        <f>IF(F1918="","",IF(F1918&lt;'04_VOLATILITY_REGIMES'!$C$5,"Low",IF(F1918&lt;'04_VOLATILITY_REGIMES'!$C$6,"Normal",IF(F1918&lt;'04_VOLATILITY_REGIMES'!$C$7,"High","Extreme"))))</f>
        <v/>
      </c>
      <c r="P1918" s="20">
        <f>O1919</f>
        <v/>
      </c>
      <c r="Q1918" s="21">
        <f>YEAR(A1918)</f>
        <v/>
      </c>
    </row>
    <row r="1919">
      <c r="A1919" s="14" t="n">
        <v>44176</v>
      </c>
      <c r="B1919" s="15">
        <f>'01_RAW_Spot'!B1919</f>
        <v/>
      </c>
      <c r="C1919" s="16">
        <f>'01_RAW_IV'!B1919</f>
        <v/>
      </c>
      <c r="D1919" s="15">
        <f>LN(B1919/B1918)</f>
        <v/>
      </c>
      <c r="E1919" s="16">
        <f>STDEV(D1899:D1919)*SQRT(252)</f>
        <v/>
      </c>
      <c r="F1919" s="16">
        <f>STDEV(D1857:D1919)*SQRT(252)</f>
        <v/>
      </c>
      <c r="G1919" s="16">
        <f>IF(OR(C1919="",F1919=""),"",C1919-F1919)</f>
        <v/>
      </c>
      <c r="H1919" s="17">
        <f>IF(OR(C1919="",F1919="",F1919=0),"",C1919/F1919)</f>
        <v/>
      </c>
      <c r="I1919" s="18">
        <f>IF('01_RAW_FwdRV'!B1919="","",'01_RAW_FwdRV'!B1919)</f>
        <v/>
      </c>
      <c r="J1919" s="18">
        <f>IF(ROW()&lt;=3286,STDEV(D1920:D1940)*SQRT(252),"")</f>
        <v/>
      </c>
      <c r="K1919" s="18">
        <f>IF(ROW()&lt;=3244,LN(B1982/B1919),"")</f>
        <v/>
      </c>
      <c r="L1919" s="19" t="n">
        <v>0.3738269030239833</v>
      </c>
      <c r="M1919" s="19" t="n">
        <v>0.09436913451511991</v>
      </c>
      <c r="N1919" s="17" t="n">
        <v>0.6070107427130534</v>
      </c>
      <c r="O1919" s="20">
        <f>IF(F1919="","",IF(F1919&lt;'04_VOLATILITY_REGIMES'!$C$5,"Low",IF(F1919&lt;'04_VOLATILITY_REGIMES'!$C$6,"Normal",IF(F1919&lt;'04_VOLATILITY_REGIMES'!$C$7,"High","Extreme"))))</f>
        <v/>
      </c>
      <c r="P1919" s="20">
        <f>O1920</f>
        <v/>
      </c>
      <c r="Q1919" s="21">
        <f>YEAR(A1919)</f>
        <v/>
      </c>
    </row>
    <row r="1920">
      <c r="A1920" s="14" t="n">
        <v>44179</v>
      </c>
      <c r="B1920" s="15">
        <f>'01_RAW_Spot'!B1920</f>
        <v/>
      </c>
      <c r="C1920" s="16">
        <f>'01_RAW_IV'!B1920</f>
        <v/>
      </c>
      <c r="D1920" s="15">
        <f>LN(B1920/B1919)</f>
        <v/>
      </c>
      <c r="E1920" s="16">
        <f>STDEV(D1900:D1920)*SQRT(252)</f>
        <v/>
      </c>
      <c r="F1920" s="16">
        <f>STDEV(D1858:D1920)*SQRT(252)</f>
        <v/>
      </c>
      <c r="G1920" s="16">
        <f>IF(OR(C1920="",F1920=""),"",C1920-F1920)</f>
        <v/>
      </c>
      <c r="H1920" s="17">
        <f>IF(OR(C1920="",F1920="",F1920=0),"",C1920/F1920)</f>
        <v/>
      </c>
      <c r="I1920" s="18">
        <f>IF('01_RAW_FwdRV'!B1920="","",'01_RAW_FwdRV'!B1920)</f>
        <v/>
      </c>
      <c r="J1920" s="18">
        <f>IF(ROW()&lt;=3286,STDEV(D1921:D1941)*SQRT(252),"")</f>
        <v/>
      </c>
      <c r="K1920" s="18">
        <f>IF(ROW()&lt;=3244,LN(B1983/B1920),"")</f>
        <v/>
      </c>
      <c r="L1920" s="19" t="n">
        <v>0.3611255862428348</v>
      </c>
      <c r="M1920" s="19" t="n">
        <v>0.09588327253778009</v>
      </c>
      <c r="N1920" s="17" t="n">
        <v>0.5742777064338431</v>
      </c>
      <c r="O1920" s="20">
        <f>IF(F1920="","",IF(F1920&lt;'04_VOLATILITY_REGIMES'!$C$5,"Low",IF(F1920&lt;'04_VOLATILITY_REGIMES'!$C$6,"Normal",IF(F1920&lt;'04_VOLATILITY_REGIMES'!$C$7,"High","Extreme"))))</f>
        <v/>
      </c>
      <c r="P1920" s="20">
        <f>O1921</f>
        <v/>
      </c>
      <c r="Q1920" s="21">
        <f>YEAR(A1920)</f>
        <v/>
      </c>
    </row>
    <row r="1921">
      <c r="A1921" s="14" t="n">
        <v>44180</v>
      </c>
      <c r="B1921" s="15">
        <f>'01_RAW_Spot'!B1921</f>
        <v/>
      </c>
      <c r="C1921" s="16">
        <f>'01_RAW_IV'!B1921</f>
        <v/>
      </c>
      <c r="D1921" s="15">
        <f>LN(B1921/B1920)</f>
        <v/>
      </c>
      <c r="E1921" s="16">
        <f>STDEV(D1901:D1921)*SQRT(252)</f>
        <v/>
      </c>
      <c r="F1921" s="16">
        <f>STDEV(D1859:D1921)*SQRT(252)</f>
        <v/>
      </c>
      <c r="G1921" s="16">
        <f>IF(OR(C1921="",F1921=""),"",C1921-F1921)</f>
        <v/>
      </c>
      <c r="H1921" s="17">
        <f>IF(OR(C1921="",F1921="",F1921=0),"",C1921/F1921)</f>
        <v/>
      </c>
      <c r="I1921" s="18">
        <f>IF('01_RAW_FwdRV'!B1921="","",'01_RAW_FwdRV'!B1921)</f>
        <v/>
      </c>
      <c r="J1921" s="18">
        <f>IF(ROW()&lt;=3286,STDEV(D1922:D1942)*SQRT(252),"")</f>
        <v/>
      </c>
      <c r="K1921" s="18">
        <f>IF(ROW()&lt;=3244,LN(B1984/B1921),"")</f>
        <v/>
      </c>
      <c r="L1921" s="19" t="n">
        <v>0.3453125</v>
      </c>
      <c r="M1921" s="19" t="n">
        <v>0.09635416666666667</v>
      </c>
      <c r="N1921" s="17" t="n">
        <v>0.5374131551157931</v>
      </c>
      <c r="O1921" s="20">
        <f>IF(F1921="","",IF(F1921&lt;'04_VOLATILITY_REGIMES'!$C$5,"Low",IF(F1921&lt;'04_VOLATILITY_REGIMES'!$C$6,"Normal",IF(F1921&lt;'04_VOLATILITY_REGIMES'!$C$7,"High","Extreme"))))</f>
        <v/>
      </c>
      <c r="P1921" s="20">
        <f>O1922</f>
        <v/>
      </c>
      <c r="Q1921" s="21">
        <f>YEAR(A1921)</f>
        <v/>
      </c>
    </row>
    <row r="1922">
      <c r="A1922" s="14" t="n">
        <v>44181</v>
      </c>
      <c r="B1922" s="15">
        <f>'01_RAW_Spot'!B1922</f>
        <v/>
      </c>
      <c r="C1922" s="16">
        <f>'01_RAW_IV'!B1922</f>
        <v/>
      </c>
      <c r="D1922" s="15">
        <f>LN(B1922/B1921)</f>
        <v/>
      </c>
      <c r="E1922" s="16">
        <f>STDEV(D1902:D1922)*SQRT(252)</f>
        <v/>
      </c>
      <c r="F1922" s="16">
        <f>STDEV(D1860:D1922)*SQRT(252)</f>
        <v/>
      </c>
      <c r="G1922" s="16">
        <f>IF(OR(C1922="",F1922=""),"",C1922-F1922)</f>
        <v/>
      </c>
      <c r="H1922" s="17">
        <f>IF(OR(C1922="",F1922="",F1922=0),"",C1922/F1922)</f>
        <v/>
      </c>
      <c r="I1922" s="18">
        <f>IF('01_RAW_FwdRV'!B1922="","",'01_RAW_FwdRV'!B1922)</f>
        <v/>
      </c>
      <c r="J1922" s="18">
        <f>IF(ROW()&lt;=3286,STDEV(D1923:D1943)*SQRT(252),"")</f>
        <v/>
      </c>
      <c r="K1922" s="18">
        <f>IF(ROW()&lt;=3244,LN(B1985/B1922),"")</f>
        <v/>
      </c>
      <c r="L1922" s="19" t="n">
        <v>0.3331598125976054</v>
      </c>
      <c r="M1922" s="19" t="n">
        <v>0.0952628839146278</v>
      </c>
      <c r="N1922" s="17" t="n">
        <v>0.5089169691224115</v>
      </c>
      <c r="O1922" s="20">
        <f>IF(F1922="","",IF(F1922&lt;'04_VOLATILITY_REGIMES'!$C$5,"Low",IF(F1922&lt;'04_VOLATILITY_REGIMES'!$C$6,"Normal",IF(F1922&lt;'04_VOLATILITY_REGIMES'!$C$7,"High","Extreme"))))</f>
        <v/>
      </c>
      <c r="P1922" s="20">
        <f>O1923</f>
        <v/>
      </c>
      <c r="Q1922" s="21">
        <f>YEAR(A1922)</f>
        <v/>
      </c>
    </row>
    <row r="1923">
      <c r="A1923" s="14" t="n">
        <v>44182</v>
      </c>
      <c r="B1923" s="15">
        <f>'01_RAW_Spot'!B1923</f>
        <v/>
      </c>
      <c r="C1923" s="16">
        <f>'01_RAW_IV'!B1923</f>
        <v/>
      </c>
      <c r="D1923" s="15">
        <f>LN(B1923/B1922)</f>
        <v/>
      </c>
      <c r="E1923" s="16">
        <f>STDEV(D1903:D1923)*SQRT(252)</f>
        <v/>
      </c>
      <c r="F1923" s="16">
        <f>STDEV(D1861:D1923)*SQRT(252)</f>
        <v/>
      </c>
      <c r="G1923" s="16">
        <f>IF(OR(C1923="",F1923=""),"",C1923-F1923)</f>
        <v/>
      </c>
      <c r="H1923" s="17">
        <f>IF(OR(C1923="",F1923="",F1923=0),"",C1923/F1923)</f>
        <v/>
      </c>
      <c r="I1923" s="18">
        <f>IF('01_RAW_FwdRV'!B1923="","",'01_RAW_FwdRV'!B1923)</f>
        <v/>
      </c>
      <c r="J1923" s="18">
        <f>IF(ROW()&lt;=3286,STDEV(D1924:D1944)*SQRT(252),"")</f>
        <v/>
      </c>
      <c r="K1923" s="18">
        <f>IF(ROW()&lt;=3244,LN(B1986/B1923),"")</f>
        <v/>
      </c>
      <c r="L1923" s="19" t="n">
        <v>0.3246618106139438</v>
      </c>
      <c r="M1923" s="19" t="n">
        <v>0.08949011446409989</v>
      </c>
      <c r="N1923" s="17" t="n">
        <v>0.4959998789955459</v>
      </c>
      <c r="O1923" s="20">
        <f>IF(F1923="","",IF(F1923&lt;'04_VOLATILITY_REGIMES'!$C$5,"Low",IF(F1923&lt;'04_VOLATILITY_REGIMES'!$C$6,"Normal",IF(F1923&lt;'04_VOLATILITY_REGIMES'!$C$7,"High","Extreme"))))</f>
        <v/>
      </c>
      <c r="P1923" s="20">
        <f>O1924</f>
        <v/>
      </c>
      <c r="Q1923" s="21">
        <f>YEAR(A1923)</f>
        <v/>
      </c>
    </row>
    <row r="1924">
      <c r="A1924" s="14" t="n">
        <v>44183</v>
      </c>
      <c r="B1924" s="15">
        <f>'01_RAW_Spot'!B1924</f>
        <v/>
      </c>
      <c r="C1924" s="16">
        <f>'01_RAW_IV'!B1924</f>
        <v/>
      </c>
      <c r="D1924" s="15">
        <f>LN(B1924/B1923)</f>
        <v/>
      </c>
      <c r="E1924" s="16">
        <f>STDEV(D1904:D1924)*SQRT(252)</f>
        <v/>
      </c>
      <c r="F1924" s="16">
        <f>STDEV(D1862:D1924)*SQRT(252)</f>
        <v/>
      </c>
      <c r="G1924" s="16">
        <f>IF(OR(C1924="",F1924=""),"",C1924-F1924)</f>
        <v/>
      </c>
      <c r="H1924" s="17">
        <f>IF(OR(C1924="",F1924="",F1924=0),"",C1924/F1924)</f>
        <v/>
      </c>
      <c r="I1924" s="18">
        <f>IF('01_RAW_FwdRV'!B1924="","",'01_RAW_FwdRV'!B1924)</f>
        <v/>
      </c>
      <c r="J1924" s="18">
        <f>IF(ROW()&lt;=3286,STDEV(D1925:D1945)*SQRT(252),"")</f>
        <v/>
      </c>
      <c r="K1924" s="18">
        <f>IF(ROW()&lt;=3244,LN(B1987/B1924),"")</f>
        <v/>
      </c>
      <c r="L1924" s="19" t="n">
        <v>0.3234529381175247</v>
      </c>
      <c r="M1924" s="19" t="n">
        <v>0.08736349453978159</v>
      </c>
      <c r="N1924" s="17" t="n">
        <v>0.5015424267602749</v>
      </c>
      <c r="O1924" s="20">
        <f>IF(F1924="","",IF(F1924&lt;'04_VOLATILITY_REGIMES'!$C$5,"Low",IF(F1924&lt;'04_VOLATILITY_REGIMES'!$C$6,"Normal",IF(F1924&lt;'04_VOLATILITY_REGIMES'!$C$7,"High","Extreme"))))</f>
        <v/>
      </c>
      <c r="P1924" s="20">
        <f>O1925</f>
        <v/>
      </c>
      <c r="Q1924" s="21">
        <f>YEAR(A1924)</f>
        <v/>
      </c>
    </row>
    <row r="1925">
      <c r="A1925" s="14" t="n">
        <v>44186</v>
      </c>
      <c r="B1925" s="15">
        <f>'01_RAW_Spot'!B1925</f>
        <v/>
      </c>
      <c r="C1925" s="16">
        <f>'01_RAW_IV'!B1925</f>
        <v/>
      </c>
      <c r="D1925" s="15">
        <f>LN(B1925/B1924)</f>
        <v/>
      </c>
      <c r="E1925" s="16">
        <f>STDEV(D1905:D1925)*SQRT(252)</f>
        <v/>
      </c>
      <c r="F1925" s="16">
        <f>STDEV(D1863:D1925)*SQRT(252)</f>
        <v/>
      </c>
      <c r="G1925" s="16">
        <f>IF(OR(C1925="",F1925=""),"",C1925-F1925)</f>
        <v/>
      </c>
      <c r="H1925" s="17">
        <f>IF(OR(C1925="",F1925="",F1925=0),"",C1925/F1925)</f>
        <v/>
      </c>
      <c r="I1925" s="18">
        <f>IF('01_RAW_FwdRV'!B1925="","",'01_RAW_FwdRV'!B1925)</f>
        <v/>
      </c>
      <c r="J1925" s="18">
        <f>IF(ROW()&lt;=3286,STDEV(D1926:D1946)*SQRT(252),"")</f>
        <v/>
      </c>
      <c r="K1925" s="18">
        <f>IF(ROW()&lt;=3244,LN(B1988/B1925),"")</f>
        <v/>
      </c>
      <c r="L1925" s="19" t="n">
        <v>0.33004158004158</v>
      </c>
      <c r="M1925" s="19" t="n">
        <v>0.091995841995842</v>
      </c>
      <c r="N1925" s="17" t="n">
        <v>0.5015148035349377</v>
      </c>
      <c r="O1925" s="20">
        <f>IF(F1925="","",IF(F1925&lt;'04_VOLATILITY_REGIMES'!$C$5,"Low",IF(F1925&lt;'04_VOLATILITY_REGIMES'!$C$6,"Normal",IF(F1925&lt;'04_VOLATILITY_REGIMES'!$C$7,"High","Extreme"))))</f>
        <v/>
      </c>
      <c r="P1925" s="20">
        <f>O1926</f>
        <v/>
      </c>
      <c r="Q1925" s="21">
        <f>YEAR(A1925)</f>
        <v/>
      </c>
    </row>
    <row r="1926">
      <c r="A1926" s="14" t="n">
        <v>44187</v>
      </c>
      <c r="B1926" s="15">
        <f>'01_RAW_Spot'!B1926</f>
        <v/>
      </c>
      <c r="C1926" s="16">
        <f>'01_RAW_IV'!B1926</f>
        <v/>
      </c>
      <c r="D1926" s="15">
        <f>LN(B1926/B1925)</f>
        <v/>
      </c>
      <c r="E1926" s="16">
        <f>STDEV(D1906:D1926)*SQRT(252)</f>
        <v/>
      </c>
      <c r="F1926" s="16">
        <f>STDEV(D1864:D1926)*SQRT(252)</f>
        <v/>
      </c>
      <c r="G1926" s="16">
        <f>IF(OR(C1926="",F1926=""),"",C1926-F1926)</f>
        <v/>
      </c>
      <c r="H1926" s="17">
        <f>IF(OR(C1926="",F1926="",F1926=0),"",C1926/F1926)</f>
        <v/>
      </c>
      <c r="I1926" s="18">
        <f>IF('01_RAW_FwdRV'!B1926="","",'01_RAW_FwdRV'!B1926)</f>
        <v/>
      </c>
      <c r="J1926" s="18">
        <f>IF(ROW()&lt;=3286,STDEV(D1927:D1947)*SQRT(252),"")</f>
        <v/>
      </c>
      <c r="K1926" s="18">
        <f>IF(ROW()&lt;=3244,LN(B1989/B1926),"")</f>
        <v/>
      </c>
      <c r="L1926" s="19" t="n">
        <v>0.3355844155844156</v>
      </c>
      <c r="M1926" s="19" t="n">
        <v>0.08415584415584415</v>
      </c>
      <c r="N1926" s="17" t="n">
        <v>0.5421861174022282</v>
      </c>
      <c r="O1926" s="20">
        <f>IF(F1926="","",IF(F1926&lt;'04_VOLATILITY_REGIMES'!$C$5,"Low",IF(F1926&lt;'04_VOLATILITY_REGIMES'!$C$6,"Normal",IF(F1926&lt;'04_VOLATILITY_REGIMES'!$C$7,"High","Extreme"))))</f>
        <v/>
      </c>
      <c r="P1926" s="20">
        <f>O1927</f>
        <v/>
      </c>
      <c r="Q1926" s="21">
        <f>YEAR(A1926)</f>
        <v/>
      </c>
    </row>
    <row r="1927">
      <c r="A1927" s="14" t="n">
        <v>44188</v>
      </c>
      <c r="B1927" s="15">
        <f>'01_RAW_Spot'!B1927</f>
        <v/>
      </c>
      <c r="C1927" s="16">
        <f>'01_RAW_IV'!B1927</f>
        <v/>
      </c>
      <c r="D1927" s="15">
        <f>LN(B1927/B1926)</f>
        <v/>
      </c>
      <c r="E1927" s="16">
        <f>STDEV(D1907:D1927)*SQRT(252)</f>
        <v/>
      </c>
      <c r="F1927" s="16">
        <f>STDEV(D1865:D1927)*SQRT(252)</f>
        <v/>
      </c>
      <c r="G1927" s="16">
        <f>IF(OR(C1927="",F1927=""),"",C1927-F1927)</f>
        <v/>
      </c>
      <c r="H1927" s="17">
        <f>IF(OR(C1927="",F1927="",F1927=0),"",C1927/F1927)</f>
        <v/>
      </c>
      <c r="I1927" s="18">
        <f>IF('01_RAW_FwdRV'!B1927="","",'01_RAW_FwdRV'!B1927)</f>
        <v/>
      </c>
      <c r="J1927" s="18">
        <f>IF(ROW()&lt;=3286,STDEV(D1928:D1948)*SQRT(252),"")</f>
        <v/>
      </c>
      <c r="K1927" s="18">
        <f>IF(ROW()&lt;=3244,LN(B1990/B1927),"")</f>
        <v/>
      </c>
      <c r="L1927" s="19" t="n">
        <v>0.3328141225337487</v>
      </c>
      <c r="M1927" s="19" t="n">
        <v>0.08618899273104881</v>
      </c>
      <c r="N1927" s="17" t="n">
        <v>0.5289887173278919</v>
      </c>
      <c r="O1927" s="20">
        <f>IF(F1927="","",IF(F1927&lt;'04_VOLATILITY_REGIMES'!$C$5,"Low",IF(F1927&lt;'04_VOLATILITY_REGIMES'!$C$6,"Normal",IF(F1927&lt;'04_VOLATILITY_REGIMES'!$C$7,"High","Extreme"))))</f>
        <v/>
      </c>
      <c r="P1927" s="20">
        <f>O1928</f>
        <v/>
      </c>
      <c r="Q1927" s="21">
        <f>YEAR(A1927)</f>
        <v/>
      </c>
    </row>
    <row r="1928">
      <c r="A1928" s="14" t="n">
        <v>44189</v>
      </c>
      <c r="B1928" s="15">
        <f>'01_RAW_Spot'!B1928</f>
        <v/>
      </c>
      <c r="C1928" s="16">
        <f>'01_RAW_IV'!B1928</f>
        <v/>
      </c>
      <c r="D1928" s="15">
        <f>LN(B1928/B1927)</f>
        <v/>
      </c>
      <c r="E1928" s="16">
        <f>STDEV(D1908:D1928)*SQRT(252)</f>
        <v/>
      </c>
      <c r="F1928" s="16">
        <f>STDEV(D1866:D1928)*SQRT(252)</f>
        <v/>
      </c>
      <c r="G1928" s="16">
        <f>IF(OR(C1928="",F1928=""),"",C1928-F1928)</f>
        <v/>
      </c>
      <c r="H1928" s="17">
        <f>IF(OR(C1928="",F1928="",F1928=0),"",C1928/F1928)</f>
        <v/>
      </c>
      <c r="I1928" s="18">
        <f>IF('01_RAW_FwdRV'!B1928="","",'01_RAW_FwdRV'!B1928)</f>
        <v/>
      </c>
      <c r="J1928" s="18">
        <f>IF(ROW()&lt;=3286,STDEV(D1929:D1949)*SQRT(252),"")</f>
        <v/>
      </c>
      <c r="K1928" s="18">
        <f>IF(ROW()&lt;=3244,LN(B1991/B1928),"")</f>
        <v/>
      </c>
      <c r="L1928" s="19" t="n">
        <v>0.3399065905552672</v>
      </c>
      <c r="M1928" s="19" t="n">
        <v>0.09081473793461339</v>
      </c>
      <c r="N1928" s="17" t="n">
        <v>0.5427826091070529</v>
      </c>
      <c r="O1928" s="20">
        <f>IF(F1928="","",IF(F1928&lt;'04_VOLATILITY_REGIMES'!$C$5,"Low",IF(F1928&lt;'04_VOLATILITY_REGIMES'!$C$6,"Normal",IF(F1928&lt;'04_VOLATILITY_REGIMES'!$C$7,"High","Extreme"))))</f>
        <v/>
      </c>
      <c r="P1928" s="20">
        <f>O1929</f>
        <v/>
      </c>
      <c r="Q1928" s="21">
        <f>YEAR(A1928)</f>
        <v/>
      </c>
    </row>
    <row r="1929">
      <c r="A1929" s="14" t="n">
        <v>44193</v>
      </c>
      <c r="B1929" s="15">
        <f>'01_RAW_Spot'!B1929</f>
        <v/>
      </c>
      <c r="C1929" s="16">
        <f>'01_RAW_IV'!B1929</f>
        <v/>
      </c>
      <c r="D1929" s="15">
        <f>LN(B1929/B1928)</f>
        <v/>
      </c>
      <c r="E1929" s="16">
        <f>STDEV(D1909:D1929)*SQRT(252)</f>
        <v/>
      </c>
      <c r="F1929" s="16">
        <f>STDEV(D1867:D1929)*SQRT(252)</f>
        <v/>
      </c>
      <c r="G1929" s="16">
        <f>IF(OR(C1929="",F1929=""),"",C1929-F1929)</f>
        <v/>
      </c>
      <c r="H1929" s="17">
        <f>IF(OR(C1929="",F1929="",F1929=0),"",C1929/F1929)</f>
        <v/>
      </c>
      <c r="I1929" s="18">
        <f>IF('01_RAW_FwdRV'!B1929="","",'01_RAW_FwdRV'!B1929)</f>
        <v/>
      </c>
      <c r="J1929" s="18">
        <f>IF(ROW()&lt;=3286,STDEV(D1930:D1950)*SQRT(252),"")</f>
        <v/>
      </c>
      <c r="K1929" s="18">
        <f>IF(ROW()&lt;=3244,LN(B1992/B1929),"")</f>
        <v/>
      </c>
      <c r="L1929" s="19" t="n">
        <v>0.3360995850622407</v>
      </c>
      <c r="M1929" s="19" t="n">
        <v>0.0912863070539419</v>
      </c>
      <c r="N1929" s="17" t="n">
        <v>0.5313312562091718</v>
      </c>
      <c r="O1929" s="20">
        <f>IF(F1929="","",IF(F1929&lt;'04_VOLATILITY_REGIMES'!$C$5,"Low",IF(F1929&lt;'04_VOLATILITY_REGIMES'!$C$6,"Normal",IF(F1929&lt;'04_VOLATILITY_REGIMES'!$C$7,"High","Extreme"))))</f>
        <v/>
      </c>
      <c r="P1929" s="20">
        <f>O1930</f>
        <v/>
      </c>
      <c r="Q1929" s="21">
        <f>YEAR(A1929)</f>
        <v/>
      </c>
    </row>
    <row r="1930">
      <c r="A1930" s="14" t="n">
        <v>44194</v>
      </c>
      <c r="B1930" s="15">
        <f>'01_RAW_Spot'!B1930</f>
        <v/>
      </c>
      <c r="C1930" s="16">
        <f>'01_RAW_IV'!B1930</f>
        <v/>
      </c>
      <c r="D1930" s="15">
        <f>LN(B1930/B1929)</f>
        <v/>
      </c>
      <c r="E1930" s="16">
        <f>STDEV(D1910:D1930)*SQRT(252)</f>
        <v/>
      </c>
      <c r="F1930" s="16">
        <f>STDEV(D1868:D1930)*SQRT(252)</f>
        <v/>
      </c>
      <c r="G1930" s="16">
        <f>IF(OR(C1930="",F1930=""),"",C1930-F1930)</f>
        <v/>
      </c>
      <c r="H1930" s="17">
        <f>IF(OR(C1930="",F1930="",F1930=0),"",C1930/F1930)</f>
        <v/>
      </c>
      <c r="I1930" s="18">
        <f>IF('01_RAW_FwdRV'!B1930="","",'01_RAW_FwdRV'!B1930)</f>
        <v/>
      </c>
      <c r="J1930" s="18">
        <f>IF(ROW()&lt;=3286,STDEV(D1931:D1951)*SQRT(252),"")</f>
        <v/>
      </c>
      <c r="K1930" s="18">
        <f>IF(ROW()&lt;=3244,LN(B1993/B1930),"")</f>
        <v/>
      </c>
      <c r="L1930" s="19" t="n">
        <v>0.3177812337998963</v>
      </c>
      <c r="M1930" s="19" t="n">
        <v>0.07257646448937273</v>
      </c>
      <c r="N1930" s="17" t="n">
        <v>0.539654983277026</v>
      </c>
      <c r="O1930" s="20">
        <f>IF(F1930="","",IF(F1930&lt;'04_VOLATILITY_REGIMES'!$C$5,"Low",IF(F1930&lt;'04_VOLATILITY_REGIMES'!$C$6,"Normal",IF(F1930&lt;'04_VOLATILITY_REGIMES'!$C$7,"High","Extreme"))))</f>
        <v/>
      </c>
      <c r="P1930" s="20">
        <f>O1931</f>
        <v/>
      </c>
      <c r="Q1930" s="21">
        <f>YEAR(A1930)</f>
        <v/>
      </c>
    </row>
    <row r="1931">
      <c r="A1931" s="14" t="n">
        <v>44195</v>
      </c>
      <c r="B1931" s="15">
        <f>'01_RAW_Spot'!B1931</f>
        <v/>
      </c>
      <c r="C1931" s="16">
        <f>'01_RAW_IV'!B1931</f>
        <v/>
      </c>
      <c r="D1931" s="15">
        <f>LN(B1931/B1930)</f>
        <v/>
      </c>
      <c r="E1931" s="16">
        <f>STDEV(D1911:D1931)*SQRT(252)</f>
        <v/>
      </c>
      <c r="F1931" s="16">
        <f>STDEV(D1869:D1931)*SQRT(252)</f>
        <v/>
      </c>
      <c r="G1931" s="16">
        <f>IF(OR(C1931="",F1931=""),"",C1931-F1931)</f>
        <v/>
      </c>
      <c r="H1931" s="17">
        <f>IF(OR(C1931="",F1931="",F1931=0),"",C1931/F1931)</f>
        <v/>
      </c>
      <c r="I1931" s="18">
        <f>IF('01_RAW_FwdRV'!B1931="","",'01_RAW_FwdRV'!B1931)</f>
        <v/>
      </c>
      <c r="J1931" s="18">
        <f>IF(ROW()&lt;=3286,STDEV(D1932:D1952)*SQRT(252),"")</f>
        <v/>
      </c>
      <c r="K1931" s="18">
        <f>IF(ROW()&lt;=3244,LN(B1994/B1931),"")</f>
        <v/>
      </c>
      <c r="L1931" s="19" t="n">
        <v>0.3150259067357513</v>
      </c>
      <c r="M1931" s="19" t="n">
        <v>0.06269430051813471</v>
      </c>
      <c r="N1931" s="17" t="n">
        <v>0.5683030828471798</v>
      </c>
      <c r="O1931" s="20">
        <f>IF(F1931="","",IF(F1931&lt;'04_VOLATILITY_REGIMES'!$C$5,"Low",IF(F1931&lt;'04_VOLATILITY_REGIMES'!$C$6,"Normal",IF(F1931&lt;'04_VOLATILITY_REGIMES'!$C$7,"High","Extreme"))))</f>
        <v/>
      </c>
      <c r="P1931" s="20">
        <f>O1932</f>
        <v/>
      </c>
      <c r="Q1931" s="21">
        <f>YEAR(A1931)</f>
        <v/>
      </c>
    </row>
    <row r="1932">
      <c r="A1932" s="14" t="n">
        <v>44196</v>
      </c>
      <c r="B1932" s="15">
        <f>'01_RAW_Spot'!B1932</f>
        <v/>
      </c>
      <c r="C1932" s="16">
        <f>'01_RAW_IV'!B1932</f>
        <v/>
      </c>
      <c r="D1932" s="15">
        <f>LN(B1932/B1931)</f>
        <v/>
      </c>
      <c r="E1932" s="16">
        <f>STDEV(D1912:D1932)*SQRT(252)</f>
        <v/>
      </c>
      <c r="F1932" s="16">
        <f>STDEV(D1870:D1932)*SQRT(252)</f>
        <v/>
      </c>
      <c r="G1932" s="16">
        <f>IF(OR(C1932="",F1932=""),"",C1932-F1932)</f>
        <v/>
      </c>
      <c r="H1932" s="17">
        <f>IF(OR(C1932="",F1932="",F1932=0),"",C1932/F1932)</f>
        <v/>
      </c>
      <c r="I1932" s="18">
        <f>IF('01_RAW_FwdRV'!B1932="","",'01_RAW_FwdRV'!B1932)</f>
        <v/>
      </c>
      <c r="J1932" s="18">
        <f>IF(ROW()&lt;=3286,STDEV(D1933:D1953)*SQRT(252),"")</f>
        <v/>
      </c>
      <c r="K1932" s="18">
        <f>IF(ROW()&lt;=3244,LN(B1995/B1932),"")</f>
        <v/>
      </c>
      <c r="L1932" s="19" t="n">
        <v>0.3252200932159503</v>
      </c>
      <c r="M1932" s="19" t="n">
        <v>0.06680476437079233</v>
      </c>
      <c r="N1932" s="17" t="n">
        <v>0.5764398195644311</v>
      </c>
      <c r="O1932" s="20">
        <f>IF(F1932="","",IF(F1932&lt;'04_VOLATILITY_REGIMES'!$C$5,"Low",IF(F1932&lt;'04_VOLATILITY_REGIMES'!$C$6,"Normal",IF(F1932&lt;'04_VOLATILITY_REGIMES'!$C$7,"High","Extreme"))))</f>
        <v/>
      </c>
      <c r="P1932" s="20">
        <f>O1933</f>
        <v/>
      </c>
      <c r="Q1932" s="21">
        <f>YEAR(A1932)</f>
        <v/>
      </c>
    </row>
    <row r="1933">
      <c r="A1933" s="14" t="n">
        <v>44197</v>
      </c>
      <c r="B1933" s="15">
        <f>'01_RAW_Spot'!B1933</f>
        <v/>
      </c>
      <c r="C1933" s="16">
        <f>'01_RAW_IV'!B1933</f>
        <v/>
      </c>
      <c r="D1933" s="15">
        <f>LN(B1933/B1932)</f>
        <v/>
      </c>
      <c r="E1933" s="16">
        <f>STDEV(D1913:D1933)*SQRT(252)</f>
        <v/>
      </c>
      <c r="F1933" s="16">
        <f>STDEV(D1871:D1933)*SQRT(252)</f>
        <v/>
      </c>
      <c r="G1933" s="16">
        <f>IF(OR(C1933="",F1933=""),"",C1933-F1933)</f>
        <v/>
      </c>
      <c r="H1933" s="17">
        <f>IF(OR(C1933="",F1933="",F1933=0),"",C1933/F1933)</f>
        <v/>
      </c>
      <c r="I1933" s="18">
        <f>IF('01_RAW_FwdRV'!B1933="","",'01_RAW_FwdRV'!B1933)</f>
        <v/>
      </c>
      <c r="J1933" s="18">
        <f>IF(ROW()&lt;=3286,STDEV(D1934:D1954)*SQRT(252),"")</f>
        <v/>
      </c>
      <c r="K1933" s="18">
        <f>IF(ROW()&lt;=3244,LN(B1996/B1933),"")</f>
        <v/>
      </c>
      <c r="L1933" s="19" t="n">
        <v>0.317287784679089</v>
      </c>
      <c r="M1933" s="19" t="n">
        <v>0.06677018633540373</v>
      </c>
      <c r="N1933" s="17" t="n">
        <v>0.5609926358590915</v>
      </c>
      <c r="O1933" s="20">
        <f>IF(F1933="","",IF(F1933&lt;'04_VOLATILITY_REGIMES'!$C$5,"Low",IF(F1933&lt;'04_VOLATILITY_REGIMES'!$C$6,"Normal",IF(F1933&lt;'04_VOLATILITY_REGIMES'!$C$7,"High","Extreme"))))</f>
        <v/>
      </c>
      <c r="P1933" s="20">
        <f>O1934</f>
        <v/>
      </c>
      <c r="Q1933" s="21">
        <f>YEAR(A1933)</f>
        <v/>
      </c>
    </row>
    <row r="1934">
      <c r="A1934" s="14" t="n">
        <v>44200</v>
      </c>
      <c r="B1934" s="15">
        <f>'01_RAW_Spot'!B1934</f>
        <v/>
      </c>
      <c r="C1934" s="16">
        <f>'01_RAW_IV'!B1934</f>
        <v/>
      </c>
      <c r="D1934" s="15">
        <f>LN(B1934/B1933)</f>
        <v/>
      </c>
      <c r="E1934" s="16">
        <f>STDEV(D1914:D1934)*SQRT(252)</f>
        <v/>
      </c>
      <c r="F1934" s="16">
        <f>STDEV(D1872:D1934)*SQRT(252)</f>
        <v/>
      </c>
      <c r="G1934" s="16">
        <f>IF(OR(C1934="",F1934=""),"",C1934-F1934)</f>
        <v/>
      </c>
      <c r="H1934" s="17">
        <f>IF(OR(C1934="",F1934="",F1934=0),"",C1934/F1934)</f>
        <v/>
      </c>
      <c r="I1934" s="18">
        <f>IF('01_RAW_FwdRV'!B1934="","",'01_RAW_FwdRV'!B1934)</f>
        <v/>
      </c>
      <c r="J1934" s="18">
        <f>IF(ROW()&lt;=3286,STDEV(D1935:D1955)*SQRT(252),"")</f>
        <v/>
      </c>
      <c r="K1934" s="18">
        <f>IF(ROW()&lt;=3244,LN(B1997/B1934),"")</f>
        <v/>
      </c>
      <c r="L1934" s="19" t="n">
        <v>0.322814278323849</v>
      </c>
      <c r="M1934" s="19" t="n">
        <v>0.06828763579927574</v>
      </c>
      <c r="N1934" s="17" t="n">
        <v>0.5709348458531177</v>
      </c>
      <c r="O1934" s="20">
        <f>IF(F1934="","",IF(F1934&lt;'04_VOLATILITY_REGIMES'!$C$5,"Low",IF(F1934&lt;'04_VOLATILITY_REGIMES'!$C$6,"Normal",IF(F1934&lt;'04_VOLATILITY_REGIMES'!$C$7,"High","Extreme"))))</f>
        <v/>
      </c>
      <c r="P1934" s="20">
        <f>O1935</f>
        <v/>
      </c>
      <c r="Q1934" s="21">
        <f>YEAR(A1934)</f>
        <v/>
      </c>
    </row>
    <row r="1935">
      <c r="A1935" s="14" t="n">
        <v>44201</v>
      </c>
      <c r="B1935" s="15">
        <f>'01_RAW_Spot'!B1935</f>
        <v/>
      </c>
      <c r="C1935" s="16">
        <f>'01_RAW_IV'!B1935</f>
        <v/>
      </c>
      <c r="D1935" s="15">
        <f>LN(B1935/B1934)</f>
        <v/>
      </c>
      <c r="E1935" s="16">
        <f>STDEV(D1915:D1935)*SQRT(252)</f>
        <v/>
      </c>
      <c r="F1935" s="16">
        <f>STDEV(D1873:D1935)*SQRT(252)</f>
        <v/>
      </c>
      <c r="G1935" s="16">
        <f>IF(OR(C1935="",F1935=""),"",C1935-F1935)</f>
        <v/>
      </c>
      <c r="H1935" s="17">
        <f>IF(OR(C1935="",F1935="",F1935=0),"",C1935/F1935)</f>
        <v/>
      </c>
      <c r="I1935" s="18">
        <f>IF('01_RAW_FwdRV'!B1935="","",'01_RAW_FwdRV'!B1935)</f>
        <v/>
      </c>
      <c r="J1935" s="18">
        <f>IF(ROW()&lt;=3286,STDEV(D1936:D1956)*SQRT(252),"")</f>
        <v/>
      </c>
      <c r="K1935" s="18">
        <f>IF(ROW()&lt;=3244,LN(B1998/B1935),"")</f>
        <v/>
      </c>
      <c r="L1935" s="19" t="n">
        <v>0.3190279214064116</v>
      </c>
      <c r="M1935" s="19" t="n">
        <v>0.02585315408479835</v>
      </c>
      <c r="N1935" s="17" t="n">
        <v>0.7516360152913306</v>
      </c>
      <c r="O1935" s="20">
        <f>IF(F1935="","",IF(F1935&lt;'04_VOLATILITY_REGIMES'!$C$5,"Low",IF(F1935&lt;'04_VOLATILITY_REGIMES'!$C$6,"Normal",IF(F1935&lt;'04_VOLATILITY_REGIMES'!$C$7,"High","Extreme"))))</f>
        <v/>
      </c>
      <c r="P1935" s="20">
        <f>O1936</f>
        <v/>
      </c>
      <c r="Q1935" s="21">
        <f>YEAR(A1935)</f>
        <v/>
      </c>
    </row>
    <row r="1936">
      <c r="A1936" s="14" t="n">
        <v>44202</v>
      </c>
      <c r="B1936" s="15">
        <f>'01_RAW_Spot'!B1936</f>
        <v/>
      </c>
      <c r="C1936" s="16">
        <f>'01_RAW_IV'!B1936</f>
        <v/>
      </c>
      <c r="D1936" s="15">
        <f>LN(B1936/B1935)</f>
        <v/>
      </c>
      <c r="E1936" s="16">
        <f>STDEV(D1916:D1936)*SQRT(252)</f>
        <v/>
      </c>
      <c r="F1936" s="16">
        <f>STDEV(D1874:D1936)*SQRT(252)</f>
        <v/>
      </c>
      <c r="G1936" s="16">
        <f>IF(OR(C1936="",F1936=""),"",C1936-F1936)</f>
        <v/>
      </c>
      <c r="H1936" s="17">
        <f>IF(OR(C1936="",F1936="",F1936=0),"",C1936/F1936)</f>
        <v/>
      </c>
      <c r="I1936" s="18">
        <f>IF('01_RAW_FwdRV'!B1936="","",'01_RAW_FwdRV'!B1936)</f>
        <v/>
      </c>
      <c r="J1936" s="18">
        <f>IF(ROW()&lt;=3286,STDEV(D1937:D1957)*SQRT(252),"")</f>
        <v/>
      </c>
      <c r="K1936" s="18">
        <f>IF(ROW()&lt;=3244,LN(B1999/B1936),"")</f>
        <v/>
      </c>
      <c r="L1936" s="19" t="n">
        <v>0.3245478036175711</v>
      </c>
      <c r="M1936" s="19" t="n">
        <v>0.02428940568475452</v>
      </c>
      <c r="N1936" s="17" t="n">
        <v>0.7696391389855103</v>
      </c>
      <c r="O1936" s="20">
        <f>IF(F1936="","",IF(F1936&lt;'04_VOLATILITY_REGIMES'!$C$5,"Low",IF(F1936&lt;'04_VOLATILITY_REGIMES'!$C$6,"Normal",IF(F1936&lt;'04_VOLATILITY_REGIMES'!$C$7,"High","Extreme"))))</f>
        <v/>
      </c>
      <c r="P1936" s="20">
        <f>O1937</f>
        <v/>
      </c>
      <c r="Q1936" s="21">
        <f>YEAR(A1936)</f>
        <v/>
      </c>
    </row>
    <row r="1937">
      <c r="A1937" s="14" t="n">
        <v>44203</v>
      </c>
      <c r="B1937" s="15">
        <f>'01_RAW_Spot'!B1937</f>
        <v/>
      </c>
      <c r="C1937" s="16">
        <f>'01_RAW_IV'!B1937</f>
        <v/>
      </c>
      <c r="D1937" s="15">
        <f>LN(B1937/B1936)</f>
        <v/>
      </c>
      <c r="E1937" s="16">
        <f>STDEV(D1917:D1937)*SQRT(252)</f>
        <v/>
      </c>
      <c r="F1937" s="16">
        <f>STDEV(D1875:D1937)*SQRT(252)</f>
        <v/>
      </c>
      <c r="G1937" s="16">
        <f>IF(OR(C1937="",F1937=""),"",C1937-F1937)</f>
        <v/>
      </c>
      <c r="H1937" s="17">
        <f>IF(OR(C1937="",F1937="",F1937=0),"",C1937/F1937)</f>
        <v/>
      </c>
      <c r="I1937" s="18">
        <f>IF('01_RAW_FwdRV'!B1937="","",'01_RAW_FwdRV'!B1937)</f>
        <v/>
      </c>
      <c r="J1937" s="18">
        <f>IF(ROW()&lt;=3286,STDEV(D1938:D1958)*SQRT(252),"")</f>
        <v/>
      </c>
      <c r="K1937" s="18">
        <f>IF(ROW()&lt;=3244,LN(B2000/B1937),"")</f>
        <v/>
      </c>
      <c r="L1937" s="19" t="n">
        <v>0.2944214876033058</v>
      </c>
      <c r="M1937" s="19" t="n">
        <v>0.0253099173553719</v>
      </c>
      <c r="N1937" s="17" t="n">
        <v>0.7060749816290298</v>
      </c>
      <c r="O1937" s="20">
        <f>IF(F1937="","",IF(F1937&lt;'04_VOLATILITY_REGIMES'!$C$5,"Low",IF(F1937&lt;'04_VOLATILITY_REGIMES'!$C$6,"Normal",IF(F1937&lt;'04_VOLATILITY_REGIMES'!$C$7,"High","Extreme"))))</f>
        <v/>
      </c>
      <c r="P1937" s="20">
        <f>O1938</f>
        <v/>
      </c>
      <c r="Q1937" s="21">
        <f>YEAR(A1937)</f>
        <v/>
      </c>
    </row>
    <row r="1938">
      <c r="A1938" s="14" t="n">
        <v>44204</v>
      </c>
      <c r="B1938" s="15">
        <f>'01_RAW_Spot'!B1938</f>
        <v/>
      </c>
      <c r="C1938" s="16">
        <f>'01_RAW_IV'!B1938</f>
        <v/>
      </c>
      <c r="D1938" s="15">
        <f>LN(B1938/B1937)</f>
        <v/>
      </c>
      <c r="E1938" s="16">
        <f>STDEV(D1918:D1938)*SQRT(252)</f>
        <v/>
      </c>
      <c r="F1938" s="16">
        <f>STDEV(D1876:D1938)*SQRT(252)</f>
        <v/>
      </c>
      <c r="G1938" s="16">
        <f>IF(OR(C1938="",F1938=""),"",C1938-F1938)</f>
        <v/>
      </c>
      <c r="H1938" s="17">
        <f>IF(OR(C1938="",F1938="",F1938=0),"",C1938/F1938)</f>
        <v/>
      </c>
      <c r="I1938" s="18">
        <f>IF('01_RAW_FwdRV'!B1938="","",'01_RAW_FwdRV'!B1938)</f>
        <v/>
      </c>
      <c r="J1938" s="18">
        <f>IF(ROW()&lt;=3286,STDEV(D1939:D1959)*SQRT(252),"")</f>
        <v/>
      </c>
      <c r="K1938" s="18">
        <f>IF(ROW()&lt;=3244,LN(B2001/B1938),"")</f>
        <v/>
      </c>
      <c r="L1938" s="19" t="n">
        <v>0.2813629323696438</v>
      </c>
      <c r="M1938" s="19" t="n">
        <v>0.0252968508002065</v>
      </c>
      <c r="N1938" s="17" t="n">
        <v>0.6941539239697988</v>
      </c>
      <c r="O1938" s="20">
        <f>IF(F1938="","",IF(F1938&lt;'04_VOLATILITY_REGIMES'!$C$5,"Low",IF(F1938&lt;'04_VOLATILITY_REGIMES'!$C$6,"Normal",IF(F1938&lt;'04_VOLATILITY_REGIMES'!$C$7,"High","Extreme"))))</f>
        <v/>
      </c>
      <c r="P1938" s="20">
        <f>O1939</f>
        <v/>
      </c>
      <c r="Q1938" s="21">
        <f>YEAR(A1938)</f>
        <v/>
      </c>
    </row>
    <row r="1939">
      <c r="A1939" s="14" t="n">
        <v>44207</v>
      </c>
      <c r="B1939" s="15">
        <f>'01_RAW_Spot'!B1939</f>
        <v/>
      </c>
      <c r="C1939" s="16">
        <f>'01_RAW_IV'!B1939</f>
        <v/>
      </c>
      <c r="D1939" s="15">
        <f>LN(B1939/B1938)</f>
        <v/>
      </c>
      <c r="E1939" s="16">
        <f>STDEV(D1919:D1939)*SQRT(252)</f>
        <v/>
      </c>
      <c r="F1939" s="16">
        <f>STDEV(D1877:D1939)*SQRT(252)</f>
        <v/>
      </c>
      <c r="G1939" s="16">
        <f>IF(OR(C1939="",F1939=""),"",C1939-F1939)</f>
        <v/>
      </c>
      <c r="H1939" s="17">
        <f>IF(OR(C1939="",F1939="",F1939=0),"",C1939/F1939)</f>
        <v/>
      </c>
      <c r="I1939" s="18">
        <f>IF('01_RAW_FwdRV'!B1939="","",'01_RAW_FwdRV'!B1939)</f>
        <v/>
      </c>
      <c r="J1939" s="18">
        <f>IF(ROW()&lt;=3286,STDEV(D1940:D1960)*SQRT(252),"")</f>
        <v/>
      </c>
      <c r="K1939" s="18">
        <f>IF(ROW()&lt;=3244,LN(B2002/B1939),"")</f>
        <v/>
      </c>
      <c r="L1939" s="19" t="n">
        <v>0.303405572755418</v>
      </c>
      <c r="M1939" s="19" t="n">
        <v>0.02683178534571723</v>
      </c>
      <c r="N1939" s="17" t="n">
        <v>0.7195092891915434</v>
      </c>
      <c r="O1939" s="20">
        <f>IF(F1939="","",IF(F1939&lt;'04_VOLATILITY_REGIMES'!$C$5,"Low",IF(F1939&lt;'04_VOLATILITY_REGIMES'!$C$6,"Normal",IF(F1939&lt;'04_VOLATILITY_REGIMES'!$C$7,"High","Extreme"))))</f>
        <v/>
      </c>
      <c r="P1939" s="20">
        <f>O1940</f>
        <v/>
      </c>
      <c r="Q1939" s="21">
        <f>YEAR(A1939)</f>
        <v/>
      </c>
    </row>
    <row r="1940">
      <c r="A1940" s="14" t="n">
        <v>44208</v>
      </c>
      <c r="B1940" s="15">
        <f>'01_RAW_Spot'!B1940</f>
        <v/>
      </c>
      <c r="C1940" s="16">
        <f>'01_RAW_IV'!B1940</f>
        <v/>
      </c>
      <c r="D1940" s="15">
        <f>LN(B1940/B1939)</f>
        <v/>
      </c>
      <c r="E1940" s="16">
        <f>STDEV(D1920:D1940)*SQRT(252)</f>
        <v/>
      </c>
      <c r="F1940" s="16">
        <f>STDEV(D1878:D1940)*SQRT(252)</f>
        <v/>
      </c>
      <c r="G1940" s="16">
        <f>IF(OR(C1940="",F1940=""),"",C1940-F1940)</f>
        <v/>
      </c>
      <c r="H1940" s="17">
        <f>IF(OR(C1940="",F1940="",F1940=0),"",C1940/F1940)</f>
        <v/>
      </c>
      <c r="I1940" s="18">
        <f>IF('01_RAW_FwdRV'!B1940="","",'01_RAW_FwdRV'!B1940)</f>
        <v/>
      </c>
      <c r="J1940" s="18">
        <f>IF(ROW()&lt;=3286,STDEV(D1941:D1961)*SQRT(252),"")</f>
        <v/>
      </c>
      <c r="K1940" s="18">
        <f>IF(ROW()&lt;=3244,LN(B2003/B1940),"")</f>
        <v/>
      </c>
      <c r="L1940" s="19" t="n">
        <v>0.294997421351212</v>
      </c>
      <c r="M1940" s="19" t="n">
        <v>0.02836513666838577</v>
      </c>
      <c r="N1940" s="17" t="n">
        <v>0.7019973953948072</v>
      </c>
      <c r="O1940" s="20">
        <f>IF(F1940="","",IF(F1940&lt;'04_VOLATILITY_REGIMES'!$C$5,"Low",IF(F1940&lt;'04_VOLATILITY_REGIMES'!$C$6,"Normal",IF(F1940&lt;'04_VOLATILITY_REGIMES'!$C$7,"High","Extreme"))))</f>
        <v/>
      </c>
      <c r="P1940" s="20">
        <f>O1941</f>
        <v/>
      </c>
      <c r="Q1940" s="21">
        <f>YEAR(A1940)</f>
        <v/>
      </c>
    </row>
    <row r="1941">
      <c r="A1941" s="14" t="n">
        <v>44209</v>
      </c>
      <c r="B1941" s="15">
        <f>'01_RAW_Spot'!B1941</f>
        <v/>
      </c>
      <c r="C1941" s="16">
        <f>'01_RAW_IV'!B1941</f>
        <v/>
      </c>
      <c r="D1941" s="15">
        <f>LN(B1941/B1940)</f>
        <v/>
      </c>
      <c r="E1941" s="16">
        <f>STDEV(D1921:D1941)*SQRT(252)</f>
        <v/>
      </c>
      <c r="F1941" s="16">
        <f>STDEV(D1879:D1941)*SQRT(252)</f>
        <v/>
      </c>
      <c r="G1941" s="16">
        <f>IF(OR(C1941="",F1941=""),"",C1941-F1941)</f>
        <v/>
      </c>
      <c r="H1941" s="17">
        <f>IF(OR(C1941="",F1941="",F1941=0),"",C1941/F1941)</f>
        <v/>
      </c>
      <c r="I1941" s="18">
        <f>IF('01_RAW_FwdRV'!B1941="","",'01_RAW_FwdRV'!B1941)</f>
        <v/>
      </c>
      <c r="J1941" s="18">
        <f>IF(ROW()&lt;=3286,STDEV(D1942:D1962)*SQRT(252),"")</f>
        <v/>
      </c>
      <c r="K1941" s="18">
        <f>IF(ROW()&lt;=3244,LN(B2004/B1941),"")</f>
        <v/>
      </c>
      <c r="L1941" s="19" t="n">
        <v>0.2819587628865979</v>
      </c>
      <c r="M1941" s="19" t="n">
        <v>0.02577319587628866</v>
      </c>
      <c r="N1941" s="17" t="n">
        <v>0.6899899754369516</v>
      </c>
      <c r="O1941" s="20">
        <f>IF(F1941="","",IF(F1941&lt;'04_VOLATILITY_REGIMES'!$C$5,"Low",IF(F1941&lt;'04_VOLATILITY_REGIMES'!$C$6,"Normal",IF(F1941&lt;'04_VOLATILITY_REGIMES'!$C$7,"High","Extreme"))))</f>
        <v/>
      </c>
      <c r="P1941" s="20">
        <f>O1942</f>
        <v/>
      </c>
      <c r="Q1941" s="21">
        <f>YEAR(A1941)</f>
        <v/>
      </c>
    </row>
    <row r="1942">
      <c r="A1942" s="14" t="n">
        <v>44210</v>
      </c>
      <c r="B1942" s="15">
        <f>'01_RAW_Spot'!B1942</f>
        <v/>
      </c>
      <c r="C1942" s="16">
        <f>'01_RAW_IV'!B1942</f>
        <v/>
      </c>
      <c r="D1942" s="15">
        <f>LN(B1942/B1941)</f>
        <v/>
      </c>
      <c r="E1942" s="16">
        <f>STDEV(D1922:D1942)*SQRT(252)</f>
        <v/>
      </c>
      <c r="F1942" s="16">
        <f>STDEV(D1880:D1942)*SQRT(252)</f>
        <v/>
      </c>
      <c r="G1942" s="16">
        <f>IF(OR(C1942="",F1942=""),"",C1942-F1942)</f>
        <v/>
      </c>
      <c r="H1942" s="17">
        <f>IF(OR(C1942="",F1942="",F1942=0),"",C1942/F1942)</f>
        <v/>
      </c>
      <c r="I1942" s="18">
        <f>IF('01_RAW_FwdRV'!B1942="","",'01_RAW_FwdRV'!B1942)</f>
        <v/>
      </c>
      <c r="J1942" s="18">
        <f>IF(ROW()&lt;=3286,STDEV(D1943:D1963)*SQRT(252),"")</f>
        <v/>
      </c>
      <c r="K1942" s="18">
        <f>IF(ROW()&lt;=3244,LN(B2005/B1942),"")</f>
        <v/>
      </c>
      <c r="L1942" s="19" t="n">
        <v>0.270994332818135</v>
      </c>
      <c r="M1942" s="19" t="n">
        <v>0.02627511591962906</v>
      </c>
      <c r="N1942" s="17" t="n">
        <v>0.6788334932474496</v>
      </c>
      <c r="O1942" s="20">
        <f>IF(F1942="","",IF(F1942&lt;'04_VOLATILITY_REGIMES'!$C$5,"Low",IF(F1942&lt;'04_VOLATILITY_REGIMES'!$C$6,"Normal",IF(F1942&lt;'04_VOLATILITY_REGIMES'!$C$7,"High","Extreme"))))</f>
        <v/>
      </c>
      <c r="P1942" s="20">
        <f>O1943</f>
        <v/>
      </c>
      <c r="Q1942" s="21">
        <f>YEAR(A1942)</f>
        <v/>
      </c>
    </row>
    <row r="1943">
      <c r="A1943" s="14" t="n">
        <v>44211</v>
      </c>
      <c r="B1943" s="15">
        <f>'01_RAW_Spot'!B1943</f>
        <v/>
      </c>
      <c r="C1943" s="16">
        <f>'01_RAW_IV'!B1943</f>
        <v/>
      </c>
      <c r="D1943" s="15">
        <f>LN(B1943/B1942)</f>
        <v/>
      </c>
      <c r="E1943" s="16">
        <f>STDEV(D1923:D1943)*SQRT(252)</f>
        <v/>
      </c>
      <c r="F1943" s="16">
        <f>STDEV(D1881:D1943)*SQRT(252)</f>
        <v/>
      </c>
      <c r="G1943" s="16">
        <f>IF(OR(C1943="",F1943=""),"",C1943-F1943)</f>
        <v/>
      </c>
      <c r="H1943" s="17">
        <f>IF(OR(C1943="",F1943="",F1943=0),"",C1943/F1943)</f>
        <v/>
      </c>
      <c r="I1943" s="18">
        <f>IF('01_RAW_FwdRV'!B1943="","",'01_RAW_FwdRV'!B1943)</f>
        <v/>
      </c>
      <c r="J1943" s="18">
        <f>IF(ROW()&lt;=3286,STDEV(D1944:D1964)*SQRT(252),"")</f>
        <v/>
      </c>
      <c r="K1943" s="18">
        <f>IF(ROW()&lt;=3244,LN(B2006/B1943),"")</f>
        <v/>
      </c>
      <c r="L1943" s="19" t="n">
        <v>0.2270854788877446</v>
      </c>
      <c r="M1943" s="19" t="n">
        <v>0.0262615859938208</v>
      </c>
      <c r="N1943" s="17" t="n">
        <v>0.6336051380265175</v>
      </c>
      <c r="O1943" s="20">
        <f>IF(F1943="","",IF(F1943&lt;'04_VOLATILITY_REGIMES'!$C$5,"Low",IF(F1943&lt;'04_VOLATILITY_REGIMES'!$C$6,"Normal",IF(F1943&lt;'04_VOLATILITY_REGIMES'!$C$7,"High","Extreme"))))</f>
        <v/>
      </c>
      <c r="P1943" s="20">
        <f>O1944</f>
        <v/>
      </c>
      <c r="Q1943" s="21">
        <f>YEAR(A1943)</f>
        <v/>
      </c>
    </row>
    <row r="1944">
      <c r="A1944" s="14" t="n">
        <v>44214</v>
      </c>
      <c r="B1944" s="15">
        <f>'01_RAW_Spot'!B1944</f>
        <v/>
      </c>
      <c r="C1944" s="16">
        <f>'01_RAW_IV'!B1944</f>
        <v/>
      </c>
      <c r="D1944" s="15">
        <f>LN(B1944/B1943)</f>
        <v/>
      </c>
      <c r="E1944" s="16">
        <f>STDEV(D1924:D1944)*SQRT(252)</f>
        <v/>
      </c>
      <c r="F1944" s="16">
        <f>STDEV(D1882:D1944)*SQRT(252)</f>
        <v/>
      </c>
      <c r="G1944" s="16">
        <f>IF(OR(C1944="",F1944=""),"",C1944-F1944)</f>
        <v/>
      </c>
      <c r="H1944" s="17">
        <f>IF(OR(C1944="",F1944="",F1944=0),"",C1944/F1944)</f>
        <v/>
      </c>
      <c r="I1944" s="18">
        <f>IF('01_RAW_FwdRV'!B1944="","",'01_RAW_FwdRV'!B1944)</f>
        <v/>
      </c>
      <c r="J1944" s="18">
        <f>IF(ROW()&lt;=3286,STDEV(D1945:D1965)*SQRT(252),"")</f>
        <v/>
      </c>
      <c r="K1944" s="18">
        <f>IF(ROW()&lt;=3244,LN(B2007/B1944),"")</f>
        <v/>
      </c>
      <c r="L1944" s="19" t="n">
        <v>0.2182192485846629</v>
      </c>
      <c r="M1944" s="19" t="n">
        <v>0.03293875450334535</v>
      </c>
      <c r="N1944" s="17" t="n">
        <v>0.6015421756753228</v>
      </c>
      <c r="O1944" s="20">
        <f>IF(F1944="","",IF(F1944&lt;'04_VOLATILITY_REGIMES'!$C$5,"Low",IF(F1944&lt;'04_VOLATILITY_REGIMES'!$C$6,"Normal",IF(F1944&lt;'04_VOLATILITY_REGIMES'!$C$7,"High","Extreme"))))</f>
        <v/>
      </c>
      <c r="P1944" s="20">
        <f>O1945</f>
        <v/>
      </c>
      <c r="Q1944" s="21">
        <f>YEAR(A1944)</f>
        <v/>
      </c>
    </row>
    <row r="1945">
      <c r="A1945" s="14" t="n">
        <v>44215</v>
      </c>
      <c r="B1945" s="15">
        <f>'01_RAW_Spot'!B1945</f>
        <v/>
      </c>
      <c r="C1945" s="16">
        <f>'01_RAW_IV'!B1945</f>
        <v/>
      </c>
      <c r="D1945" s="15">
        <f>LN(B1945/B1944)</f>
        <v/>
      </c>
      <c r="E1945" s="16">
        <f>STDEV(D1925:D1945)*SQRT(252)</f>
        <v/>
      </c>
      <c r="F1945" s="16">
        <f>STDEV(D1883:D1945)*SQRT(252)</f>
        <v/>
      </c>
      <c r="G1945" s="16">
        <f>IF(OR(C1945="",F1945=""),"",C1945-F1945)</f>
        <v/>
      </c>
      <c r="H1945" s="17">
        <f>IF(OR(C1945="",F1945="",F1945=0),"",C1945/F1945)</f>
        <v/>
      </c>
      <c r="I1945" s="18">
        <f>IF('01_RAW_FwdRV'!B1945="","",'01_RAW_FwdRV'!B1945)</f>
        <v/>
      </c>
      <c r="J1945" s="18">
        <f>IF(ROW()&lt;=3286,STDEV(D1946:D1966)*SQRT(252),"")</f>
        <v/>
      </c>
      <c r="K1945" s="18">
        <f>IF(ROW()&lt;=3244,LN(B2008/B1945),"")</f>
        <v/>
      </c>
      <c r="L1945" s="19" t="n">
        <v>0.1630658436213992</v>
      </c>
      <c r="M1945" s="19" t="n">
        <v>0.03446502057613169</v>
      </c>
      <c r="N1945" s="17" t="n">
        <v>0.5389232725253225</v>
      </c>
      <c r="O1945" s="20">
        <f>IF(F1945="","",IF(F1945&lt;'04_VOLATILITY_REGIMES'!$C$5,"Low",IF(F1945&lt;'04_VOLATILITY_REGIMES'!$C$6,"Normal",IF(F1945&lt;'04_VOLATILITY_REGIMES'!$C$7,"High","Extreme"))))</f>
        <v/>
      </c>
      <c r="P1945" s="20">
        <f>O1946</f>
        <v/>
      </c>
      <c r="Q1945" s="21">
        <f>YEAR(A1945)</f>
        <v/>
      </c>
    </row>
    <row r="1946">
      <c r="A1946" s="14" t="n">
        <v>44216</v>
      </c>
      <c r="B1946" s="15">
        <f>'01_RAW_Spot'!B1946</f>
        <v/>
      </c>
      <c r="C1946" s="16">
        <f>'01_RAW_IV'!B1946</f>
        <v/>
      </c>
      <c r="D1946" s="15">
        <f>LN(B1946/B1945)</f>
        <v/>
      </c>
      <c r="E1946" s="16">
        <f>STDEV(D1926:D1946)*SQRT(252)</f>
        <v/>
      </c>
      <c r="F1946" s="16">
        <f>STDEV(D1884:D1946)*SQRT(252)</f>
        <v/>
      </c>
      <c r="G1946" s="16">
        <f>IF(OR(C1946="",F1946=""),"",C1946-F1946)</f>
        <v/>
      </c>
      <c r="H1946" s="17">
        <f>IF(OR(C1946="",F1946="",F1946=0),"",C1946/F1946)</f>
        <v/>
      </c>
      <c r="I1946" s="18">
        <f>IF('01_RAW_FwdRV'!B1946="","",'01_RAW_FwdRV'!B1946)</f>
        <v/>
      </c>
      <c r="J1946" s="18">
        <f>IF(ROW()&lt;=3286,STDEV(D1947:D1967)*SQRT(252),"")</f>
        <v/>
      </c>
      <c r="K1946" s="18">
        <f>IF(ROW()&lt;=3244,LN(B2009/B1946),"")</f>
        <v/>
      </c>
      <c r="L1946" s="19" t="n">
        <v>0.1059125964010283</v>
      </c>
      <c r="M1946" s="19" t="n">
        <v>0.03598971722365039</v>
      </c>
      <c r="N1946" s="17" t="n">
        <v>0.4478235325456995</v>
      </c>
      <c r="O1946" s="20">
        <f>IF(F1946="","",IF(F1946&lt;'04_VOLATILITY_REGIMES'!$C$5,"Low",IF(F1946&lt;'04_VOLATILITY_REGIMES'!$C$6,"Normal",IF(F1946&lt;'04_VOLATILITY_REGIMES'!$C$7,"High","Extreme"))))</f>
        <v/>
      </c>
      <c r="P1946" s="20">
        <f>O1947</f>
        <v/>
      </c>
      <c r="Q1946" s="21">
        <f>YEAR(A1946)</f>
        <v/>
      </c>
    </row>
    <row r="1947">
      <c r="A1947" s="14" t="n">
        <v>44217</v>
      </c>
      <c r="B1947" s="15">
        <f>'01_RAW_Spot'!B1947</f>
        <v/>
      </c>
      <c r="C1947" s="16">
        <f>'01_RAW_IV'!B1947</f>
        <v/>
      </c>
      <c r="D1947" s="15">
        <f>LN(B1947/B1946)</f>
        <v/>
      </c>
      <c r="E1947" s="16">
        <f>STDEV(D1927:D1947)*SQRT(252)</f>
        <v/>
      </c>
      <c r="F1947" s="16">
        <f>STDEV(D1885:D1947)*SQRT(252)</f>
        <v/>
      </c>
      <c r="G1947" s="16">
        <f>IF(OR(C1947="",F1947=""),"",C1947-F1947)</f>
        <v/>
      </c>
      <c r="H1947" s="17">
        <f>IF(OR(C1947="",F1947="",F1947=0),"",C1947/F1947)</f>
        <v/>
      </c>
      <c r="I1947" s="18">
        <f>IF('01_RAW_FwdRV'!B1947="","",'01_RAW_FwdRV'!B1947)</f>
        <v/>
      </c>
      <c r="J1947" s="18">
        <f>IF(ROW()&lt;=3286,STDEV(D1948:D1968)*SQRT(252),"")</f>
        <v/>
      </c>
      <c r="K1947" s="18">
        <f>IF(ROW()&lt;=3244,LN(B2010/B1947),"")</f>
        <v/>
      </c>
      <c r="L1947" s="19" t="n">
        <v>0.09095580678314491</v>
      </c>
      <c r="M1947" s="19" t="n">
        <v>0.03494347379239465</v>
      </c>
      <c r="N1947" s="17" t="n">
        <v>0.4253459462684542</v>
      </c>
      <c r="O1947" s="20">
        <f>IF(F1947="","",IF(F1947&lt;'04_VOLATILITY_REGIMES'!$C$5,"Low",IF(F1947&lt;'04_VOLATILITY_REGIMES'!$C$6,"Normal",IF(F1947&lt;'04_VOLATILITY_REGIMES'!$C$7,"High","Extreme"))))</f>
        <v/>
      </c>
      <c r="P1947" s="20">
        <f>O1948</f>
        <v/>
      </c>
      <c r="Q1947" s="21">
        <f>YEAR(A1947)</f>
        <v/>
      </c>
    </row>
    <row r="1948">
      <c r="A1948" s="14" t="n">
        <v>44218</v>
      </c>
      <c r="B1948" s="15">
        <f>'01_RAW_Spot'!B1948</f>
        <v/>
      </c>
      <c r="C1948" s="16">
        <f>'01_RAW_IV'!B1948</f>
        <v/>
      </c>
      <c r="D1948" s="15">
        <f>LN(B1948/B1947)</f>
        <v/>
      </c>
      <c r="E1948" s="16">
        <f>STDEV(D1928:D1948)*SQRT(252)</f>
        <v/>
      </c>
      <c r="F1948" s="16">
        <f>STDEV(D1886:D1948)*SQRT(252)</f>
        <v/>
      </c>
      <c r="G1948" s="16">
        <f>IF(OR(C1948="",F1948=""),"",C1948-F1948)</f>
        <v/>
      </c>
      <c r="H1948" s="17">
        <f>IF(OR(C1948="",F1948="",F1948=0),"",C1948/F1948)</f>
        <v/>
      </c>
      <c r="I1948" s="18">
        <f>IF('01_RAW_FwdRV'!B1948="","",'01_RAW_FwdRV'!B1948)</f>
        <v/>
      </c>
      <c r="J1948" s="18">
        <f>IF(ROW()&lt;=3286,STDEV(D1949:D1969)*SQRT(252),"")</f>
        <v/>
      </c>
      <c r="K1948" s="18">
        <f>IF(ROW()&lt;=3244,LN(B2011/B1948),"")</f>
        <v/>
      </c>
      <c r="L1948" s="19" t="n">
        <v>0.08680020544427323</v>
      </c>
      <c r="M1948" s="19" t="n">
        <v>0.03338469440164355</v>
      </c>
      <c r="N1948" s="17" t="n">
        <v>0.4267432785174788</v>
      </c>
      <c r="O1948" s="20">
        <f>IF(F1948="","",IF(F1948&lt;'04_VOLATILITY_REGIMES'!$C$5,"Low",IF(F1948&lt;'04_VOLATILITY_REGIMES'!$C$6,"Normal",IF(F1948&lt;'04_VOLATILITY_REGIMES'!$C$7,"High","Extreme"))))</f>
        <v/>
      </c>
      <c r="P1948" s="20">
        <f>O1949</f>
        <v/>
      </c>
      <c r="Q1948" s="21">
        <f>YEAR(A1948)</f>
        <v/>
      </c>
    </row>
    <row r="1949">
      <c r="A1949" s="14" t="n">
        <v>44221</v>
      </c>
      <c r="B1949" s="15">
        <f>'01_RAW_Spot'!B1949</f>
        <v/>
      </c>
      <c r="C1949" s="16">
        <f>'01_RAW_IV'!B1949</f>
        <v/>
      </c>
      <c r="D1949" s="15">
        <f>LN(B1949/B1948)</f>
        <v/>
      </c>
      <c r="E1949" s="16">
        <f>STDEV(D1929:D1949)*SQRT(252)</f>
        <v/>
      </c>
      <c r="F1949" s="16">
        <f>STDEV(D1887:D1949)*SQRT(252)</f>
        <v/>
      </c>
      <c r="G1949" s="16">
        <f>IF(OR(C1949="",F1949=""),"",C1949-F1949)</f>
        <v/>
      </c>
      <c r="H1949" s="17">
        <f>IF(OR(C1949="",F1949="",F1949=0),"",C1949/F1949)</f>
        <v/>
      </c>
      <c r="I1949" s="18">
        <f>IF('01_RAW_FwdRV'!B1949="","",'01_RAW_FwdRV'!B1949)</f>
        <v/>
      </c>
      <c r="J1949" s="18">
        <f>IF(ROW()&lt;=3286,STDEV(D1950:D1970)*SQRT(252),"")</f>
        <v/>
      </c>
      <c r="K1949" s="18">
        <f>IF(ROW()&lt;=3244,LN(B2012/B1949),"")</f>
        <v/>
      </c>
      <c r="L1949" s="19" t="n">
        <v>0.08418891170431211</v>
      </c>
      <c r="M1949" s="19" t="n">
        <v>0.03336755646817249</v>
      </c>
      <c r="N1949" s="17" t="n">
        <v>0.4196506641790414</v>
      </c>
      <c r="O1949" s="20">
        <f>IF(F1949="","",IF(F1949&lt;'04_VOLATILITY_REGIMES'!$C$5,"Low",IF(F1949&lt;'04_VOLATILITY_REGIMES'!$C$6,"Normal",IF(F1949&lt;'04_VOLATILITY_REGIMES'!$C$7,"High","Extreme"))))</f>
        <v/>
      </c>
      <c r="P1949" s="20">
        <f>O1950</f>
        <v/>
      </c>
      <c r="Q1949" s="21">
        <f>YEAR(A1949)</f>
        <v/>
      </c>
    </row>
    <row r="1950">
      <c r="A1950" s="14" t="n">
        <v>44223</v>
      </c>
      <c r="B1950" s="15">
        <f>'01_RAW_Spot'!B1950</f>
        <v/>
      </c>
      <c r="C1950" s="16">
        <f>'01_RAW_IV'!B1950</f>
        <v/>
      </c>
      <c r="D1950" s="15">
        <f>LN(B1950/B1949)</f>
        <v/>
      </c>
      <c r="E1950" s="16">
        <f>STDEV(D1930:D1950)*SQRT(252)</f>
        <v/>
      </c>
      <c r="F1950" s="16">
        <f>STDEV(D1888:D1950)*SQRT(252)</f>
        <v/>
      </c>
      <c r="G1950" s="16">
        <f>IF(OR(C1950="",F1950=""),"",C1950-F1950)</f>
        <v/>
      </c>
      <c r="H1950" s="17">
        <f>IF(OR(C1950="",F1950="",F1950=0),"",C1950/F1950)</f>
        <v/>
      </c>
      <c r="I1950" s="18">
        <f>IF('01_RAW_FwdRV'!B1950="","",'01_RAW_FwdRV'!B1950)</f>
        <v/>
      </c>
      <c r="J1950" s="18">
        <f>IF(ROW()&lt;=3286,STDEV(D1951:D1971)*SQRT(252),"")</f>
        <v/>
      </c>
      <c r="K1950" s="18">
        <f>IF(ROW()&lt;=3244,LN(B2013/B1950),"")</f>
        <v/>
      </c>
      <c r="L1950" s="19" t="n">
        <v>0.08158029758850692</v>
      </c>
      <c r="M1950" s="19" t="n">
        <v>0.0323242688558235</v>
      </c>
      <c r="N1950" s="17" t="n">
        <v>0.4187799789576591</v>
      </c>
      <c r="O1950" s="20">
        <f>IF(F1950="","",IF(F1950&lt;'04_VOLATILITY_REGIMES'!$C$5,"Low",IF(F1950&lt;'04_VOLATILITY_REGIMES'!$C$6,"Normal",IF(F1950&lt;'04_VOLATILITY_REGIMES'!$C$7,"High","Extreme"))))</f>
        <v/>
      </c>
      <c r="P1950" s="20">
        <f>O1951</f>
        <v/>
      </c>
      <c r="Q1950" s="21">
        <f>YEAR(A1950)</f>
        <v/>
      </c>
    </row>
    <row r="1951">
      <c r="A1951" s="14" t="n">
        <v>44224</v>
      </c>
      <c r="B1951" s="15">
        <f>'01_RAW_Spot'!B1951</f>
        <v/>
      </c>
      <c r="C1951" s="16">
        <f>'01_RAW_IV'!B1951</f>
        <v/>
      </c>
      <c r="D1951" s="15">
        <f>LN(B1951/B1950)</f>
        <v/>
      </c>
      <c r="E1951" s="16">
        <f>STDEV(D1931:D1951)*SQRT(252)</f>
        <v/>
      </c>
      <c r="F1951" s="16">
        <f>STDEV(D1889:D1951)*SQRT(252)</f>
        <v/>
      </c>
      <c r="G1951" s="16">
        <f>IF(OR(C1951="",F1951=""),"",C1951-F1951)</f>
        <v/>
      </c>
      <c r="H1951" s="17">
        <f>IF(OR(C1951="",F1951="",F1951=0),"",C1951/F1951)</f>
        <v/>
      </c>
      <c r="I1951" s="18">
        <f>IF('01_RAW_FwdRV'!B1951="","",'01_RAW_FwdRV'!B1951)</f>
        <v/>
      </c>
      <c r="J1951" s="18">
        <f>IF(ROW()&lt;=3286,STDEV(D1952:D1972)*SQRT(252),"")</f>
        <v/>
      </c>
      <c r="K1951" s="18">
        <f>IF(ROW()&lt;=3244,LN(B2014/B1951),"")</f>
        <v/>
      </c>
      <c r="L1951" s="19" t="n">
        <v>0.1005128205128205</v>
      </c>
      <c r="M1951" s="19" t="n">
        <v>0.02461538461538462</v>
      </c>
      <c r="N1951" s="17" t="n">
        <v>0.4825167873320197</v>
      </c>
      <c r="O1951" s="20">
        <f>IF(F1951="","",IF(F1951&lt;'04_VOLATILITY_REGIMES'!$C$5,"Low",IF(F1951&lt;'04_VOLATILITY_REGIMES'!$C$6,"Normal",IF(F1951&lt;'04_VOLATILITY_REGIMES'!$C$7,"High","Extreme"))))</f>
        <v/>
      </c>
      <c r="P1951" s="20">
        <f>O1952</f>
        <v/>
      </c>
      <c r="Q1951" s="21">
        <f>YEAR(A1951)</f>
        <v/>
      </c>
    </row>
    <row r="1952">
      <c r="A1952" s="14" t="n">
        <v>44225</v>
      </c>
      <c r="B1952" s="15">
        <f>'01_RAW_Spot'!B1952</f>
        <v/>
      </c>
      <c r="C1952" s="16">
        <f>'01_RAW_IV'!B1952</f>
        <v/>
      </c>
      <c r="D1952" s="15">
        <f>LN(B1952/B1951)</f>
        <v/>
      </c>
      <c r="E1952" s="16">
        <f>STDEV(D1932:D1952)*SQRT(252)</f>
        <v/>
      </c>
      <c r="F1952" s="16">
        <f>STDEV(D1890:D1952)*SQRT(252)</f>
        <v/>
      </c>
      <c r="G1952" s="16">
        <f>IF(OR(C1952="",F1952=""),"",C1952-F1952)</f>
        <v/>
      </c>
      <c r="H1952" s="17">
        <f>IF(OR(C1952="",F1952="",F1952=0),"",C1952/F1952)</f>
        <v/>
      </c>
      <c r="I1952" s="18">
        <f>IF('01_RAW_FwdRV'!B1952="","",'01_RAW_FwdRV'!B1952)</f>
        <v/>
      </c>
      <c r="J1952" s="18">
        <f>IF(ROW()&lt;=3286,STDEV(D1953:D1973)*SQRT(252),"")</f>
        <v/>
      </c>
      <c r="K1952" s="18">
        <f>IF(ROW()&lt;=3244,LN(B2015/B1952),"")</f>
        <v/>
      </c>
      <c r="L1952" s="19" t="n">
        <v>0.1035366478728857</v>
      </c>
      <c r="M1952" s="19" t="n">
        <v>0.0230650948231676</v>
      </c>
      <c r="N1952" s="17" t="n">
        <v>0.4912513905291318</v>
      </c>
      <c r="O1952" s="20">
        <f>IF(F1952="","",IF(F1952&lt;'04_VOLATILITY_REGIMES'!$C$5,"Low",IF(F1952&lt;'04_VOLATILITY_REGIMES'!$C$6,"Normal",IF(F1952&lt;'04_VOLATILITY_REGIMES'!$C$7,"High","Extreme"))))</f>
        <v/>
      </c>
      <c r="P1952" s="20">
        <f>O1953</f>
        <v/>
      </c>
      <c r="Q1952" s="21">
        <f>YEAR(A1952)</f>
        <v/>
      </c>
    </row>
    <row r="1953">
      <c r="A1953" s="14" t="n">
        <v>44228</v>
      </c>
      <c r="B1953" s="15">
        <f>'01_RAW_Spot'!B1953</f>
        <v/>
      </c>
      <c r="C1953" s="16">
        <f>'01_RAW_IV'!B1953</f>
        <v/>
      </c>
      <c r="D1953" s="15">
        <f>LN(B1953/B1952)</f>
        <v/>
      </c>
      <c r="E1953" s="16">
        <f>STDEV(D1933:D1953)*SQRT(252)</f>
        <v/>
      </c>
      <c r="F1953" s="16">
        <f>STDEV(D1891:D1953)*SQRT(252)</f>
        <v/>
      </c>
      <c r="G1953" s="16">
        <f>IF(OR(C1953="",F1953=""),"",C1953-F1953)</f>
        <v/>
      </c>
      <c r="H1953" s="17">
        <f>IF(OR(C1953="",F1953="",F1953=0),"",C1953/F1953)</f>
        <v/>
      </c>
      <c r="I1953" s="18">
        <f>IF('01_RAW_FwdRV'!B1953="","",'01_RAW_FwdRV'!B1953)</f>
        <v/>
      </c>
      <c r="J1953" s="18">
        <f>IF(ROW()&lt;=3286,STDEV(D1954:D1974)*SQRT(252),"")</f>
        <v/>
      </c>
      <c r="K1953" s="18">
        <f>IF(ROW()&lt;=3244,LN(B2016/B1953),"")</f>
        <v/>
      </c>
      <c r="L1953" s="19" t="n">
        <v>0.1162909836065574</v>
      </c>
      <c r="M1953" s="19" t="n">
        <v>0.02202868852459016</v>
      </c>
      <c r="N1953" s="17" t="n">
        <v>0.5217821165401544</v>
      </c>
      <c r="O1953" s="20">
        <f>IF(F1953="","",IF(F1953&lt;'04_VOLATILITY_REGIMES'!$C$5,"Low",IF(F1953&lt;'04_VOLATILITY_REGIMES'!$C$6,"Normal",IF(F1953&lt;'04_VOLATILITY_REGIMES'!$C$7,"High","Extreme"))))</f>
        <v/>
      </c>
      <c r="P1953" s="20">
        <f>O1954</f>
        <v/>
      </c>
      <c r="Q1953" s="21">
        <f>YEAR(A1953)</f>
        <v/>
      </c>
    </row>
    <row r="1954">
      <c r="A1954" s="14" t="n">
        <v>44229</v>
      </c>
      <c r="B1954" s="15">
        <f>'01_RAW_Spot'!B1954</f>
        <v/>
      </c>
      <c r="C1954" s="16">
        <f>'01_RAW_IV'!B1954</f>
        <v/>
      </c>
      <c r="D1954" s="15">
        <f>LN(B1954/B1953)</f>
        <v/>
      </c>
      <c r="E1954" s="16">
        <f>STDEV(D1934:D1954)*SQRT(252)</f>
        <v/>
      </c>
      <c r="F1954" s="16">
        <f>STDEV(D1892:D1954)*SQRT(252)</f>
        <v/>
      </c>
      <c r="G1954" s="16">
        <f>IF(OR(C1954="",F1954=""),"",C1954-F1954)</f>
        <v/>
      </c>
      <c r="H1954" s="17">
        <f>IF(OR(C1954="",F1954="",F1954=0),"",C1954/F1954)</f>
        <v/>
      </c>
      <c r="I1954" s="18">
        <f>IF('01_RAW_FwdRV'!B1954="","",'01_RAW_FwdRV'!B1954)</f>
        <v/>
      </c>
      <c r="J1954" s="18">
        <f>IF(ROW()&lt;=3286,STDEV(D1955:D1975)*SQRT(252),"")</f>
        <v/>
      </c>
      <c r="K1954" s="18">
        <f>IF(ROW()&lt;=3244,LN(B2017/B1954),"")</f>
        <v/>
      </c>
      <c r="L1954" s="19" t="n">
        <v>0.1141833077316948</v>
      </c>
      <c r="M1954" s="19" t="n">
        <v>0.0184331797235023</v>
      </c>
      <c r="N1954" s="17" t="n">
        <v>0.5551152619743478</v>
      </c>
      <c r="O1954" s="20">
        <f>IF(F1954="","",IF(F1954&lt;'04_VOLATILITY_REGIMES'!$C$5,"Low",IF(F1954&lt;'04_VOLATILITY_REGIMES'!$C$6,"Normal",IF(F1954&lt;'04_VOLATILITY_REGIMES'!$C$7,"High","Extreme"))))</f>
        <v/>
      </c>
      <c r="P1954" s="20">
        <f>O1955</f>
        <v/>
      </c>
      <c r="Q1954" s="21">
        <f>YEAR(A1954)</f>
        <v/>
      </c>
    </row>
    <row r="1955">
      <c r="A1955" s="14" t="n">
        <v>44230</v>
      </c>
      <c r="B1955" s="15">
        <f>'01_RAW_Spot'!B1955</f>
        <v/>
      </c>
      <c r="C1955" s="16">
        <f>'01_RAW_IV'!B1955</f>
        <v/>
      </c>
      <c r="D1955" s="15">
        <f>LN(B1955/B1954)</f>
        <v/>
      </c>
      <c r="E1955" s="16">
        <f>STDEV(D1935:D1955)*SQRT(252)</f>
        <v/>
      </c>
      <c r="F1955" s="16">
        <f>STDEV(D1893:D1955)*SQRT(252)</f>
        <v/>
      </c>
      <c r="G1955" s="16">
        <f>IF(OR(C1955="",F1955=""),"",C1955-F1955)</f>
        <v/>
      </c>
      <c r="H1955" s="17">
        <f>IF(OR(C1955="",F1955="",F1955=0),"",C1955/F1955)</f>
        <v/>
      </c>
      <c r="I1955" s="18">
        <f>IF('01_RAW_FwdRV'!B1955="","",'01_RAW_FwdRV'!B1955)</f>
        <v/>
      </c>
      <c r="J1955" s="18">
        <f>IF(ROW()&lt;=3286,STDEV(D1956:D1976)*SQRT(252),"")</f>
        <v/>
      </c>
      <c r="K1955" s="18">
        <f>IF(ROW()&lt;=3244,LN(B2018/B1955),"")</f>
        <v/>
      </c>
      <c r="L1955" s="19" t="n">
        <v>0.09263050153531217</v>
      </c>
      <c r="M1955" s="19" t="n">
        <v>0.01381780962128966</v>
      </c>
      <c r="N1955" s="17" t="n">
        <v>0.5897552587972195</v>
      </c>
      <c r="O1955" s="20">
        <f>IF(F1955="","",IF(F1955&lt;'04_VOLATILITY_REGIMES'!$C$5,"Low",IF(F1955&lt;'04_VOLATILITY_REGIMES'!$C$6,"Normal",IF(F1955&lt;'04_VOLATILITY_REGIMES'!$C$7,"High","Extreme"))))</f>
        <v/>
      </c>
      <c r="P1955" s="20">
        <f>O1956</f>
        <v/>
      </c>
      <c r="Q1955" s="21">
        <f>YEAR(A1955)</f>
        <v/>
      </c>
    </row>
    <row r="1956">
      <c r="A1956" s="14" t="n">
        <v>44231</v>
      </c>
      <c r="B1956" s="15">
        <f>'01_RAW_Spot'!B1956</f>
        <v/>
      </c>
      <c r="C1956" s="16">
        <f>'01_RAW_IV'!B1956</f>
        <v/>
      </c>
      <c r="D1956" s="15">
        <f>LN(B1956/B1955)</f>
        <v/>
      </c>
      <c r="E1956" s="16">
        <f>STDEV(D1936:D1956)*SQRT(252)</f>
        <v/>
      </c>
      <c r="F1956" s="16">
        <f>STDEV(D1894:D1956)*SQRT(252)</f>
        <v/>
      </c>
      <c r="G1956" s="16">
        <f>IF(OR(C1956="",F1956=""),"",C1956-F1956)</f>
        <v/>
      </c>
      <c r="H1956" s="17">
        <f>IF(OR(C1956="",F1956="",F1956=0),"",C1956/F1956)</f>
        <v/>
      </c>
      <c r="I1956" s="18">
        <f>IF('01_RAW_FwdRV'!B1956="","",'01_RAW_FwdRV'!B1956)</f>
        <v/>
      </c>
      <c r="J1956" s="18">
        <f>IF(ROW()&lt;=3286,STDEV(D1957:D1977)*SQRT(252),"")</f>
        <v/>
      </c>
      <c r="K1956" s="18">
        <f>IF(ROW()&lt;=3244,LN(B2019/B1956),"")</f>
        <v/>
      </c>
      <c r="L1956" s="19" t="n">
        <v>0.07263427109974424</v>
      </c>
      <c r="M1956" s="19" t="n">
        <v>0.01432225063938619</v>
      </c>
      <c r="N1956" s="17" t="n">
        <v>0.5540429534311815</v>
      </c>
      <c r="O1956" s="20">
        <f>IF(F1956="","",IF(F1956&lt;'04_VOLATILITY_REGIMES'!$C$5,"Low",IF(F1956&lt;'04_VOLATILITY_REGIMES'!$C$6,"Normal",IF(F1956&lt;'04_VOLATILITY_REGIMES'!$C$7,"High","Extreme"))))</f>
        <v/>
      </c>
      <c r="P1956" s="20">
        <f>O1957</f>
        <v/>
      </c>
      <c r="Q1956" s="21">
        <f>YEAR(A1956)</f>
        <v/>
      </c>
    </row>
    <row r="1957">
      <c r="A1957" s="14" t="n">
        <v>44232</v>
      </c>
      <c r="B1957" s="15">
        <f>'01_RAW_Spot'!B1957</f>
        <v/>
      </c>
      <c r="C1957" s="16">
        <f>'01_RAW_IV'!B1957</f>
        <v/>
      </c>
      <c r="D1957" s="15">
        <f>LN(B1957/B1956)</f>
        <v/>
      </c>
      <c r="E1957" s="16">
        <f>STDEV(D1937:D1957)*SQRT(252)</f>
        <v/>
      </c>
      <c r="F1957" s="16">
        <f>STDEV(D1895:D1957)*SQRT(252)</f>
        <v/>
      </c>
      <c r="G1957" s="16">
        <f>IF(OR(C1957="",F1957=""),"",C1957-F1957)</f>
        <v/>
      </c>
      <c r="H1957" s="17">
        <f>IF(OR(C1957="",F1957="",F1957=0),"",C1957/F1957)</f>
        <v/>
      </c>
      <c r="I1957" s="18">
        <f>IF('01_RAW_FwdRV'!B1957="","",'01_RAW_FwdRV'!B1957)</f>
        <v/>
      </c>
      <c r="J1957" s="18">
        <f>IF(ROW()&lt;=3286,STDEV(D1958:D1978)*SQRT(252),"")</f>
        <v/>
      </c>
      <c r="K1957" s="18">
        <f>IF(ROW()&lt;=3244,LN(B2020/B1957),"")</f>
        <v/>
      </c>
      <c r="L1957" s="19" t="n">
        <v>0.0598159509202454</v>
      </c>
      <c r="M1957" s="19" t="n">
        <v>0.009713701431492843</v>
      </c>
      <c r="N1957" s="17" t="n">
        <v>0.6280330823658327</v>
      </c>
      <c r="O1957" s="20">
        <f>IF(F1957="","",IF(F1957&lt;'04_VOLATILITY_REGIMES'!$C$5,"Low",IF(F1957&lt;'04_VOLATILITY_REGIMES'!$C$6,"Normal",IF(F1957&lt;'04_VOLATILITY_REGIMES'!$C$7,"High","Extreme"))))</f>
        <v/>
      </c>
      <c r="P1957" s="20">
        <f>O1958</f>
        <v/>
      </c>
      <c r="Q1957" s="21">
        <f>YEAR(A1957)</f>
        <v/>
      </c>
    </row>
    <row r="1958">
      <c r="A1958" s="14" t="n">
        <v>44235</v>
      </c>
      <c r="B1958" s="15">
        <f>'01_RAW_Spot'!B1958</f>
        <v/>
      </c>
      <c r="C1958" s="16">
        <f>'01_RAW_IV'!B1958</f>
        <v/>
      </c>
      <c r="D1958" s="15">
        <f>LN(B1958/B1957)</f>
        <v/>
      </c>
      <c r="E1958" s="16">
        <f>STDEV(D1938:D1958)*SQRT(252)</f>
        <v/>
      </c>
      <c r="F1958" s="16">
        <f>STDEV(D1896:D1958)*SQRT(252)</f>
        <v/>
      </c>
      <c r="G1958" s="16">
        <f>IF(OR(C1958="",F1958=""),"",C1958-F1958)</f>
        <v/>
      </c>
      <c r="H1958" s="17">
        <f>IF(OR(C1958="",F1958="",F1958=0),"",C1958/F1958)</f>
        <v/>
      </c>
      <c r="I1958" s="18">
        <f>IF('01_RAW_FwdRV'!B1958="","",'01_RAW_FwdRV'!B1958)</f>
        <v/>
      </c>
      <c r="J1958" s="18">
        <f>IF(ROW()&lt;=3286,STDEV(D1959:D1979)*SQRT(252),"")</f>
        <v/>
      </c>
      <c r="K1958" s="18">
        <f>IF(ROW()&lt;=3244,LN(B2021/B1958),"")</f>
        <v/>
      </c>
      <c r="L1958" s="19" t="n">
        <v>0.03474706182933061</v>
      </c>
      <c r="M1958" s="19" t="n">
        <v>0.000510986203372509</v>
      </c>
      <c r="N1958" s="17" t="n">
        <v>0.677115545291506</v>
      </c>
      <c r="O1958" s="20">
        <f>IF(F1958="","",IF(F1958&lt;'04_VOLATILITY_REGIMES'!$C$5,"Low",IF(F1958&lt;'04_VOLATILITY_REGIMES'!$C$6,"Normal",IF(F1958&lt;'04_VOLATILITY_REGIMES'!$C$7,"High","Extreme"))))</f>
        <v/>
      </c>
      <c r="P1958" s="20">
        <f>O1959</f>
        <v/>
      </c>
      <c r="Q1958" s="21">
        <f>YEAR(A1958)</f>
        <v/>
      </c>
    </row>
    <row r="1959">
      <c r="A1959" s="14" t="n">
        <v>44236</v>
      </c>
      <c r="B1959" s="15">
        <f>'01_RAW_Spot'!B1959</f>
        <v/>
      </c>
      <c r="C1959" s="16">
        <f>'01_RAW_IV'!B1959</f>
        <v/>
      </c>
      <c r="D1959" s="15">
        <f>LN(B1959/B1958)</f>
        <v/>
      </c>
      <c r="E1959" s="16">
        <f>STDEV(D1939:D1959)*SQRT(252)</f>
        <v/>
      </c>
      <c r="F1959" s="16">
        <f>STDEV(D1897:D1959)*SQRT(252)</f>
        <v/>
      </c>
      <c r="G1959" s="16">
        <f>IF(OR(C1959="",F1959=""),"",C1959-F1959)</f>
        <v/>
      </c>
      <c r="H1959" s="17">
        <f>IF(OR(C1959="",F1959="",F1959=0),"",C1959/F1959)</f>
        <v/>
      </c>
      <c r="I1959" s="18">
        <f>IF('01_RAW_FwdRV'!B1959="","",'01_RAW_FwdRV'!B1959)</f>
        <v/>
      </c>
      <c r="J1959" s="18">
        <f>IF(ROW()&lt;=3286,STDEV(D1960:D1980)*SQRT(252),"")</f>
        <v/>
      </c>
      <c r="K1959" s="18">
        <f>IF(ROW()&lt;=3244,LN(B2022/B1959),"")</f>
        <v/>
      </c>
      <c r="L1959" s="19" t="n">
        <v>0.02042900919305414</v>
      </c>
      <c r="M1959" s="19" t="n">
        <v>0.0005107252298263534</v>
      </c>
      <c r="N1959" s="17" t="n">
        <v>0.6648040032927067</v>
      </c>
      <c r="O1959" s="20">
        <f>IF(F1959="","",IF(F1959&lt;'04_VOLATILITY_REGIMES'!$C$5,"Low",IF(F1959&lt;'04_VOLATILITY_REGIMES'!$C$6,"Normal",IF(F1959&lt;'04_VOLATILITY_REGIMES'!$C$7,"High","Extreme"))))</f>
        <v/>
      </c>
      <c r="P1959" s="20">
        <f>O1960</f>
        <v/>
      </c>
      <c r="Q1959" s="21">
        <f>YEAR(A1959)</f>
        <v/>
      </c>
    </row>
    <row r="1960">
      <c r="A1960" s="14" t="n">
        <v>44237</v>
      </c>
      <c r="B1960" s="15">
        <f>'01_RAW_Spot'!B1960</f>
        <v/>
      </c>
      <c r="C1960" s="16">
        <f>'01_RAW_IV'!B1960</f>
        <v/>
      </c>
      <c r="D1960" s="15">
        <f>LN(B1960/B1959)</f>
        <v/>
      </c>
      <c r="E1960" s="16">
        <f>STDEV(D1940:D1960)*SQRT(252)</f>
        <v/>
      </c>
      <c r="F1960" s="16">
        <f>STDEV(D1898:D1960)*SQRT(252)</f>
        <v/>
      </c>
      <c r="G1960" s="16">
        <f>IF(OR(C1960="",F1960=""),"",C1960-F1960)</f>
        <v/>
      </c>
      <c r="H1960" s="17">
        <f>IF(OR(C1960="",F1960="",F1960=0),"",C1960/F1960)</f>
        <v/>
      </c>
      <c r="I1960" s="18">
        <f>IF('01_RAW_FwdRV'!B1960="","",'01_RAW_FwdRV'!B1960)</f>
        <v/>
      </c>
      <c r="J1960" s="18">
        <f>IF(ROW()&lt;=3286,STDEV(D1961:D1981)*SQRT(252),"")</f>
        <v/>
      </c>
      <c r="K1960" s="18">
        <f>IF(ROW()&lt;=3244,LN(B2023/B1960),"")</f>
        <v/>
      </c>
      <c r="L1960" s="19" t="n">
        <v>0.02756508422664625</v>
      </c>
      <c r="M1960" s="19" t="n">
        <v>0.0005104645227156713</v>
      </c>
      <c r="N1960" s="17" t="n">
        <v>0.6833905599425558</v>
      </c>
      <c r="O1960" s="20">
        <f>IF(F1960="","",IF(F1960&lt;'04_VOLATILITY_REGIMES'!$C$5,"Low",IF(F1960&lt;'04_VOLATILITY_REGIMES'!$C$6,"Normal",IF(F1960&lt;'04_VOLATILITY_REGIMES'!$C$7,"High","Extreme"))))</f>
        <v/>
      </c>
      <c r="P1960" s="20">
        <f>O1961</f>
        <v/>
      </c>
      <c r="Q1960" s="21">
        <f>YEAR(A1960)</f>
        <v/>
      </c>
    </row>
    <row r="1961">
      <c r="A1961" s="14" t="n">
        <v>44238</v>
      </c>
      <c r="B1961" s="15">
        <f>'01_RAW_Spot'!B1961</f>
        <v/>
      </c>
      <c r="C1961" s="16">
        <f>'01_RAW_IV'!B1961</f>
        <v/>
      </c>
      <c r="D1961" s="15">
        <f>LN(B1961/B1960)</f>
        <v/>
      </c>
      <c r="E1961" s="16">
        <f>STDEV(D1941:D1961)*SQRT(252)</f>
        <v/>
      </c>
      <c r="F1961" s="16">
        <f>STDEV(D1899:D1961)*SQRT(252)</f>
        <v/>
      </c>
      <c r="G1961" s="16">
        <f>IF(OR(C1961="",F1961=""),"",C1961-F1961)</f>
        <v/>
      </c>
      <c r="H1961" s="17">
        <f>IF(OR(C1961="",F1961="",F1961=0),"",C1961/F1961)</f>
        <v/>
      </c>
      <c r="I1961" s="18">
        <f>IF('01_RAW_FwdRV'!B1961="","",'01_RAW_FwdRV'!B1961)</f>
        <v/>
      </c>
      <c r="J1961" s="18">
        <f>IF(ROW()&lt;=3286,STDEV(D1962:D1982)*SQRT(252),"")</f>
        <v/>
      </c>
      <c r="K1961" s="18">
        <f>IF(ROW()&lt;=3244,LN(B2024/B1961),"")</f>
        <v/>
      </c>
      <c r="L1961" s="19" t="n">
        <v>0.03520408163265306</v>
      </c>
      <c r="M1961" s="19" t="n">
        <v>0.0005102040816326531</v>
      </c>
      <c r="N1961" s="17" t="n">
        <v>0.693484436440149</v>
      </c>
      <c r="O1961" s="20">
        <f>IF(F1961="","",IF(F1961&lt;'04_VOLATILITY_REGIMES'!$C$5,"Low",IF(F1961&lt;'04_VOLATILITY_REGIMES'!$C$6,"Normal",IF(F1961&lt;'04_VOLATILITY_REGIMES'!$C$7,"High","Extreme"))))</f>
        <v/>
      </c>
      <c r="P1961" s="20">
        <f>O1962</f>
        <v/>
      </c>
      <c r="Q1961" s="21">
        <f>YEAR(A1961)</f>
        <v/>
      </c>
    </row>
    <row r="1962">
      <c r="A1962" s="14" t="n">
        <v>44239</v>
      </c>
      <c r="B1962" s="15">
        <f>'01_RAW_Spot'!B1962</f>
        <v/>
      </c>
      <c r="C1962" s="16">
        <f>'01_RAW_IV'!B1962</f>
        <v/>
      </c>
      <c r="D1962" s="15">
        <f>LN(B1962/B1961)</f>
        <v/>
      </c>
      <c r="E1962" s="16">
        <f>STDEV(D1942:D1962)*SQRT(252)</f>
        <v/>
      </c>
      <c r="F1962" s="16">
        <f>STDEV(D1900:D1962)*SQRT(252)</f>
        <v/>
      </c>
      <c r="G1962" s="16">
        <f>IF(OR(C1962="",F1962=""),"",C1962-F1962)</f>
        <v/>
      </c>
      <c r="H1962" s="17">
        <f>IF(OR(C1962="",F1962="",F1962=0),"",C1962/F1962)</f>
        <v/>
      </c>
      <c r="I1962" s="18">
        <f>IF('01_RAW_FwdRV'!B1962="","",'01_RAW_FwdRV'!B1962)</f>
        <v/>
      </c>
      <c r="J1962" s="18">
        <f>IF(ROW()&lt;=3286,STDEV(D1963:D1983)*SQRT(252),"")</f>
        <v/>
      </c>
      <c r="K1962" s="18">
        <f>IF(ROW()&lt;=3244,LN(B2025/B1962),"")</f>
        <v/>
      </c>
      <c r="L1962" s="19" t="n">
        <v>0.02345741968383478</v>
      </c>
      <c r="M1962" s="19" t="n">
        <v>0.0005099439061703213</v>
      </c>
      <c r="N1962" s="17" t="n">
        <v>0.7046931948290536</v>
      </c>
      <c r="O1962" s="20">
        <f>IF(F1962="","",IF(F1962&lt;'04_VOLATILITY_REGIMES'!$C$5,"Low",IF(F1962&lt;'04_VOLATILITY_REGIMES'!$C$6,"Normal",IF(F1962&lt;'04_VOLATILITY_REGIMES'!$C$7,"High","Extreme"))))</f>
        <v/>
      </c>
      <c r="P1962" s="20">
        <f>O1963</f>
        <v/>
      </c>
      <c r="Q1962" s="21">
        <f>YEAR(A1962)</f>
        <v/>
      </c>
    </row>
    <row r="1963">
      <c r="A1963" s="14" t="n">
        <v>44242</v>
      </c>
      <c r="B1963" s="15">
        <f>'01_RAW_Spot'!B1963</f>
        <v/>
      </c>
      <c r="C1963" s="16">
        <f>'01_RAW_IV'!B1963</f>
        <v/>
      </c>
      <c r="D1963" s="15">
        <f>LN(B1963/B1962)</f>
        <v/>
      </c>
      <c r="E1963" s="16">
        <f>STDEV(D1943:D1963)*SQRT(252)</f>
        <v/>
      </c>
      <c r="F1963" s="16">
        <f>STDEV(D1901:D1963)*SQRT(252)</f>
        <v/>
      </c>
      <c r="G1963" s="16">
        <f>IF(OR(C1963="",F1963=""),"",C1963-F1963)</f>
        <v/>
      </c>
      <c r="H1963" s="17">
        <f>IF(OR(C1963="",F1963="",F1963=0),"",C1963/F1963)</f>
        <v/>
      </c>
      <c r="I1963" s="18">
        <f>IF('01_RAW_FwdRV'!B1963="","",'01_RAW_FwdRV'!B1963)</f>
        <v/>
      </c>
      <c r="J1963" s="18">
        <f>IF(ROW()&lt;=3286,STDEV(D1964:D1984)*SQRT(252),"")</f>
        <v/>
      </c>
      <c r="K1963" s="18">
        <f>IF(ROW()&lt;=3244,LN(B2026/B1963),"")</f>
        <v/>
      </c>
      <c r="L1963" s="19" t="n">
        <v>0.06574923547400612</v>
      </c>
      <c r="M1963" s="19" t="n">
        <v>0.0005096839959225281</v>
      </c>
      <c r="N1963" s="17" t="n">
        <v>0.8152005259609097</v>
      </c>
      <c r="O1963" s="20">
        <f>IF(F1963="","",IF(F1963&lt;'04_VOLATILITY_REGIMES'!$C$5,"Low",IF(F1963&lt;'04_VOLATILITY_REGIMES'!$C$6,"Normal",IF(F1963&lt;'04_VOLATILITY_REGIMES'!$C$7,"High","Extreme"))))</f>
        <v/>
      </c>
      <c r="P1963" s="20">
        <f>O1964</f>
        <v/>
      </c>
      <c r="Q1963" s="21">
        <f>YEAR(A1963)</f>
        <v/>
      </c>
    </row>
    <row r="1964">
      <c r="A1964" s="14" t="n">
        <v>44243</v>
      </c>
      <c r="B1964" s="15">
        <f>'01_RAW_Spot'!B1964</f>
        <v/>
      </c>
      <c r="C1964" s="16">
        <f>'01_RAW_IV'!B1964</f>
        <v/>
      </c>
      <c r="D1964" s="15">
        <f>LN(B1964/B1963)</f>
        <v/>
      </c>
      <c r="E1964" s="16">
        <f>STDEV(D1944:D1964)*SQRT(252)</f>
        <v/>
      </c>
      <c r="F1964" s="16">
        <f>STDEV(D1902:D1964)*SQRT(252)</f>
        <v/>
      </c>
      <c r="G1964" s="16">
        <f>IF(OR(C1964="",F1964=""),"",C1964-F1964)</f>
        <v/>
      </c>
      <c r="H1964" s="17">
        <f>IF(OR(C1964="",F1964="",F1964=0),"",C1964/F1964)</f>
        <v/>
      </c>
      <c r="I1964" s="18">
        <f>IF('01_RAW_FwdRV'!B1964="","",'01_RAW_FwdRV'!B1964)</f>
        <v/>
      </c>
      <c r="J1964" s="18">
        <f>IF(ROW()&lt;=3286,STDEV(D1965:D1985)*SQRT(252),"")</f>
        <v/>
      </c>
      <c r="K1964" s="18">
        <f>IF(ROW()&lt;=3244,LN(B2027/B1964),"")</f>
        <v/>
      </c>
      <c r="L1964" s="19" t="n">
        <v>0.08354559347936831</v>
      </c>
      <c r="M1964" s="19" t="n">
        <v>0.001018848700967906</v>
      </c>
      <c r="N1964" s="17" t="n">
        <v>0.8348420037467342</v>
      </c>
      <c r="O1964" s="20">
        <f>IF(F1964="","",IF(F1964&lt;'04_VOLATILITY_REGIMES'!$C$5,"Low",IF(F1964&lt;'04_VOLATILITY_REGIMES'!$C$6,"Normal",IF(F1964&lt;'04_VOLATILITY_REGIMES'!$C$7,"High","Extreme"))))</f>
        <v/>
      </c>
      <c r="P1964" s="20">
        <f>O1965</f>
        <v/>
      </c>
      <c r="Q1964" s="21">
        <f>YEAR(A1964)</f>
        <v/>
      </c>
    </row>
    <row r="1965">
      <c r="A1965" s="14" t="n">
        <v>44244</v>
      </c>
      <c r="B1965" s="15">
        <f>'01_RAW_Spot'!B1965</f>
        <v/>
      </c>
      <c r="C1965" s="16">
        <f>'01_RAW_IV'!B1965</f>
        <v/>
      </c>
      <c r="D1965" s="15">
        <f>LN(B1965/B1964)</f>
        <v/>
      </c>
      <c r="E1965" s="16">
        <f>STDEV(D1945:D1965)*SQRT(252)</f>
        <v/>
      </c>
      <c r="F1965" s="16">
        <f>STDEV(D1903:D1965)*SQRT(252)</f>
        <v/>
      </c>
      <c r="G1965" s="16">
        <f>IF(OR(C1965="",F1965=""),"",C1965-F1965)</f>
        <v/>
      </c>
      <c r="H1965" s="17">
        <f>IF(OR(C1965="",F1965="",F1965=0),"",C1965/F1965)</f>
        <v/>
      </c>
      <c r="I1965" s="18">
        <f>IF('01_RAW_FwdRV'!B1965="","",'01_RAW_FwdRV'!B1965)</f>
        <v/>
      </c>
      <c r="J1965" s="18">
        <f>IF(ROW()&lt;=3286,STDEV(D1966:D1986)*SQRT(252),"")</f>
        <v/>
      </c>
      <c r="K1965" s="18">
        <f>IF(ROW()&lt;=3244,LN(B2028/B1965),"")</f>
        <v/>
      </c>
      <c r="L1965" s="19" t="n">
        <v>0.09419551934826884</v>
      </c>
      <c r="M1965" s="19" t="n">
        <v>0.0005091649694501018</v>
      </c>
      <c r="N1965" s="17" t="n">
        <v>0.8610286025520306</v>
      </c>
      <c r="O1965" s="20">
        <f>IF(F1965="","",IF(F1965&lt;'04_VOLATILITY_REGIMES'!$C$5,"Low",IF(F1965&lt;'04_VOLATILITY_REGIMES'!$C$6,"Normal",IF(F1965&lt;'04_VOLATILITY_REGIMES'!$C$7,"High","Extreme"))))</f>
        <v/>
      </c>
      <c r="P1965" s="20">
        <f>O1966</f>
        <v/>
      </c>
      <c r="Q1965" s="21">
        <f>YEAR(A1965)</f>
        <v/>
      </c>
    </row>
    <row r="1966">
      <c r="A1966" s="14" t="n">
        <v>44245</v>
      </c>
      <c r="B1966" s="15">
        <f>'01_RAW_Spot'!B1966</f>
        <v/>
      </c>
      <c r="C1966" s="16">
        <f>'01_RAW_IV'!B1966</f>
        <v/>
      </c>
      <c r="D1966" s="15">
        <f>LN(B1966/B1965)</f>
        <v/>
      </c>
      <c r="E1966" s="16">
        <f>STDEV(D1946:D1966)*SQRT(252)</f>
        <v/>
      </c>
      <c r="F1966" s="16">
        <f>STDEV(D1904:D1966)*SQRT(252)</f>
        <v/>
      </c>
      <c r="G1966" s="16">
        <f>IF(OR(C1966="",F1966=""),"",C1966-F1966)</f>
        <v/>
      </c>
      <c r="H1966" s="17">
        <f>IF(OR(C1966="",F1966="",F1966=0),"",C1966/F1966)</f>
        <v/>
      </c>
      <c r="I1966" s="18">
        <f>IF('01_RAW_FwdRV'!B1966="","",'01_RAW_FwdRV'!B1966)</f>
        <v/>
      </c>
      <c r="J1966" s="18">
        <f>IF(ROW()&lt;=3286,STDEV(D1967:D1987)*SQRT(252),"")</f>
        <v/>
      </c>
      <c r="K1966" s="18">
        <f>IF(ROW()&lt;=3244,LN(B2029/B1966),"")</f>
        <v/>
      </c>
      <c r="L1966" s="19" t="n">
        <v>0.0717557251908397</v>
      </c>
      <c r="M1966" s="19" t="n">
        <v>0.0005089058524173028</v>
      </c>
      <c r="N1966" s="17" t="n">
        <v>0.8629911053685312</v>
      </c>
      <c r="O1966" s="20">
        <f>IF(F1966="","",IF(F1966&lt;'04_VOLATILITY_REGIMES'!$C$5,"Low",IF(F1966&lt;'04_VOLATILITY_REGIMES'!$C$6,"Normal",IF(F1966&lt;'04_VOLATILITY_REGIMES'!$C$7,"High","Extreme"))))</f>
        <v/>
      </c>
      <c r="P1966" s="20">
        <f>O1967</f>
        <v/>
      </c>
      <c r="Q1966" s="21">
        <f>YEAR(A1966)</f>
        <v/>
      </c>
    </row>
    <row r="1967">
      <c r="A1967" s="14" t="n">
        <v>44249</v>
      </c>
      <c r="B1967" s="15">
        <f>'01_RAW_Spot'!B1967</f>
        <v/>
      </c>
      <c r="C1967" s="16">
        <f>'01_RAW_IV'!B1967</f>
        <v/>
      </c>
      <c r="D1967" s="15">
        <f>LN(B1967/B1966)</f>
        <v/>
      </c>
      <c r="E1967" s="16">
        <f>STDEV(D1947:D1967)*SQRT(252)</f>
        <v/>
      </c>
      <c r="F1967" s="16">
        <f>STDEV(D1905:D1967)*SQRT(252)</f>
        <v/>
      </c>
      <c r="G1967" s="16">
        <f>IF(OR(C1967="",F1967=""),"",C1967-F1967)</f>
        <v/>
      </c>
      <c r="H1967" s="17">
        <f>IF(OR(C1967="",F1967="",F1967=0),"",C1967/F1967)</f>
        <v/>
      </c>
      <c r="I1967" s="18">
        <f>IF('01_RAW_FwdRV'!B1967="","",'01_RAW_FwdRV'!B1967)</f>
        <v/>
      </c>
      <c r="J1967" s="18">
        <f>IF(ROW()&lt;=3286,STDEV(D1968:D1988)*SQRT(252),"")</f>
        <v/>
      </c>
      <c r="K1967" s="18">
        <f>IF(ROW()&lt;=3244,LN(B2030/B1967),"")</f>
        <v/>
      </c>
      <c r="L1967" s="19" t="n">
        <v>0.1022380467955239</v>
      </c>
      <c r="M1967" s="19" t="n">
        <v>0.001017293997965412</v>
      </c>
      <c r="N1967" s="17" t="n">
        <v>0.9045374075188639</v>
      </c>
      <c r="O1967" s="20">
        <f>IF(F1967="","",IF(F1967&lt;'04_VOLATILITY_REGIMES'!$C$5,"Low",IF(F1967&lt;'04_VOLATILITY_REGIMES'!$C$6,"Normal",IF(F1967&lt;'04_VOLATILITY_REGIMES'!$C$7,"High","Extreme"))))</f>
        <v/>
      </c>
      <c r="P1967" s="20">
        <f>O1968</f>
        <v/>
      </c>
      <c r="Q1967" s="21">
        <f>YEAR(A1967)</f>
        <v/>
      </c>
    </row>
    <row r="1968">
      <c r="A1968" s="14" t="n">
        <v>44250</v>
      </c>
      <c r="B1968" s="15">
        <f>'01_RAW_Spot'!B1968</f>
        <v/>
      </c>
      <c r="C1968" s="16">
        <f>'01_RAW_IV'!B1968</f>
        <v/>
      </c>
      <c r="D1968" s="15">
        <f>LN(B1968/B1967)</f>
        <v/>
      </c>
      <c r="E1968" s="16">
        <f>STDEV(D1948:D1968)*SQRT(252)</f>
        <v/>
      </c>
      <c r="F1968" s="16">
        <f>STDEV(D1906:D1968)*SQRT(252)</f>
        <v/>
      </c>
      <c r="G1968" s="16">
        <f>IF(OR(C1968="",F1968=""),"",C1968-F1968)</f>
        <v/>
      </c>
      <c r="H1968" s="17">
        <f>IF(OR(C1968="",F1968="",F1968=0),"",C1968/F1968)</f>
        <v/>
      </c>
      <c r="I1968" s="18">
        <f>IF('01_RAW_FwdRV'!B1968="","",'01_RAW_FwdRV'!B1968)</f>
        <v/>
      </c>
      <c r="J1968" s="18">
        <f>IF(ROW()&lt;=3286,STDEV(D1969:D1989)*SQRT(252),"")</f>
        <v/>
      </c>
      <c r="K1968" s="18">
        <f>IF(ROW()&lt;=3244,LN(B2031/B1968),"")</f>
        <v/>
      </c>
      <c r="L1968" s="19" t="n">
        <v>0.1042196237925775</v>
      </c>
      <c r="M1968" s="19" t="n">
        <v>0.0005083884087442806</v>
      </c>
      <c r="N1968" s="17" t="n">
        <v>0.9149608749148921</v>
      </c>
      <c r="O1968" s="20">
        <f>IF(F1968="","",IF(F1968&lt;'04_VOLATILITY_REGIMES'!$C$5,"Low",IF(F1968&lt;'04_VOLATILITY_REGIMES'!$C$6,"Normal",IF(F1968&lt;'04_VOLATILITY_REGIMES'!$C$7,"High","Extreme"))))</f>
        <v/>
      </c>
      <c r="P1968" s="20">
        <f>O1969</f>
        <v/>
      </c>
      <c r="Q1968" s="21">
        <f>YEAR(A1968)</f>
        <v/>
      </c>
    </row>
    <row r="1969">
      <c r="A1969" s="14" t="n">
        <v>44251</v>
      </c>
      <c r="B1969" s="15">
        <f>'01_RAW_Spot'!B1969</f>
        <v/>
      </c>
      <c r="C1969" s="16">
        <f>'01_RAW_IV'!B1969</f>
        <v/>
      </c>
      <c r="D1969" s="15">
        <f>LN(B1969/B1968)</f>
        <v/>
      </c>
      <c r="E1969" s="16">
        <f>STDEV(D1949:D1969)*SQRT(252)</f>
        <v/>
      </c>
      <c r="F1969" s="16">
        <f>STDEV(D1907:D1969)*SQRT(252)</f>
        <v/>
      </c>
      <c r="G1969" s="16">
        <f>IF(OR(C1969="",F1969=""),"",C1969-F1969)</f>
        <v/>
      </c>
      <c r="H1969" s="17">
        <f>IF(OR(C1969="",F1969="",F1969=0),"",C1969/F1969)</f>
        <v/>
      </c>
      <c r="I1969" s="18">
        <f>IF('01_RAW_FwdRV'!B1969="","",'01_RAW_FwdRV'!B1969)</f>
        <v/>
      </c>
      <c r="J1969" s="18">
        <f>IF(ROW()&lt;=3286,STDEV(D1970:D1990)*SQRT(252),"")</f>
        <v/>
      </c>
      <c r="K1969" s="18">
        <f>IF(ROW()&lt;=3244,LN(B2032/B1969),"")</f>
        <v/>
      </c>
      <c r="L1969" s="19" t="n">
        <v>0.1102642276422764</v>
      </c>
      <c r="M1969" s="19" t="n">
        <v>0.002032520325203252</v>
      </c>
      <c r="N1969" s="17" t="n">
        <v>0.9160778664605627</v>
      </c>
      <c r="O1969" s="20">
        <f>IF(F1969="","",IF(F1969&lt;'04_VOLATILITY_REGIMES'!$C$5,"Low",IF(F1969&lt;'04_VOLATILITY_REGIMES'!$C$6,"Normal",IF(F1969&lt;'04_VOLATILITY_REGIMES'!$C$7,"High","Extreme"))))</f>
        <v/>
      </c>
      <c r="P1969" s="20">
        <f>O1970</f>
        <v/>
      </c>
      <c r="Q1969" s="21">
        <f>YEAR(A1969)</f>
        <v/>
      </c>
    </row>
    <row r="1970">
      <c r="A1970" s="14" t="n">
        <v>44252</v>
      </c>
      <c r="B1970" s="15">
        <f>'01_RAW_Spot'!B1970</f>
        <v/>
      </c>
      <c r="C1970" s="16">
        <f>'01_RAW_IV'!B1970</f>
        <v/>
      </c>
      <c r="D1970" s="15">
        <f>LN(B1970/B1969)</f>
        <v/>
      </c>
      <c r="E1970" s="16">
        <f>STDEV(D1950:D1970)*SQRT(252)</f>
        <v/>
      </c>
      <c r="F1970" s="16">
        <f>STDEV(D1908:D1970)*SQRT(252)</f>
        <v/>
      </c>
      <c r="G1970" s="16">
        <f>IF(OR(C1970="",F1970=""),"",C1970-F1970)</f>
        <v/>
      </c>
      <c r="H1970" s="17">
        <f>IF(OR(C1970="",F1970="",F1970=0),"",C1970/F1970)</f>
        <v/>
      </c>
      <c r="I1970" s="18">
        <f>IF('01_RAW_FwdRV'!B1970="","",'01_RAW_FwdRV'!B1970)</f>
        <v/>
      </c>
      <c r="J1970" s="18">
        <f>IF(ROW()&lt;=3286,STDEV(D1971:D1991)*SQRT(252),"")</f>
        <v/>
      </c>
      <c r="K1970" s="18">
        <f>IF(ROW()&lt;=3244,LN(B2033/B1970),"")</f>
        <v/>
      </c>
      <c r="L1970" s="19" t="n">
        <v>0.1157948197054342</v>
      </c>
      <c r="M1970" s="19" t="n">
        <v>0.002539360081259523</v>
      </c>
      <c r="N1970" s="17" t="n">
        <v>0.9178178528386109</v>
      </c>
      <c r="O1970" s="20">
        <f>IF(F1970="","",IF(F1970&lt;'04_VOLATILITY_REGIMES'!$C$5,"Low",IF(F1970&lt;'04_VOLATILITY_REGIMES'!$C$6,"Normal",IF(F1970&lt;'04_VOLATILITY_REGIMES'!$C$7,"High","Extreme"))))</f>
        <v/>
      </c>
      <c r="P1970" s="20">
        <f>O1971</f>
        <v/>
      </c>
      <c r="Q1970" s="21">
        <f>YEAR(A1970)</f>
        <v/>
      </c>
    </row>
    <row r="1971">
      <c r="A1971" s="14" t="n">
        <v>44253</v>
      </c>
      <c r="B1971" s="15">
        <f>'01_RAW_Spot'!B1971</f>
        <v/>
      </c>
      <c r="C1971" s="16">
        <f>'01_RAW_IV'!B1971</f>
        <v/>
      </c>
      <c r="D1971" s="15">
        <f>LN(B1971/B1970)</f>
        <v/>
      </c>
      <c r="E1971" s="16">
        <f>STDEV(D1951:D1971)*SQRT(252)</f>
        <v/>
      </c>
      <c r="F1971" s="16">
        <f>STDEV(D1909:D1971)*SQRT(252)</f>
        <v/>
      </c>
      <c r="G1971" s="16">
        <f>IF(OR(C1971="",F1971=""),"",C1971-F1971)</f>
        <v/>
      </c>
      <c r="H1971" s="17">
        <f>IF(OR(C1971="",F1971="",F1971=0),"",C1971/F1971)</f>
        <v/>
      </c>
      <c r="I1971" s="18">
        <f>IF('01_RAW_FwdRV'!B1971="","",'01_RAW_FwdRV'!B1971)</f>
        <v/>
      </c>
      <c r="J1971" s="18">
        <f>IF(ROW()&lt;=3286,STDEV(D1972:D1992)*SQRT(252),"")</f>
        <v/>
      </c>
      <c r="K1971" s="18">
        <f>IF(ROW()&lt;=3244,LN(B2034/B1971),"")</f>
        <v/>
      </c>
      <c r="L1971" s="19" t="n">
        <v>0.2680203045685279</v>
      </c>
      <c r="M1971" s="19" t="n">
        <v>0.09949238578680203</v>
      </c>
      <c r="N1971" s="17" t="n">
        <v>0.406948782669613</v>
      </c>
      <c r="O1971" s="20">
        <f>IF(F1971="","",IF(F1971&lt;'04_VOLATILITY_REGIMES'!$C$5,"Low",IF(F1971&lt;'04_VOLATILITY_REGIMES'!$C$6,"Normal",IF(F1971&lt;'04_VOLATILITY_REGIMES'!$C$7,"High","Extreme"))))</f>
        <v/>
      </c>
      <c r="P1971" s="20">
        <f>O1972</f>
        <v/>
      </c>
      <c r="Q1971" s="21">
        <f>YEAR(A1971)</f>
        <v/>
      </c>
    </row>
    <row r="1972">
      <c r="A1972" s="14" t="n">
        <v>44256</v>
      </c>
      <c r="B1972" s="15">
        <f>'01_RAW_Spot'!B1972</f>
        <v/>
      </c>
      <c r="C1972" s="16">
        <f>'01_RAW_IV'!B1972</f>
        <v/>
      </c>
      <c r="D1972" s="15">
        <f>LN(B1972/B1971)</f>
        <v/>
      </c>
      <c r="E1972" s="16">
        <f>STDEV(D1952:D1972)*SQRT(252)</f>
        <v/>
      </c>
      <c r="F1972" s="16">
        <f>STDEV(D1910:D1972)*SQRT(252)</f>
        <v/>
      </c>
      <c r="G1972" s="16">
        <f>IF(OR(C1972="",F1972=""),"",C1972-F1972)</f>
        <v/>
      </c>
      <c r="H1972" s="17">
        <f>IF(OR(C1972="",F1972="",F1972=0),"",C1972/F1972)</f>
        <v/>
      </c>
      <c r="I1972" s="18">
        <f>IF('01_RAW_FwdRV'!B1972="","",'01_RAW_FwdRV'!B1972)</f>
        <v/>
      </c>
      <c r="J1972" s="18">
        <f>IF(ROW()&lt;=3286,STDEV(D1973:D1993)*SQRT(252),"")</f>
        <v/>
      </c>
      <c r="K1972" s="18">
        <f>IF(ROW()&lt;=3244,LN(B2035/B1972),"")</f>
        <v/>
      </c>
      <c r="L1972" s="19" t="n">
        <v>0.4713343480466768</v>
      </c>
      <c r="M1972" s="19" t="n">
        <v>0.09994926433282597</v>
      </c>
      <c r="N1972" s="17" t="n">
        <v>0.7609908841139171</v>
      </c>
      <c r="O1972" s="20">
        <f>IF(F1972="","",IF(F1972&lt;'04_VOLATILITY_REGIMES'!$C$5,"Low",IF(F1972&lt;'04_VOLATILITY_REGIMES'!$C$6,"Normal",IF(F1972&lt;'04_VOLATILITY_REGIMES'!$C$7,"High","Extreme"))))</f>
        <v/>
      </c>
      <c r="P1972" s="20">
        <f>O1973</f>
        <v/>
      </c>
      <c r="Q1972" s="21">
        <f>YEAR(A1972)</f>
        <v/>
      </c>
    </row>
    <row r="1973">
      <c r="A1973" s="14" t="n">
        <v>44257</v>
      </c>
      <c r="B1973" s="15">
        <f>'01_RAW_Spot'!B1973</f>
        <v/>
      </c>
      <c r="C1973" s="16">
        <f>'01_RAW_IV'!B1973</f>
        <v/>
      </c>
      <c r="D1973" s="15">
        <f>LN(B1973/B1972)</f>
        <v/>
      </c>
      <c r="E1973" s="16">
        <f>STDEV(D1953:D1973)*SQRT(252)</f>
        <v/>
      </c>
      <c r="F1973" s="16">
        <f>STDEV(D1911:D1973)*SQRT(252)</f>
        <v/>
      </c>
      <c r="G1973" s="16">
        <f>IF(OR(C1973="",F1973=""),"",C1973-F1973)</f>
        <v/>
      </c>
      <c r="H1973" s="17">
        <f>IF(OR(C1973="",F1973="",F1973=0),"",C1973/F1973)</f>
        <v/>
      </c>
      <c r="I1973" s="18">
        <f>IF('01_RAW_FwdRV'!B1973="","",'01_RAW_FwdRV'!B1973)</f>
        <v/>
      </c>
      <c r="J1973" s="18">
        <f>IF(ROW()&lt;=3286,STDEV(D1974:D1994)*SQRT(252),"")</f>
        <v/>
      </c>
      <c r="K1973" s="18">
        <f>IF(ROW()&lt;=3244,LN(B2036/B1973),"")</f>
        <v/>
      </c>
      <c r="L1973" s="19" t="n">
        <v>0.486815415821501</v>
      </c>
      <c r="M1973" s="19" t="n">
        <v>0.1009127789046653</v>
      </c>
      <c r="N1973" s="17" t="n">
        <v>0.7825463732019358</v>
      </c>
      <c r="O1973" s="20">
        <f>IF(F1973="","",IF(F1973&lt;'04_VOLATILITY_REGIMES'!$C$5,"Low",IF(F1973&lt;'04_VOLATILITY_REGIMES'!$C$6,"Normal",IF(F1973&lt;'04_VOLATILITY_REGIMES'!$C$7,"High","Extreme"))))</f>
        <v/>
      </c>
      <c r="P1973" s="20">
        <f>O1974</f>
        <v/>
      </c>
      <c r="Q1973" s="21">
        <f>YEAR(A1973)</f>
        <v/>
      </c>
    </row>
    <row r="1974">
      <c r="A1974" s="14" t="n">
        <v>44258</v>
      </c>
      <c r="B1974" s="15">
        <f>'01_RAW_Spot'!B1974</f>
        <v/>
      </c>
      <c r="C1974" s="16">
        <f>'01_RAW_IV'!B1974</f>
        <v/>
      </c>
      <c r="D1974" s="15">
        <f>LN(B1974/B1973)</f>
        <v/>
      </c>
      <c r="E1974" s="16">
        <f>STDEV(D1954:D1974)*SQRT(252)</f>
        <v/>
      </c>
      <c r="F1974" s="16">
        <f>STDEV(D1912:D1974)*SQRT(252)</f>
        <v/>
      </c>
      <c r="G1974" s="16">
        <f>IF(OR(C1974="",F1974=""),"",C1974-F1974)</f>
        <v/>
      </c>
      <c r="H1974" s="17">
        <f>IF(OR(C1974="",F1974="",F1974=0),"",C1974/F1974)</f>
        <v/>
      </c>
      <c r="I1974" s="18">
        <f>IF('01_RAW_FwdRV'!B1974="","",'01_RAW_FwdRV'!B1974)</f>
        <v/>
      </c>
      <c r="J1974" s="18">
        <f>IF(ROW()&lt;=3286,STDEV(D1975:D1995)*SQRT(252),"")</f>
        <v/>
      </c>
      <c r="K1974" s="18">
        <f>IF(ROW()&lt;=3244,LN(B2037/B1974),"")</f>
        <v/>
      </c>
      <c r="L1974" s="19" t="n">
        <v>0.3568170299037</v>
      </c>
      <c r="M1974" s="19" t="n">
        <v>0.1713127217435378</v>
      </c>
      <c r="N1974" s="17" t="n">
        <v>0.4117765600239037</v>
      </c>
      <c r="O1974" s="20">
        <f>IF(F1974="","",IF(F1974&lt;'04_VOLATILITY_REGIMES'!$C$5,"Low",IF(F1974&lt;'04_VOLATILITY_REGIMES'!$C$6,"Normal",IF(F1974&lt;'04_VOLATILITY_REGIMES'!$C$7,"High","Extreme"))))</f>
        <v/>
      </c>
      <c r="P1974" s="20">
        <f>O1975</f>
        <v/>
      </c>
      <c r="Q1974" s="21">
        <f>YEAR(A1974)</f>
        <v/>
      </c>
    </row>
    <row r="1975">
      <c r="A1975" s="14" t="n">
        <v>44259</v>
      </c>
      <c r="B1975" s="15">
        <f>'01_RAW_Spot'!B1975</f>
        <v/>
      </c>
      <c r="C1975" s="16">
        <f>'01_RAW_IV'!B1975</f>
        <v/>
      </c>
      <c r="D1975" s="15">
        <f>LN(B1975/B1974)</f>
        <v/>
      </c>
      <c r="E1975" s="16">
        <f>STDEV(D1955:D1975)*SQRT(252)</f>
        <v/>
      </c>
      <c r="F1975" s="16">
        <f>STDEV(D1913:D1975)*SQRT(252)</f>
        <v/>
      </c>
      <c r="G1975" s="16">
        <f>IF(OR(C1975="",F1975=""),"",C1975-F1975)</f>
        <v/>
      </c>
      <c r="H1975" s="17">
        <f>IF(OR(C1975="",F1975="",F1975=0),"",C1975/F1975)</f>
        <v/>
      </c>
      <c r="I1975" s="18">
        <f>IF('01_RAW_FwdRV'!B1975="","",'01_RAW_FwdRV'!B1975)</f>
        <v/>
      </c>
      <c r="J1975" s="18">
        <f>IF(ROW()&lt;=3286,STDEV(D1976:D1996)*SQRT(252),"")</f>
        <v/>
      </c>
      <c r="K1975" s="18">
        <f>IF(ROW()&lt;=3244,LN(B2038/B1975),"")</f>
        <v/>
      </c>
      <c r="L1975" s="19" t="n">
        <v>0.3414387031408308</v>
      </c>
      <c r="M1975" s="19" t="n">
        <v>0.171225937183384</v>
      </c>
      <c r="N1975" s="17" t="n">
        <v>0.3745847069732827</v>
      </c>
      <c r="O1975" s="20">
        <f>IF(F1975="","",IF(F1975&lt;'04_VOLATILITY_REGIMES'!$C$5,"Low",IF(F1975&lt;'04_VOLATILITY_REGIMES'!$C$6,"Normal",IF(F1975&lt;'04_VOLATILITY_REGIMES'!$C$7,"High","Extreme"))))</f>
        <v/>
      </c>
      <c r="P1975" s="20">
        <f>O1976</f>
        <v/>
      </c>
      <c r="Q1975" s="21">
        <f>YEAR(A1975)</f>
        <v/>
      </c>
    </row>
    <row r="1976">
      <c r="A1976" s="14" t="n">
        <v>44260</v>
      </c>
      <c r="B1976" s="15">
        <f>'01_RAW_Spot'!B1976</f>
        <v/>
      </c>
      <c r="C1976" s="16">
        <f>'01_RAW_IV'!B1976</f>
        <v/>
      </c>
      <c r="D1976" s="15">
        <f>LN(B1976/B1975)</f>
        <v/>
      </c>
      <c r="E1976" s="16">
        <f>STDEV(D1956:D1976)*SQRT(252)</f>
        <v/>
      </c>
      <c r="F1976" s="16">
        <f>STDEV(D1914:D1976)*SQRT(252)</f>
        <v/>
      </c>
      <c r="G1976" s="16">
        <f>IF(OR(C1976="",F1976=""),"",C1976-F1976)</f>
        <v/>
      </c>
      <c r="H1976" s="17">
        <f>IF(OR(C1976="",F1976="",F1976=0),"",C1976/F1976)</f>
        <v/>
      </c>
      <c r="I1976" s="18">
        <f>IF('01_RAW_FwdRV'!B1976="","",'01_RAW_FwdRV'!B1976)</f>
        <v/>
      </c>
      <c r="J1976" s="18">
        <f>IF(ROW()&lt;=3286,STDEV(D1977:D1997)*SQRT(252),"")</f>
        <v/>
      </c>
      <c r="K1976" s="18">
        <f>IF(ROW()&lt;=3244,LN(B2039/B1976),"")</f>
        <v/>
      </c>
      <c r="L1976" s="19" t="n">
        <v>0.3787341772151899</v>
      </c>
      <c r="M1976" s="19" t="n">
        <v>0.1751898734177215</v>
      </c>
      <c r="N1976" s="17" t="n">
        <v>0.4498183710095459</v>
      </c>
      <c r="O1976" s="20">
        <f>IF(F1976="","",IF(F1976&lt;'04_VOLATILITY_REGIMES'!$C$5,"Low",IF(F1976&lt;'04_VOLATILITY_REGIMES'!$C$6,"Normal",IF(F1976&lt;'04_VOLATILITY_REGIMES'!$C$7,"High","Extreme"))))</f>
        <v/>
      </c>
      <c r="P1976" s="20">
        <f>O1977</f>
        <v/>
      </c>
      <c r="Q1976" s="21">
        <f>YEAR(A1976)</f>
        <v/>
      </c>
    </row>
    <row r="1977">
      <c r="A1977" s="14" t="n">
        <v>44263</v>
      </c>
      <c r="B1977" s="15">
        <f>'01_RAW_Spot'!B1977</f>
        <v/>
      </c>
      <c r="C1977" s="16">
        <f>'01_RAW_IV'!B1977</f>
        <v/>
      </c>
      <c r="D1977" s="15">
        <f>LN(B1977/B1976)</f>
        <v/>
      </c>
      <c r="E1977" s="16">
        <f>STDEV(D1957:D1977)*SQRT(252)</f>
        <v/>
      </c>
      <c r="F1977" s="16">
        <f>STDEV(D1915:D1977)*SQRT(252)</f>
        <v/>
      </c>
      <c r="G1977" s="16">
        <f>IF(OR(C1977="",F1977=""),"",C1977-F1977)</f>
        <v/>
      </c>
      <c r="H1977" s="17">
        <f>IF(OR(C1977="",F1977="",F1977=0),"",C1977/F1977)</f>
        <v/>
      </c>
      <c r="I1977" s="18">
        <f>IF('01_RAW_FwdRV'!B1977="","",'01_RAW_FwdRV'!B1977)</f>
        <v/>
      </c>
      <c r="J1977" s="18">
        <f>IF(ROW()&lt;=3286,STDEV(D1978:D1998)*SQRT(252),"")</f>
        <v/>
      </c>
      <c r="K1977" s="18">
        <f>IF(ROW()&lt;=3244,LN(B2040/B1977),"")</f>
        <v/>
      </c>
      <c r="L1977" s="19" t="n">
        <v>0.4387651821862348</v>
      </c>
      <c r="M1977" s="19" t="n">
        <v>0.1831983805668016</v>
      </c>
      <c r="N1977" s="17" t="n">
        <v>0.5293090829127828</v>
      </c>
      <c r="O1977" s="20">
        <f>IF(F1977="","",IF(F1977&lt;'04_VOLATILITY_REGIMES'!$C$5,"Low",IF(F1977&lt;'04_VOLATILITY_REGIMES'!$C$6,"Normal",IF(F1977&lt;'04_VOLATILITY_REGIMES'!$C$7,"High","Extreme"))))</f>
        <v/>
      </c>
      <c r="P1977" s="20">
        <f>O1978</f>
        <v/>
      </c>
      <c r="Q1977" s="21">
        <f>YEAR(A1977)</f>
        <v/>
      </c>
    </row>
    <row r="1978">
      <c r="A1978" s="14" t="n">
        <v>44264</v>
      </c>
      <c r="B1978" s="15">
        <f>'01_RAW_Spot'!B1978</f>
        <v/>
      </c>
      <c r="C1978" s="16">
        <f>'01_RAW_IV'!B1978</f>
        <v/>
      </c>
      <c r="D1978" s="15">
        <f>LN(B1978/B1977)</f>
        <v/>
      </c>
      <c r="E1978" s="16">
        <f>STDEV(D1958:D1978)*SQRT(252)</f>
        <v/>
      </c>
      <c r="F1978" s="16">
        <f>STDEV(D1916:D1978)*SQRT(252)</f>
        <v/>
      </c>
      <c r="G1978" s="16">
        <f>IF(OR(C1978="",F1978=""),"",C1978-F1978)</f>
        <v/>
      </c>
      <c r="H1978" s="17">
        <f>IF(OR(C1978="",F1978="",F1978=0),"",C1978/F1978)</f>
        <v/>
      </c>
      <c r="I1978" s="18">
        <f>IF('01_RAW_FwdRV'!B1978="","",'01_RAW_FwdRV'!B1978)</f>
        <v/>
      </c>
      <c r="J1978" s="18">
        <f>IF(ROW()&lt;=3286,STDEV(D1979:D1999)*SQRT(252),"")</f>
        <v/>
      </c>
      <c r="K1978" s="18">
        <f>IF(ROW()&lt;=3244,LN(B2041/B1978),"")</f>
        <v/>
      </c>
      <c r="L1978" s="19" t="n">
        <v>0.4663631765300961</v>
      </c>
      <c r="M1978" s="19" t="n">
        <v>0.2063732928679818</v>
      </c>
      <c r="N1978" s="17" t="n">
        <v>0.5340878180335464</v>
      </c>
      <c r="O1978" s="20">
        <f>IF(F1978="","",IF(F1978&lt;'04_VOLATILITY_REGIMES'!$C$5,"Low",IF(F1978&lt;'04_VOLATILITY_REGIMES'!$C$6,"Normal",IF(F1978&lt;'04_VOLATILITY_REGIMES'!$C$7,"High","Extreme"))))</f>
        <v/>
      </c>
      <c r="P1978" s="20">
        <f>O1979</f>
        <v/>
      </c>
      <c r="Q1978" s="21">
        <f>YEAR(A1978)</f>
        <v/>
      </c>
    </row>
    <row r="1979">
      <c r="A1979" s="14" t="n">
        <v>44265</v>
      </c>
      <c r="B1979" s="15">
        <f>'01_RAW_Spot'!B1979</f>
        <v/>
      </c>
      <c r="C1979" s="16">
        <f>'01_RAW_IV'!B1979</f>
        <v/>
      </c>
      <c r="D1979" s="15">
        <f>LN(B1979/B1978)</f>
        <v/>
      </c>
      <c r="E1979" s="16">
        <f>STDEV(D1959:D1979)*SQRT(252)</f>
        <v/>
      </c>
      <c r="F1979" s="16">
        <f>STDEV(D1917:D1979)*SQRT(252)</f>
        <v/>
      </c>
      <c r="G1979" s="16">
        <f>IF(OR(C1979="",F1979=""),"",C1979-F1979)</f>
        <v/>
      </c>
      <c r="H1979" s="17">
        <f>IF(OR(C1979="",F1979="",F1979=0),"",C1979/F1979)</f>
        <v/>
      </c>
      <c r="I1979" s="18">
        <f>IF('01_RAW_FwdRV'!B1979="","",'01_RAW_FwdRV'!B1979)</f>
        <v/>
      </c>
      <c r="J1979" s="18">
        <f>IF(ROW()&lt;=3286,STDEV(D1980:D2000)*SQRT(252),"")</f>
        <v/>
      </c>
      <c r="K1979" s="18">
        <f>IF(ROW()&lt;=3244,LN(B2042/B1979),"")</f>
        <v/>
      </c>
      <c r="L1979" s="19" t="n">
        <v>0.4403437815975733</v>
      </c>
      <c r="M1979" s="19" t="n">
        <v>0.173407482305359</v>
      </c>
      <c r="N1979" s="17" t="n">
        <v>0.5542688211811446</v>
      </c>
      <c r="O1979" s="20">
        <f>IF(F1979="","",IF(F1979&lt;'04_VOLATILITY_REGIMES'!$C$5,"Low",IF(F1979&lt;'04_VOLATILITY_REGIMES'!$C$6,"Normal",IF(F1979&lt;'04_VOLATILITY_REGIMES'!$C$7,"High","Extreme"))))</f>
        <v/>
      </c>
      <c r="P1979" s="20">
        <f>O1980</f>
        <v/>
      </c>
      <c r="Q1979" s="21">
        <f>YEAR(A1979)</f>
        <v/>
      </c>
    </row>
    <row r="1980">
      <c r="A1980" s="14" t="n">
        <v>44267</v>
      </c>
      <c r="B1980" s="15">
        <f>'01_RAW_Spot'!B1980</f>
        <v/>
      </c>
      <c r="C1980" s="16">
        <f>'01_RAW_IV'!B1980</f>
        <v/>
      </c>
      <c r="D1980" s="15">
        <f>LN(B1980/B1979)</f>
        <v/>
      </c>
      <c r="E1980" s="16">
        <f>STDEV(D1960:D1980)*SQRT(252)</f>
        <v/>
      </c>
      <c r="F1980" s="16">
        <f>STDEV(D1918:D1980)*SQRT(252)</f>
        <v/>
      </c>
      <c r="G1980" s="16">
        <f>IF(OR(C1980="",F1980=""),"",C1980-F1980)</f>
        <v/>
      </c>
      <c r="H1980" s="17">
        <f>IF(OR(C1980="",F1980="",F1980=0),"",C1980/F1980)</f>
        <v/>
      </c>
      <c r="I1980" s="18">
        <f>IF('01_RAW_FwdRV'!B1980="","",'01_RAW_FwdRV'!B1980)</f>
        <v/>
      </c>
      <c r="J1980" s="18">
        <f>IF(ROW()&lt;=3286,STDEV(D1981:D2001)*SQRT(252),"")</f>
        <v/>
      </c>
      <c r="K1980" s="18">
        <f>IF(ROW()&lt;=3244,LN(B2043/B1980),"")</f>
        <v/>
      </c>
      <c r="L1980" s="19" t="n">
        <v>0.4138453764527539</v>
      </c>
      <c r="M1980" s="19" t="n">
        <v>0.1758463870641738</v>
      </c>
      <c r="N1980" s="17" t="n">
        <v>0.5069802353992926</v>
      </c>
      <c r="O1980" s="20">
        <f>IF(F1980="","",IF(F1980&lt;'04_VOLATILITY_REGIMES'!$C$5,"Low",IF(F1980&lt;'04_VOLATILITY_REGIMES'!$C$6,"Normal",IF(F1980&lt;'04_VOLATILITY_REGIMES'!$C$7,"High","Extreme"))))</f>
        <v/>
      </c>
      <c r="P1980" s="20">
        <f>O1981</f>
        <v/>
      </c>
      <c r="Q1980" s="21">
        <f>YEAR(A1980)</f>
        <v/>
      </c>
    </row>
    <row r="1981">
      <c r="A1981" s="14" t="n">
        <v>44270</v>
      </c>
      <c r="B1981" s="15">
        <f>'01_RAW_Spot'!B1981</f>
        <v/>
      </c>
      <c r="C1981" s="16">
        <f>'01_RAW_IV'!B1981</f>
        <v/>
      </c>
      <c r="D1981" s="15">
        <f>LN(B1981/B1980)</f>
        <v/>
      </c>
      <c r="E1981" s="16">
        <f>STDEV(D1961:D1981)*SQRT(252)</f>
        <v/>
      </c>
      <c r="F1981" s="16">
        <f>STDEV(D1919:D1981)*SQRT(252)</f>
        <v/>
      </c>
      <c r="G1981" s="16">
        <f>IF(OR(C1981="",F1981=""),"",C1981-F1981)</f>
        <v/>
      </c>
      <c r="H1981" s="17">
        <f>IF(OR(C1981="",F1981="",F1981=0),"",C1981/F1981)</f>
        <v/>
      </c>
      <c r="I1981" s="18">
        <f>IF('01_RAW_FwdRV'!B1981="","",'01_RAW_FwdRV'!B1981)</f>
        <v/>
      </c>
      <c r="J1981" s="18">
        <f>IF(ROW()&lt;=3286,STDEV(D1982:D2002)*SQRT(252),"")</f>
        <v/>
      </c>
      <c r="K1981" s="18">
        <f>IF(ROW()&lt;=3244,LN(B2044/B1981),"")</f>
        <v/>
      </c>
      <c r="L1981" s="19" t="n">
        <v>0.3893939393939394</v>
      </c>
      <c r="M1981" s="19" t="n">
        <v>0.1914141414141414</v>
      </c>
      <c r="N1981" s="17" t="n">
        <v>0.4386313486176805</v>
      </c>
      <c r="O1981" s="20">
        <f>IF(F1981="","",IF(F1981&lt;'04_VOLATILITY_REGIMES'!$C$5,"Low",IF(F1981&lt;'04_VOLATILITY_REGIMES'!$C$6,"Normal",IF(F1981&lt;'04_VOLATILITY_REGIMES'!$C$7,"High","Extreme"))))</f>
        <v/>
      </c>
      <c r="P1981" s="20">
        <f>O1982</f>
        <v/>
      </c>
      <c r="Q1981" s="21">
        <f>YEAR(A1981)</f>
        <v/>
      </c>
    </row>
    <row r="1982">
      <c r="A1982" s="14" t="n">
        <v>44271</v>
      </c>
      <c r="B1982" s="15">
        <f>'01_RAW_Spot'!B1982</f>
        <v/>
      </c>
      <c r="C1982" s="16">
        <f>'01_RAW_IV'!B1982</f>
        <v/>
      </c>
      <c r="D1982" s="15">
        <f>LN(B1982/B1981)</f>
        <v/>
      </c>
      <c r="E1982" s="16">
        <f>STDEV(D1962:D1982)*SQRT(252)</f>
        <v/>
      </c>
      <c r="F1982" s="16">
        <f>STDEV(D1920:D1982)*SQRT(252)</f>
        <v/>
      </c>
      <c r="G1982" s="16">
        <f>IF(OR(C1982="",F1982=""),"",C1982-F1982)</f>
        <v/>
      </c>
      <c r="H1982" s="17">
        <f>IF(OR(C1982="",F1982="",F1982=0),"",C1982/F1982)</f>
        <v/>
      </c>
      <c r="I1982" s="18">
        <f>IF('01_RAW_FwdRV'!B1982="","",'01_RAW_FwdRV'!B1982)</f>
        <v/>
      </c>
      <c r="J1982" s="18">
        <f>IF(ROW()&lt;=3286,STDEV(D1983:D2003)*SQRT(252),"")</f>
        <v/>
      </c>
      <c r="K1982" s="18">
        <f>IF(ROW()&lt;=3244,LN(B2045/B1982),"")</f>
        <v/>
      </c>
      <c r="L1982" s="19" t="n">
        <v>0.342756183745583</v>
      </c>
      <c r="M1982" s="19" t="n">
        <v>0.1923271075214538</v>
      </c>
      <c r="N1982" s="17" t="n">
        <v>0.3266229608325947</v>
      </c>
      <c r="O1982" s="20">
        <f>IF(F1982="","",IF(F1982&lt;'04_VOLATILITY_REGIMES'!$C$5,"Low",IF(F1982&lt;'04_VOLATILITY_REGIMES'!$C$6,"Normal",IF(F1982&lt;'04_VOLATILITY_REGIMES'!$C$7,"High","Extreme"))))</f>
        <v/>
      </c>
      <c r="P1982" s="20">
        <f>O1983</f>
        <v/>
      </c>
      <c r="Q1982" s="21">
        <f>YEAR(A1982)</f>
        <v/>
      </c>
    </row>
    <row r="1983">
      <c r="A1983" s="14" t="n">
        <v>44272</v>
      </c>
      <c r="B1983" s="15">
        <f>'01_RAW_Spot'!B1983</f>
        <v/>
      </c>
      <c r="C1983" s="16">
        <f>'01_RAW_IV'!B1983</f>
        <v/>
      </c>
      <c r="D1983" s="15">
        <f>LN(B1983/B1982)</f>
        <v/>
      </c>
      <c r="E1983" s="16">
        <f>STDEV(D1963:D1983)*SQRT(252)</f>
        <v/>
      </c>
      <c r="F1983" s="16">
        <f>STDEV(D1921:D1983)*SQRT(252)</f>
        <v/>
      </c>
      <c r="G1983" s="16">
        <f>IF(OR(C1983="",F1983=""),"",C1983-F1983)</f>
        <v/>
      </c>
      <c r="H1983" s="17">
        <f>IF(OR(C1983="",F1983="",F1983=0),"",C1983/F1983)</f>
        <v/>
      </c>
      <c r="I1983" s="18">
        <f>IF('01_RAW_FwdRV'!B1983="","",'01_RAW_FwdRV'!B1983)</f>
        <v/>
      </c>
      <c r="J1983" s="18">
        <f>IF(ROW()&lt;=3286,STDEV(D1984:D2004)*SQRT(252),"")</f>
        <v/>
      </c>
      <c r="K1983" s="18">
        <f>IF(ROW()&lt;=3244,LN(B2046/B1983),"")</f>
        <v/>
      </c>
      <c r="L1983" s="19" t="n">
        <v>0.3567103935418769</v>
      </c>
      <c r="M1983" s="19" t="n">
        <v>0.1917255297679112</v>
      </c>
      <c r="N1983" s="17" t="n">
        <v>0.3621011443855983</v>
      </c>
      <c r="O1983" s="20">
        <f>IF(F1983="","",IF(F1983&lt;'04_VOLATILITY_REGIMES'!$C$5,"Low",IF(F1983&lt;'04_VOLATILITY_REGIMES'!$C$6,"Normal",IF(F1983&lt;'04_VOLATILITY_REGIMES'!$C$7,"High","Extreme"))))</f>
        <v/>
      </c>
      <c r="P1983" s="20">
        <f>O1984</f>
        <v/>
      </c>
      <c r="Q1983" s="21">
        <f>YEAR(A1983)</f>
        <v/>
      </c>
    </row>
    <row r="1984">
      <c r="A1984" s="14" t="n">
        <v>44273</v>
      </c>
      <c r="B1984" s="15">
        <f>'01_RAW_Spot'!B1984</f>
        <v/>
      </c>
      <c r="C1984" s="16">
        <f>'01_RAW_IV'!B1984</f>
        <v/>
      </c>
      <c r="D1984" s="15">
        <f>LN(B1984/B1983)</f>
        <v/>
      </c>
      <c r="E1984" s="16">
        <f>STDEV(D1964:D1984)*SQRT(252)</f>
        <v/>
      </c>
      <c r="F1984" s="16">
        <f>STDEV(D1922:D1984)*SQRT(252)</f>
        <v/>
      </c>
      <c r="G1984" s="16">
        <f>IF(OR(C1984="",F1984=""),"",C1984-F1984)</f>
        <v/>
      </c>
      <c r="H1984" s="17">
        <f>IF(OR(C1984="",F1984="",F1984=0),"",C1984/F1984)</f>
        <v/>
      </c>
      <c r="I1984" s="18">
        <f>IF('01_RAW_FwdRV'!B1984="","",'01_RAW_FwdRV'!B1984)</f>
        <v/>
      </c>
      <c r="J1984" s="18">
        <f>IF(ROW()&lt;=3286,STDEV(D1985:D2005)*SQRT(252),"")</f>
        <v/>
      </c>
      <c r="K1984" s="18">
        <f>IF(ROW()&lt;=3244,LN(B2047/B1984),"")</f>
        <v/>
      </c>
      <c r="L1984" s="19" t="n">
        <v>0.3171961674230963</v>
      </c>
      <c r="M1984" s="19" t="n">
        <v>0.1886031265758951</v>
      </c>
      <c r="N1984" s="17" t="n">
        <v>0.2873895046044107</v>
      </c>
      <c r="O1984" s="20">
        <f>IF(F1984="","",IF(F1984&lt;'04_VOLATILITY_REGIMES'!$C$5,"Low",IF(F1984&lt;'04_VOLATILITY_REGIMES'!$C$6,"Normal",IF(F1984&lt;'04_VOLATILITY_REGIMES'!$C$7,"High","Extreme"))))</f>
        <v/>
      </c>
      <c r="P1984" s="20">
        <f>O1985</f>
        <v/>
      </c>
      <c r="Q1984" s="21">
        <f>YEAR(A1984)</f>
        <v/>
      </c>
    </row>
    <row r="1985">
      <c r="A1985" s="14" t="n">
        <v>44274</v>
      </c>
      <c r="B1985" s="15">
        <f>'01_RAW_Spot'!B1985</f>
        <v/>
      </c>
      <c r="C1985" s="16">
        <f>'01_RAW_IV'!B1985</f>
        <v/>
      </c>
      <c r="D1985" s="15">
        <f>LN(B1985/B1984)</f>
        <v/>
      </c>
      <c r="E1985" s="16">
        <f>STDEV(D1965:D1985)*SQRT(252)</f>
        <v/>
      </c>
      <c r="F1985" s="16">
        <f>STDEV(D1923:D1985)*SQRT(252)</f>
        <v/>
      </c>
      <c r="G1985" s="16">
        <f>IF(OR(C1985="",F1985=""),"",C1985-F1985)</f>
        <v/>
      </c>
      <c r="H1985" s="17">
        <f>IF(OR(C1985="",F1985="",F1985=0),"",C1985/F1985)</f>
        <v/>
      </c>
      <c r="I1985" s="18">
        <f>IF('01_RAW_FwdRV'!B1985="","",'01_RAW_FwdRV'!B1985)</f>
        <v/>
      </c>
      <c r="J1985" s="18">
        <f>IF(ROW()&lt;=3286,STDEV(D1986:D2006)*SQRT(252),"")</f>
        <v/>
      </c>
      <c r="K1985" s="18">
        <f>IF(ROW()&lt;=3244,LN(B2048/B1985),"")</f>
        <v/>
      </c>
      <c r="L1985" s="19" t="n">
        <v>0.2777217741935484</v>
      </c>
      <c r="M1985" s="19" t="n">
        <v>0.1880040322580645</v>
      </c>
      <c r="N1985" s="17" t="n">
        <v>0.2323930115194538</v>
      </c>
      <c r="O1985" s="20">
        <f>IF(F1985="","",IF(F1985&lt;'04_VOLATILITY_REGIMES'!$C$5,"Low",IF(F1985&lt;'04_VOLATILITY_REGIMES'!$C$6,"Normal",IF(F1985&lt;'04_VOLATILITY_REGIMES'!$C$7,"High","Extreme"))))</f>
        <v/>
      </c>
      <c r="P1985" s="20">
        <f>O1986</f>
        <v/>
      </c>
      <c r="Q1985" s="21">
        <f>YEAR(A1985)</f>
        <v/>
      </c>
    </row>
    <row r="1986">
      <c r="A1986" s="14" t="n">
        <v>44277</v>
      </c>
      <c r="B1986" s="15">
        <f>'01_RAW_Spot'!B1986</f>
        <v/>
      </c>
      <c r="C1986" s="16">
        <f>'01_RAW_IV'!B1986</f>
        <v/>
      </c>
      <c r="D1986" s="15">
        <f>LN(B1986/B1985)</f>
        <v/>
      </c>
      <c r="E1986" s="16">
        <f>STDEV(D1966:D1986)*SQRT(252)</f>
        <v/>
      </c>
      <c r="F1986" s="16">
        <f>STDEV(D1924:D1986)*SQRT(252)</f>
        <v/>
      </c>
      <c r="G1986" s="16">
        <f>IF(OR(C1986="",F1986=""),"",C1986-F1986)</f>
        <v/>
      </c>
      <c r="H1986" s="17">
        <f>IF(OR(C1986="",F1986="",F1986=0),"",C1986/F1986)</f>
        <v/>
      </c>
      <c r="I1986" s="18">
        <f>IF('01_RAW_FwdRV'!B1986="","",'01_RAW_FwdRV'!B1986)</f>
        <v/>
      </c>
      <c r="J1986" s="18">
        <f>IF(ROW()&lt;=3286,STDEV(D1987:D2007)*SQRT(252),"")</f>
        <v/>
      </c>
      <c r="K1986" s="18">
        <f>IF(ROW()&lt;=3244,LN(B2049/B1986),"")</f>
        <v/>
      </c>
      <c r="L1986" s="19" t="n">
        <v>0.2972292191435768</v>
      </c>
      <c r="M1986" s="19" t="n">
        <v>0.1934508816120907</v>
      </c>
      <c r="N1986" s="17" t="n">
        <v>0.2431936626251634</v>
      </c>
      <c r="O1986" s="20">
        <f>IF(F1986="","",IF(F1986&lt;'04_VOLATILITY_REGIMES'!$C$5,"Low",IF(F1986&lt;'04_VOLATILITY_REGIMES'!$C$6,"Normal",IF(F1986&lt;'04_VOLATILITY_REGIMES'!$C$7,"High","Extreme"))))</f>
        <v/>
      </c>
      <c r="P1986" s="20">
        <f>O1987</f>
        <v/>
      </c>
      <c r="Q1986" s="21">
        <f>YEAR(A1986)</f>
        <v/>
      </c>
    </row>
    <row r="1987">
      <c r="A1987" s="14" t="n">
        <v>44278</v>
      </c>
      <c r="B1987" s="15">
        <f>'01_RAW_Spot'!B1987</f>
        <v/>
      </c>
      <c r="C1987" s="16">
        <f>'01_RAW_IV'!B1987</f>
        <v/>
      </c>
      <c r="D1987" s="15">
        <f>LN(B1987/B1986)</f>
        <v/>
      </c>
      <c r="E1987" s="16">
        <f>STDEV(D1967:D1987)*SQRT(252)</f>
        <v/>
      </c>
      <c r="F1987" s="16">
        <f>STDEV(D1925:D1987)*SQRT(252)</f>
        <v/>
      </c>
      <c r="G1987" s="16">
        <f>IF(OR(C1987="",F1987=""),"",C1987-F1987)</f>
        <v/>
      </c>
      <c r="H1987" s="17">
        <f>IF(OR(C1987="",F1987="",F1987=0),"",C1987/F1987)</f>
        <v/>
      </c>
      <c r="I1987" s="18">
        <f>IF('01_RAW_FwdRV'!B1987="","",'01_RAW_FwdRV'!B1987)</f>
        <v/>
      </c>
      <c r="J1987" s="18">
        <f>IF(ROW()&lt;=3286,STDEV(D1988:D2008)*SQRT(252),"")</f>
        <v/>
      </c>
      <c r="K1987" s="18">
        <f>IF(ROW()&lt;=3244,LN(B2050/B1987),"")</f>
        <v/>
      </c>
      <c r="L1987" s="19" t="n">
        <v>0.2759315206445116</v>
      </c>
      <c r="M1987" s="19" t="n">
        <v>0.1958710976837865</v>
      </c>
      <c r="N1987" s="17" t="n">
        <v>0.2196625340900706</v>
      </c>
      <c r="O1987" s="20">
        <f>IF(F1987="","",IF(F1987&lt;'04_VOLATILITY_REGIMES'!$C$5,"Low",IF(F1987&lt;'04_VOLATILITY_REGIMES'!$C$6,"Normal",IF(F1987&lt;'04_VOLATILITY_REGIMES'!$C$7,"High","Extreme"))))</f>
        <v/>
      </c>
      <c r="P1987" s="20">
        <f>O1988</f>
        <v/>
      </c>
      <c r="Q1987" s="21">
        <f>YEAR(A1987)</f>
        <v/>
      </c>
    </row>
    <row r="1988">
      <c r="A1988" s="14" t="n">
        <v>44279</v>
      </c>
      <c r="B1988" s="15">
        <f>'01_RAW_Spot'!B1988</f>
        <v/>
      </c>
      <c r="C1988" s="16">
        <f>'01_RAW_IV'!B1988</f>
        <v/>
      </c>
      <c r="D1988" s="15">
        <f>LN(B1988/B1987)</f>
        <v/>
      </c>
      <c r="E1988" s="16">
        <f>STDEV(D1968:D1988)*SQRT(252)</f>
        <v/>
      </c>
      <c r="F1988" s="16">
        <f>STDEV(D1926:D1988)*SQRT(252)</f>
        <v/>
      </c>
      <c r="G1988" s="16">
        <f>IF(OR(C1988="",F1988=""),"",C1988-F1988)</f>
        <v/>
      </c>
      <c r="H1988" s="17">
        <f>IF(OR(C1988="",F1988="",F1988=0),"",C1988/F1988)</f>
        <v/>
      </c>
      <c r="I1988" s="18">
        <f>IF('01_RAW_FwdRV'!B1988="","",'01_RAW_FwdRV'!B1988)</f>
        <v/>
      </c>
      <c r="J1988" s="18">
        <f>IF(ROW()&lt;=3286,STDEV(D1989:D2009)*SQRT(252),"")</f>
        <v/>
      </c>
      <c r="K1988" s="18">
        <f>IF(ROW()&lt;=3244,LN(B2051/B1988),"")</f>
        <v/>
      </c>
      <c r="L1988" s="19" t="n">
        <v>0.2833417211877202</v>
      </c>
      <c r="M1988" s="19" t="n">
        <v>0.1872169099144439</v>
      </c>
      <c r="N1988" s="17" t="n">
        <v>0.2414600093723925</v>
      </c>
      <c r="O1988" s="20">
        <f>IF(F1988="","",IF(F1988&lt;'04_VOLATILITY_REGIMES'!$C$5,"Low",IF(F1988&lt;'04_VOLATILITY_REGIMES'!$C$6,"Normal",IF(F1988&lt;'04_VOLATILITY_REGIMES'!$C$7,"High","Extreme"))))</f>
        <v/>
      </c>
      <c r="P1988" s="20">
        <f>O1989</f>
        <v/>
      </c>
      <c r="Q1988" s="21">
        <f>YEAR(A1988)</f>
        <v/>
      </c>
    </row>
    <row r="1989">
      <c r="A1989" s="14" t="n">
        <v>44280</v>
      </c>
      <c r="B1989" s="15">
        <f>'01_RAW_Spot'!B1989</f>
        <v/>
      </c>
      <c r="C1989" s="16">
        <f>'01_RAW_IV'!B1989</f>
        <v/>
      </c>
      <c r="D1989" s="15">
        <f>LN(B1989/B1988)</f>
        <v/>
      </c>
      <c r="E1989" s="16">
        <f>STDEV(D1969:D1989)*SQRT(252)</f>
        <v/>
      </c>
      <c r="F1989" s="16">
        <f>STDEV(D1927:D1989)*SQRT(252)</f>
        <v/>
      </c>
      <c r="G1989" s="16">
        <f>IF(OR(C1989="",F1989=""),"",C1989-F1989)</f>
        <v/>
      </c>
      <c r="H1989" s="17">
        <f>IF(OR(C1989="",F1989="",F1989=0),"",C1989/F1989)</f>
        <v/>
      </c>
      <c r="I1989" s="18">
        <f>IF('01_RAW_FwdRV'!B1989="","",'01_RAW_FwdRV'!B1989)</f>
        <v/>
      </c>
      <c r="J1989" s="18">
        <f>IF(ROW()&lt;=3286,STDEV(D1990:D2010)*SQRT(252),"")</f>
        <v/>
      </c>
      <c r="K1989" s="18">
        <f>IF(ROW()&lt;=3244,LN(B2052/B1989),"")</f>
        <v/>
      </c>
      <c r="L1989" s="19" t="n">
        <v>0.3309859154929577</v>
      </c>
      <c r="M1989" s="19" t="n">
        <v>0.1871227364185111</v>
      </c>
      <c r="N1989" s="17" t="n">
        <v>0.312870825045975</v>
      </c>
      <c r="O1989" s="20">
        <f>IF(F1989="","",IF(F1989&lt;'04_VOLATILITY_REGIMES'!$C$5,"Low",IF(F1989&lt;'04_VOLATILITY_REGIMES'!$C$6,"Normal",IF(F1989&lt;'04_VOLATILITY_REGIMES'!$C$7,"High","Extreme"))))</f>
        <v/>
      </c>
      <c r="P1989" s="20">
        <f>O1990</f>
        <v/>
      </c>
      <c r="Q1989" s="21">
        <f>YEAR(A1989)</f>
        <v/>
      </c>
    </row>
    <row r="1990">
      <c r="A1990" s="14" t="n">
        <v>44281</v>
      </c>
      <c r="B1990" s="15">
        <f>'01_RAW_Spot'!B1990</f>
        <v/>
      </c>
      <c r="C1990" s="16">
        <f>'01_RAW_IV'!B1990</f>
        <v/>
      </c>
      <c r="D1990" s="15">
        <f>LN(B1990/B1989)</f>
        <v/>
      </c>
      <c r="E1990" s="16">
        <f>STDEV(D1970:D1990)*SQRT(252)</f>
        <v/>
      </c>
      <c r="F1990" s="16">
        <f>STDEV(D1928:D1990)*SQRT(252)</f>
        <v/>
      </c>
      <c r="G1990" s="16">
        <f>IF(OR(C1990="",F1990=""),"",C1990-F1990)</f>
        <v/>
      </c>
      <c r="H1990" s="17">
        <f>IF(OR(C1990="",F1990="",F1990=0),"",C1990/F1990)</f>
        <v/>
      </c>
      <c r="I1990" s="18">
        <f>IF('01_RAW_FwdRV'!B1990="","",'01_RAW_FwdRV'!B1990)</f>
        <v/>
      </c>
      <c r="J1990" s="18">
        <f>IF(ROW()&lt;=3286,STDEV(D1991:D2011)*SQRT(252),"")</f>
        <v/>
      </c>
      <c r="K1990" s="18">
        <f>IF(ROW()&lt;=3244,LN(B2053/B1990),"")</f>
        <v/>
      </c>
      <c r="L1990" s="19" t="n">
        <v>0.3443941679235797</v>
      </c>
      <c r="M1990" s="19" t="n">
        <v>0.188034188034188</v>
      </c>
      <c r="N1990" s="17" t="n">
        <v>0.3341796704864348</v>
      </c>
      <c r="O1990" s="20">
        <f>IF(F1990="","",IF(F1990&lt;'04_VOLATILITY_REGIMES'!$C$5,"Low",IF(F1990&lt;'04_VOLATILITY_REGIMES'!$C$6,"Normal",IF(F1990&lt;'04_VOLATILITY_REGIMES'!$C$7,"High","Extreme"))))</f>
        <v/>
      </c>
      <c r="P1990" s="20">
        <f>O1991</f>
        <v/>
      </c>
      <c r="Q1990" s="21">
        <f>YEAR(A1990)</f>
        <v/>
      </c>
    </row>
    <row r="1991">
      <c r="A1991" s="14" t="n">
        <v>44285</v>
      </c>
      <c r="B1991" s="15">
        <f>'01_RAW_Spot'!B1991</f>
        <v/>
      </c>
      <c r="C1991" s="16">
        <f>'01_RAW_IV'!B1991</f>
        <v/>
      </c>
      <c r="D1991" s="15">
        <f>LN(B1991/B1990)</f>
        <v/>
      </c>
      <c r="E1991" s="16">
        <f>STDEV(D1971:D1991)*SQRT(252)</f>
        <v/>
      </c>
      <c r="F1991" s="16">
        <f>STDEV(D1929:D1991)*SQRT(252)</f>
        <v/>
      </c>
      <c r="G1991" s="16">
        <f>IF(OR(C1991="",F1991=""),"",C1991-F1991)</f>
        <v/>
      </c>
      <c r="H1991" s="17">
        <f>IF(OR(C1991="",F1991="",F1991=0),"",C1991/F1991)</f>
        <v/>
      </c>
      <c r="I1991" s="18">
        <f>IF('01_RAW_FwdRV'!B1991="","",'01_RAW_FwdRV'!B1991)</f>
        <v/>
      </c>
      <c r="J1991" s="18">
        <f>IF(ROW()&lt;=3286,STDEV(D1992:D2012)*SQRT(252),"")</f>
        <v/>
      </c>
      <c r="K1991" s="18">
        <f>IF(ROW()&lt;=3244,LN(B2054/B1991),"")</f>
        <v/>
      </c>
      <c r="L1991" s="19" t="n">
        <v>0.385427135678392</v>
      </c>
      <c r="M1991" s="19" t="n">
        <v>0.3829145728643216</v>
      </c>
      <c r="N1991" s="17" t="n">
        <v>0.1013477413516472</v>
      </c>
      <c r="O1991" s="20">
        <f>IF(F1991="","",IF(F1991&lt;'04_VOLATILITY_REGIMES'!$C$5,"Low",IF(F1991&lt;'04_VOLATILITY_REGIMES'!$C$6,"Normal",IF(F1991&lt;'04_VOLATILITY_REGIMES'!$C$7,"High","Extreme"))))</f>
        <v/>
      </c>
      <c r="P1991" s="20">
        <f>O1992</f>
        <v/>
      </c>
      <c r="Q1991" s="21">
        <f>YEAR(A1991)</f>
        <v/>
      </c>
    </row>
    <row r="1992">
      <c r="A1992" s="14" t="n">
        <v>44286</v>
      </c>
      <c r="B1992" s="15">
        <f>'01_RAW_Spot'!B1992</f>
        <v/>
      </c>
      <c r="C1992" s="16">
        <f>'01_RAW_IV'!B1992</f>
        <v/>
      </c>
      <c r="D1992" s="15">
        <f>LN(B1992/B1991)</f>
        <v/>
      </c>
      <c r="E1992" s="16">
        <f>STDEV(D1972:D1992)*SQRT(252)</f>
        <v/>
      </c>
      <c r="F1992" s="16">
        <f>STDEV(D1930:D1992)*SQRT(252)</f>
        <v/>
      </c>
      <c r="G1992" s="16">
        <f>IF(OR(C1992="",F1992=""),"",C1992-F1992)</f>
        <v/>
      </c>
      <c r="H1992" s="17">
        <f>IF(OR(C1992="",F1992="",F1992=0),"",C1992/F1992)</f>
        <v/>
      </c>
      <c r="I1992" s="18">
        <f>IF('01_RAW_FwdRV'!B1992="","",'01_RAW_FwdRV'!B1992)</f>
        <v/>
      </c>
      <c r="J1992" s="18">
        <f>IF(ROW()&lt;=3286,STDEV(D1993:D2013)*SQRT(252),"")</f>
        <v/>
      </c>
      <c r="K1992" s="18">
        <f>IF(ROW()&lt;=3244,LN(B2055/B1992),"")</f>
        <v/>
      </c>
      <c r="L1992" s="19" t="n">
        <v>0.4023103967855349</v>
      </c>
      <c r="M1992" s="19" t="n">
        <v>0.4018081366147664</v>
      </c>
      <c r="N1992" s="17" t="n">
        <v>0.09908664638505656</v>
      </c>
      <c r="O1992" s="20">
        <f>IF(F1992="","",IF(F1992&lt;'04_VOLATILITY_REGIMES'!$C$5,"Low",IF(F1992&lt;'04_VOLATILITY_REGIMES'!$C$6,"Normal",IF(F1992&lt;'04_VOLATILITY_REGIMES'!$C$7,"High","Extreme"))))</f>
        <v/>
      </c>
      <c r="P1992" s="20">
        <f>O1993</f>
        <v/>
      </c>
      <c r="Q1992" s="21">
        <f>YEAR(A1992)</f>
        <v/>
      </c>
    </row>
    <row r="1993">
      <c r="A1993" s="14" t="n">
        <v>44291</v>
      </c>
      <c r="B1993" s="15">
        <f>'01_RAW_Spot'!B1993</f>
        <v/>
      </c>
      <c r="C1993" s="16">
        <f>'01_RAW_IV'!B1993</f>
        <v/>
      </c>
      <c r="D1993" s="15">
        <f>LN(B1993/B1992)</f>
        <v/>
      </c>
      <c r="E1993" s="16">
        <f>STDEV(D1973:D1993)*SQRT(252)</f>
        <v/>
      </c>
      <c r="F1993" s="16">
        <f>STDEV(D1931:D1993)*SQRT(252)</f>
        <v/>
      </c>
      <c r="G1993" s="16">
        <f>IF(OR(C1993="",F1993=""),"",C1993-F1993)</f>
        <v/>
      </c>
      <c r="H1993" s="17">
        <f>IF(OR(C1993="",F1993="",F1993=0),"",C1993/F1993)</f>
        <v/>
      </c>
      <c r="I1993" s="18">
        <f>IF('01_RAW_FwdRV'!B1993="","",'01_RAW_FwdRV'!B1993)</f>
        <v/>
      </c>
      <c r="J1993" s="18">
        <f>IF(ROW()&lt;=3286,STDEV(D1994:D2014)*SQRT(252),"")</f>
        <v/>
      </c>
      <c r="K1993" s="18">
        <f>IF(ROW()&lt;=3244,LN(B2056/B1993),"")</f>
        <v/>
      </c>
      <c r="L1993" s="19" t="n">
        <v>0.4011044176706827</v>
      </c>
      <c r="M1993" s="19" t="n">
        <v>0.4056224899598393</v>
      </c>
      <c r="N1993" s="17" t="n">
        <v>0.08321244081429174</v>
      </c>
      <c r="O1993" s="20">
        <f>IF(F1993="","",IF(F1993&lt;'04_VOLATILITY_REGIMES'!$C$5,"Low",IF(F1993&lt;'04_VOLATILITY_REGIMES'!$C$6,"Normal",IF(F1993&lt;'04_VOLATILITY_REGIMES'!$C$7,"High","Extreme"))))</f>
        <v/>
      </c>
      <c r="P1993" s="20">
        <f>O1994</f>
        <v/>
      </c>
      <c r="Q1993" s="21">
        <f>YEAR(A1993)</f>
        <v/>
      </c>
    </row>
    <row r="1994">
      <c r="A1994" s="14" t="n">
        <v>44292</v>
      </c>
      <c r="B1994" s="15">
        <f>'01_RAW_Spot'!B1994</f>
        <v/>
      </c>
      <c r="C1994" s="16">
        <f>'01_RAW_IV'!B1994</f>
        <v/>
      </c>
      <c r="D1994" s="15">
        <f>LN(B1994/B1993)</f>
        <v/>
      </c>
      <c r="E1994" s="16">
        <f>STDEV(D1974:D1994)*SQRT(252)</f>
        <v/>
      </c>
      <c r="F1994" s="16">
        <f>STDEV(D1932:D1994)*SQRT(252)</f>
        <v/>
      </c>
      <c r="G1994" s="16">
        <f>IF(OR(C1994="",F1994=""),"",C1994-F1994)</f>
        <v/>
      </c>
      <c r="H1994" s="17">
        <f>IF(OR(C1994="",F1994="",F1994=0),"",C1994/F1994)</f>
        <v/>
      </c>
      <c r="I1994" s="18">
        <f>IF('01_RAW_FwdRV'!B1994="","",'01_RAW_FwdRV'!B1994)</f>
        <v/>
      </c>
      <c r="J1994" s="18">
        <f>IF(ROW()&lt;=3286,STDEV(D1995:D2015)*SQRT(252),"")</f>
        <v/>
      </c>
      <c r="K1994" s="18">
        <f>IF(ROW()&lt;=3244,LN(B2057/B1994),"")</f>
        <v/>
      </c>
      <c r="L1994" s="19" t="n">
        <v>0.383843452082288</v>
      </c>
      <c r="M1994" s="19" t="n">
        <v>0.4054189663823382</v>
      </c>
      <c r="N1994" s="17" t="n">
        <v>0.05769766566923047</v>
      </c>
      <c r="O1994" s="20">
        <f>IF(F1994="","",IF(F1994&lt;'04_VOLATILITY_REGIMES'!$C$5,"Low",IF(F1994&lt;'04_VOLATILITY_REGIMES'!$C$6,"Normal",IF(F1994&lt;'04_VOLATILITY_REGIMES'!$C$7,"High","Extreme"))))</f>
        <v/>
      </c>
      <c r="P1994" s="20">
        <f>O1995</f>
        <v/>
      </c>
      <c r="Q1994" s="21">
        <f>YEAR(A1994)</f>
        <v/>
      </c>
    </row>
    <row r="1995">
      <c r="A1995" s="14" t="n">
        <v>44293</v>
      </c>
      <c r="B1995" s="15">
        <f>'01_RAW_Spot'!B1995</f>
        <v/>
      </c>
      <c r="C1995" s="16">
        <f>'01_RAW_IV'!B1995</f>
        <v/>
      </c>
      <c r="D1995" s="15">
        <f>LN(B1995/B1994)</f>
        <v/>
      </c>
      <c r="E1995" s="16">
        <f>STDEV(D1975:D1995)*SQRT(252)</f>
        <v/>
      </c>
      <c r="F1995" s="16">
        <f>STDEV(D1933:D1995)*SQRT(252)</f>
        <v/>
      </c>
      <c r="G1995" s="16">
        <f>IF(OR(C1995="",F1995=""),"",C1995-F1995)</f>
        <v/>
      </c>
      <c r="H1995" s="17">
        <f>IF(OR(C1995="",F1995="",F1995=0),"",C1995/F1995)</f>
        <v/>
      </c>
      <c r="I1995" s="18">
        <f>IF('01_RAW_FwdRV'!B1995="","",'01_RAW_FwdRV'!B1995)</f>
        <v/>
      </c>
      <c r="J1995" s="18">
        <f>IF(ROW()&lt;=3286,STDEV(D1996:D2016)*SQRT(252),"")</f>
        <v/>
      </c>
      <c r="K1995" s="18">
        <f>IF(ROW()&lt;=3244,LN(B2058/B1995),"")</f>
        <v/>
      </c>
      <c r="L1995" s="19" t="n">
        <v>0.5</v>
      </c>
      <c r="M1995" s="19" t="n">
        <v>0.6028084252758275</v>
      </c>
      <c r="N1995" s="17" t="n">
        <v>-0.1957865605918054</v>
      </c>
      <c r="O1995" s="20">
        <f>IF(F1995="","",IF(F1995&lt;'04_VOLATILITY_REGIMES'!$C$5,"Low",IF(F1995&lt;'04_VOLATILITY_REGIMES'!$C$6,"Normal",IF(F1995&lt;'04_VOLATILITY_REGIMES'!$C$7,"High","Extreme"))))</f>
        <v/>
      </c>
      <c r="P1995" s="20">
        <f>O1996</f>
        <v/>
      </c>
      <c r="Q1995" s="21">
        <f>YEAR(A1995)</f>
        <v/>
      </c>
    </row>
    <row r="1996">
      <c r="A1996" s="14" t="n">
        <v>44294</v>
      </c>
      <c r="B1996" s="15">
        <f>'01_RAW_Spot'!B1996</f>
        <v/>
      </c>
      <c r="C1996" s="16">
        <f>'01_RAW_IV'!B1996</f>
        <v/>
      </c>
      <c r="D1996" s="15">
        <f>LN(B1996/B1995)</f>
        <v/>
      </c>
      <c r="E1996" s="16">
        <f>STDEV(D1976:D1996)*SQRT(252)</f>
        <v/>
      </c>
      <c r="F1996" s="16">
        <f>STDEV(D1934:D1996)*SQRT(252)</f>
        <v/>
      </c>
      <c r="G1996" s="16">
        <f>IF(OR(C1996="",F1996=""),"",C1996-F1996)</f>
        <v/>
      </c>
      <c r="H1996" s="17">
        <f>IF(OR(C1996="",F1996="",F1996=0),"",C1996/F1996)</f>
        <v/>
      </c>
      <c r="I1996" s="18">
        <f>IF('01_RAW_FwdRV'!B1996="","",'01_RAW_FwdRV'!B1996)</f>
        <v/>
      </c>
      <c r="J1996" s="18">
        <f>IF(ROW()&lt;=3286,STDEV(D1997:D2017)*SQRT(252),"")</f>
        <v/>
      </c>
      <c r="K1996" s="18">
        <f>IF(ROW()&lt;=3244,LN(B2059/B1996),"")</f>
        <v/>
      </c>
      <c r="L1996" s="19" t="n">
        <v>0.512280701754386</v>
      </c>
      <c r="M1996" s="19" t="n">
        <v>0.6025062656641604</v>
      </c>
      <c r="N1996" s="17" t="n">
        <v>-0.1738819591123302</v>
      </c>
      <c r="O1996" s="20">
        <f>IF(F1996="","",IF(F1996&lt;'04_VOLATILITY_REGIMES'!$C$5,"Low",IF(F1996&lt;'04_VOLATILITY_REGIMES'!$C$6,"Normal",IF(F1996&lt;'04_VOLATILITY_REGIMES'!$C$7,"High","Extreme"))))</f>
        <v/>
      </c>
      <c r="P1996" s="20">
        <f>O1997</f>
        <v/>
      </c>
      <c r="Q1996" s="21">
        <f>YEAR(A1996)</f>
        <v/>
      </c>
    </row>
    <row r="1997">
      <c r="A1997" s="14" t="n">
        <v>44295</v>
      </c>
      <c r="B1997" s="15">
        <f>'01_RAW_Spot'!B1997</f>
        <v/>
      </c>
      <c r="C1997" s="16">
        <f>'01_RAW_IV'!B1997</f>
        <v/>
      </c>
      <c r="D1997" s="15">
        <f>LN(B1997/B1996)</f>
        <v/>
      </c>
      <c r="E1997" s="16">
        <f>STDEV(D1977:D1997)*SQRT(252)</f>
        <v/>
      </c>
      <c r="F1997" s="16">
        <f>STDEV(D1935:D1997)*SQRT(252)</f>
        <v/>
      </c>
      <c r="G1997" s="16">
        <f>IF(OR(C1997="",F1997=""),"",C1997-F1997)</f>
        <v/>
      </c>
      <c r="H1997" s="17">
        <f>IF(OR(C1997="",F1997="",F1997=0),"",C1997/F1997)</f>
        <v/>
      </c>
      <c r="I1997" s="18">
        <f>IF('01_RAW_FwdRV'!B1997="","",'01_RAW_FwdRV'!B1997)</f>
        <v/>
      </c>
      <c r="J1997" s="18">
        <f>IF(ROW()&lt;=3286,STDEV(D1998:D2018)*SQRT(252),"")</f>
        <v/>
      </c>
      <c r="K1997" s="18">
        <f>IF(ROW()&lt;=3244,LN(B2060/B1997),"")</f>
        <v/>
      </c>
      <c r="L1997" s="19" t="n">
        <v>0.5666332665330661</v>
      </c>
      <c r="M1997" s="19" t="n">
        <v>0.6027054108216433</v>
      </c>
      <c r="N1997" s="17" t="n">
        <v>-0.08922181623620215</v>
      </c>
      <c r="O1997" s="20">
        <f>IF(F1997="","",IF(F1997&lt;'04_VOLATILITY_REGIMES'!$C$5,"Low",IF(F1997&lt;'04_VOLATILITY_REGIMES'!$C$6,"Normal",IF(F1997&lt;'04_VOLATILITY_REGIMES'!$C$7,"High","Extreme"))))</f>
        <v/>
      </c>
      <c r="P1997" s="20">
        <f>O1998</f>
        <v/>
      </c>
      <c r="Q1997" s="21">
        <f>YEAR(A1997)</f>
        <v/>
      </c>
    </row>
    <row r="1998">
      <c r="A1998" s="14" t="n">
        <v>44298</v>
      </c>
      <c r="B1998" s="15">
        <f>'01_RAW_Spot'!B1998</f>
        <v/>
      </c>
      <c r="C1998" s="16">
        <f>'01_RAW_IV'!B1998</f>
        <v/>
      </c>
      <c r="D1998" s="15">
        <f>LN(B1998/B1997)</f>
        <v/>
      </c>
      <c r="E1998" s="16">
        <f>STDEV(D1978:D1998)*SQRT(252)</f>
        <v/>
      </c>
      <c r="F1998" s="16">
        <f>STDEV(D1936:D1998)*SQRT(252)</f>
        <v/>
      </c>
      <c r="G1998" s="16">
        <f>IF(OR(C1998="",F1998=""),"",C1998-F1998)</f>
        <v/>
      </c>
      <c r="H1998" s="17">
        <f>IF(OR(C1998="",F1998="",F1998=0),"",C1998/F1998)</f>
        <v/>
      </c>
      <c r="I1998" s="18">
        <f>IF('01_RAW_FwdRV'!B1998="","",'01_RAW_FwdRV'!B1998)</f>
        <v/>
      </c>
      <c r="J1998" s="18">
        <f>IF(ROW()&lt;=3286,STDEV(D1999:D2019)*SQRT(252),"")</f>
        <v/>
      </c>
      <c r="K1998" s="18">
        <f>IF(ROW()&lt;=3244,LN(B2061/B1998),"")</f>
        <v/>
      </c>
      <c r="L1998" s="19" t="n">
        <v>0.5943915873810716</v>
      </c>
      <c r="M1998" s="19" t="n">
        <v>0.6109163745618428</v>
      </c>
      <c r="N1998" s="17" t="n">
        <v>-0.04773181204325497</v>
      </c>
      <c r="O1998" s="20">
        <f>IF(F1998="","",IF(F1998&lt;'04_VOLATILITY_REGIMES'!$C$5,"Low",IF(F1998&lt;'04_VOLATILITY_REGIMES'!$C$6,"Normal",IF(F1998&lt;'04_VOLATILITY_REGIMES'!$C$7,"High","Extreme"))))</f>
        <v/>
      </c>
      <c r="P1998" s="20">
        <f>O1999</f>
        <v/>
      </c>
      <c r="Q1998" s="21">
        <f>YEAR(A1998)</f>
        <v/>
      </c>
    </row>
    <row r="1999">
      <c r="A1999" s="14" t="n">
        <v>44301</v>
      </c>
      <c r="B1999" s="15">
        <f>'01_RAW_Spot'!B1999</f>
        <v/>
      </c>
      <c r="C1999" s="16">
        <f>'01_RAW_IV'!B1999</f>
        <v/>
      </c>
      <c r="D1999" s="15">
        <f>LN(B1999/B1998)</f>
        <v/>
      </c>
      <c r="E1999" s="16">
        <f>STDEV(D1979:D1999)*SQRT(252)</f>
        <v/>
      </c>
      <c r="F1999" s="16">
        <f>STDEV(D1937:D1999)*SQRT(252)</f>
        <v/>
      </c>
      <c r="G1999" s="16">
        <f>IF(OR(C1999="",F1999=""),"",C1999-F1999)</f>
        <v/>
      </c>
      <c r="H1999" s="17">
        <f>IF(OR(C1999="",F1999="",F1999=0),"",C1999/F1999)</f>
        <v/>
      </c>
      <c r="I1999" s="18">
        <f>IF('01_RAW_FwdRV'!B1999="","",'01_RAW_FwdRV'!B1999)</f>
        <v/>
      </c>
      <c r="J1999" s="18">
        <f>IF(ROW()&lt;=3286,STDEV(D2000:D2020)*SQRT(252),"")</f>
        <v/>
      </c>
      <c r="K1999" s="18">
        <f>IF(ROW()&lt;=3244,LN(B2062/B1999),"")</f>
        <v/>
      </c>
      <c r="L1999" s="19" t="n">
        <v>0.5665665665665666</v>
      </c>
      <c r="M1999" s="19" t="n">
        <v>0.6151151151151151</v>
      </c>
      <c r="N1999" s="17" t="n">
        <v>-0.1135595067842332</v>
      </c>
      <c r="O1999" s="20">
        <f>IF(F1999="","",IF(F1999&lt;'04_VOLATILITY_REGIMES'!$C$5,"Low",IF(F1999&lt;'04_VOLATILITY_REGIMES'!$C$6,"Normal",IF(F1999&lt;'04_VOLATILITY_REGIMES'!$C$7,"High","Extreme"))))</f>
        <v/>
      </c>
      <c r="P1999" s="20">
        <f>O2000</f>
        <v/>
      </c>
      <c r="Q1999" s="21">
        <f>YEAR(A1999)</f>
        <v/>
      </c>
    </row>
    <row r="2000">
      <c r="A2000" s="14" t="n">
        <v>44302</v>
      </c>
      <c r="B2000" s="15">
        <f>'01_RAW_Spot'!B2000</f>
        <v/>
      </c>
      <c r="C2000" s="16">
        <f>'01_RAW_IV'!B2000</f>
        <v/>
      </c>
      <c r="D2000" s="15">
        <f>LN(B2000/B1999)</f>
        <v/>
      </c>
      <c r="E2000" s="16">
        <f>STDEV(D1980:D2000)*SQRT(252)</f>
        <v/>
      </c>
      <c r="F2000" s="16">
        <f>STDEV(D1938:D2000)*SQRT(252)</f>
        <v/>
      </c>
      <c r="G2000" s="16">
        <f>IF(OR(C2000="",F2000=""),"",C2000-F2000)</f>
        <v/>
      </c>
      <c r="H2000" s="17">
        <f>IF(OR(C2000="",F2000="",F2000=0),"",C2000/F2000)</f>
        <v/>
      </c>
      <c r="I2000" s="18">
        <f>IF('01_RAW_FwdRV'!B2000="","",'01_RAW_FwdRV'!B2000)</f>
        <v/>
      </c>
      <c r="J2000" s="18">
        <f>IF(ROW()&lt;=3286,STDEV(D2001:D2021)*SQRT(252),"")</f>
        <v/>
      </c>
      <c r="K2000" s="18">
        <f>IF(ROW()&lt;=3244,LN(B2063/B2000),"")</f>
        <v/>
      </c>
      <c r="L2000" s="19" t="n">
        <v>0.5187593796898449</v>
      </c>
      <c r="M2000" s="19" t="n">
        <v>0.6548274137068534</v>
      </c>
      <c r="N2000" s="17" t="n">
        <v>-0.2805027829997505</v>
      </c>
      <c r="O2000" s="20">
        <f>IF(F2000="","",IF(F2000&lt;'04_VOLATILITY_REGIMES'!$C$5,"Low",IF(F2000&lt;'04_VOLATILITY_REGIMES'!$C$6,"Normal",IF(F2000&lt;'04_VOLATILITY_REGIMES'!$C$7,"High","Extreme"))))</f>
        <v/>
      </c>
      <c r="P2000" s="20">
        <f>O2001</f>
        <v/>
      </c>
      <c r="Q2000" s="21">
        <f>YEAR(A2000)</f>
        <v/>
      </c>
    </row>
    <row r="2001">
      <c r="A2001" s="14" t="n">
        <v>44305</v>
      </c>
      <c r="B2001" s="15">
        <f>'01_RAW_Spot'!B2001</f>
        <v/>
      </c>
      <c r="C2001" s="16">
        <f>'01_RAW_IV'!B2001</f>
        <v/>
      </c>
      <c r="D2001" s="15">
        <f>LN(B2001/B2000)</f>
        <v/>
      </c>
      <c r="E2001" s="16">
        <f>STDEV(D1981:D2001)*SQRT(252)</f>
        <v/>
      </c>
      <c r="F2001" s="16">
        <f>STDEV(D1939:D2001)*SQRT(252)</f>
        <v/>
      </c>
      <c r="G2001" s="16">
        <f>IF(OR(C2001="",F2001=""),"",C2001-F2001)</f>
        <v/>
      </c>
      <c r="H2001" s="17">
        <f>IF(OR(C2001="",F2001="",F2001=0),"",C2001/F2001)</f>
        <v/>
      </c>
      <c r="I2001" s="18">
        <f>IF('01_RAW_FwdRV'!B2001="","",'01_RAW_FwdRV'!B2001)</f>
        <v/>
      </c>
      <c r="J2001" s="18">
        <f>IF(ROW()&lt;=3286,STDEV(D2002:D2022)*SQRT(252),"")</f>
        <v/>
      </c>
      <c r="K2001" s="18">
        <f>IF(ROW()&lt;=3244,LN(B2064/B2001),"")</f>
        <v/>
      </c>
      <c r="L2001" s="19" t="n">
        <v>0.5325</v>
      </c>
      <c r="M2001" s="19" t="n">
        <v>0.6835</v>
      </c>
      <c r="N2001" s="17" t="n">
        <v>-0.3376281670867045</v>
      </c>
      <c r="O2001" s="20">
        <f>IF(F2001="","",IF(F2001&lt;'04_VOLATILITY_REGIMES'!$C$5,"Low",IF(F2001&lt;'04_VOLATILITY_REGIMES'!$C$6,"Normal",IF(F2001&lt;'04_VOLATILITY_REGIMES'!$C$7,"High","Extreme"))))</f>
        <v/>
      </c>
      <c r="P2001" s="20">
        <f>O2002</f>
        <v/>
      </c>
      <c r="Q2001" s="21">
        <f>YEAR(A2001)</f>
        <v/>
      </c>
    </row>
    <row r="2002">
      <c r="A2002" s="14" t="n">
        <v>44306</v>
      </c>
      <c r="B2002" s="15">
        <f>'01_RAW_Spot'!B2002</f>
        <v/>
      </c>
      <c r="C2002" s="16">
        <f>'01_RAW_IV'!B2002</f>
        <v/>
      </c>
      <c r="D2002" s="15">
        <f>LN(B2002/B2001)</f>
        <v/>
      </c>
      <c r="E2002" s="16">
        <f>STDEV(D1982:D2002)*SQRT(252)</f>
        <v/>
      </c>
      <c r="F2002" s="16">
        <f>STDEV(D1940:D2002)*SQRT(252)</f>
        <v/>
      </c>
      <c r="G2002" s="16">
        <f>IF(OR(C2002="",F2002=""),"",C2002-F2002)</f>
        <v/>
      </c>
      <c r="H2002" s="17">
        <f>IF(OR(C2002="",F2002="",F2002=0),"",C2002/F2002)</f>
        <v/>
      </c>
      <c r="I2002" s="18">
        <f>IF('01_RAW_FwdRV'!B2002="","",'01_RAW_FwdRV'!B2002)</f>
        <v/>
      </c>
      <c r="J2002" s="18">
        <f>IF(ROW()&lt;=3286,STDEV(D2003:D2023)*SQRT(252),"")</f>
        <v/>
      </c>
      <c r="K2002" s="18">
        <f>IF(ROW()&lt;=3244,LN(B2065/B2002),"")</f>
        <v/>
      </c>
      <c r="L2002" s="19" t="n">
        <v>0.4987506246876562</v>
      </c>
      <c r="M2002" s="19" t="n">
        <v>0.6816591704147926</v>
      </c>
      <c r="N2002" s="17" t="n">
        <v>-0.3956259397048778</v>
      </c>
      <c r="O2002" s="20">
        <f>IF(F2002="","",IF(F2002&lt;'04_VOLATILITY_REGIMES'!$C$5,"Low",IF(F2002&lt;'04_VOLATILITY_REGIMES'!$C$6,"Normal",IF(F2002&lt;'04_VOLATILITY_REGIMES'!$C$7,"High","Extreme"))))</f>
        <v/>
      </c>
      <c r="P2002" s="20">
        <f>O2003</f>
        <v/>
      </c>
      <c r="Q2002" s="21">
        <f>YEAR(A2002)</f>
        <v/>
      </c>
    </row>
    <row r="2003">
      <c r="A2003" s="14" t="n">
        <v>44308</v>
      </c>
      <c r="B2003" s="15">
        <f>'01_RAW_Spot'!B2003</f>
        <v/>
      </c>
      <c r="C2003" s="16">
        <f>'01_RAW_IV'!B2003</f>
        <v/>
      </c>
      <c r="D2003" s="15">
        <f>LN(B2003/B2002)</f>
        <v/>
      </c>
      <c r="E2003" s="16">
        <f>STDEV(D1983:D2003)*SQRT(252)</f>
        <v/>
      </c>
      <c r="F2003" s="16">
        <f>STDEV(D1941:D2003)*SQRT(252)</f>
        <v/>
      </c>
      <c r="G2003" s="16">
        <f>IF(OR(C2003="",F2003=""),"",C2003-F2003)</f>
        <v/>
      </c>
      <c r="H2003" s="17">
        <f>IF(OR(C2003="",F2003="",F2003=0),"",C2003/F2003)</f>
        <v/>
      </c>
      <c r="I2003" s="18">
        <f>IF('01_RAW_FwdRV'!B2003="","",'01_RAW_FwdRV'!B2003)</f>
        <v/>
      </c>
      <c r="J2003" s="18">
        <f>IF(ROW()&lt;=3286,STDEV(D2004:D2024)*SQRT(252),"")</f>
        <v/>
      </c>
      <c r="K2003" s="18">
        <f>IF(ROW()&lt;=3244,LN(B2066/B2003),"")</f>
        <v/>
      </c>
      <c r="L2003" s="19" t="n">
        <v>0.5694305694305695</v>
      </c>
      <c r="M2003" s="19" t="n">
        <v>0.6793206793206793</v>
      </c>
      <c r="N2003" s="17" t="n">
        <v>-0.2740658330466194</v>
      </c>
      <c r="O2003" s="20">
        <f>IF(F2003="","",IF(F2003&lt;'04_VOLATILITY_REGIMES'!$C$5,"Low",IF(F2003&lt;'04_VOLATILITY_REGIMES'!$C$6,"Normal",IF(F2003&lt;'04_VOLATILITY_REGIMES'!$C$7,"High","Extreme"))))</f>
        <v/>
      </c>
      <c r="P2003" s="20">
        <f>O2004</f>
        <v/>
      </c>
      <c r="Q2003" s="21">
        <f>YEAR(A2003)</f>
        <v/>
      </c>
    </row>
    <row r="2004">
      <c r="A2004" s="14" t="n">
        <v>44309</v>
      </c>
      <c r="B2004" s="15">
        <f>'01_RAW_Spot'!B2004</f>
        <v/>
      </c>
      <c r="C2004" s="16">
        <f>'01_RAW_IV'!B2004</f>
        <v/>
      </c>
      <c r="D2004" s="15">
        <f>LN(B2004/B2003)</f>
        <v/>
      </c>
      <c r="E2004" s="16">
        <f>STDEV(D1984:D2004)*SQRT(252)</f>
        <v/>
      </c>
      <c r="F2004" s="16">
        <f>STDEV(D1942:D2004)*SQRT(252)</f>
        <v/>
      </c>
      <c r="G2004" s="16">
        <f>IF(OR(C2004="",F2004=""),"",C2004-F2004)</f>
        <v/>
      </c>
      <c r="H2004" s="17">
        <f>IF(OR(C2004="",F2004="",F2004=0),"",C2004/F2004)</f>
        <v/>
      </c>
      <c r="I2004" s="18">
        <f>IF('01_RAW_FwdRV'!B2004="","",'01_RAW_FwdRV'!B2004)</f>
        <v/>
      </c>
      <c r="J2004" s="18">
        <f>IF(ROW()&lt;=3286,STDEV(D2005:D2025)*SQRT(252),"")</f>
        <v/>
      </c>
      <c r="K2004" s="18">
        <f>IF(ROW()&lt;=3244,LN(B2067/B2004),"")</f>
        <v/>
      </c>
      <c r="L2004" s="19" t="n">
        <v>0.5371942086869695</v>
      </c>
      <c r="M2004" s="19" t="n">
        <v>0.6779830254618073</v>
      </c>
      <c r="N2004" s="17" t="n">
        <v>-0.3111734878400286</v>
      </c>
      <c r="O2004" s="20">
        <f>IF(F2004="","",IF(F2004&lt;'04_VOLATILITY_REGIMES'!$C$5,"Low",IF(F2004&lt;'04_VOLATILITY_REGIMES'!$C$6,"Normal",IF(F2004&lt;'04_VOLATILITY_REGIMES'!$C$7,"High","Extreme"))))</f>
        <v/>
      </c>
      <c r="P2004" s="20">
        <f>O2005</f>
        <v/>
      </c>
      <c r="Q2004" s="21">
        <f>YEAR(A2004)</f>
        <v/>
      </c>
    </row>
    <row r="2005">
      <c r="A2005" s="14" t="n">
        <v>44312</v>
      </c>
      <c r="B2005" s="15">
        <f>'01_RAW_Spot'!B2005</f>
        <v/>
      </c>
      <c r="C2005" s="16">
        <f>'01_RAW_IV'!B2005</f>
        <v/>
      </c>
      <c r="D2005" s="15">
        <f>LN(B2005/B2004)</f>
        <v/>
      </c>
      <c r="E2005" s="16">
        <f>STDEV(D1985:D2005)*SQRT(252)</f>
        <v/>
      </c>
      <c r="F2005" s="16">
        <f>STDEV(D1943:D2005)*SQRT(252)</f>
        <v/>
      </c>
      <c r="G2005" s="16">
        <f>IF(OR(C2005="",F2005=""),"",C2005-F2005)</f>
        <v/>
      </c>
      <c r="H2005" s="17">
        <f>IF(OR(C2005="",F2005="",F2005=0),"",C2005/F2005)</f>
        <v/>
      </c>
      <c r="I2005" s="18">
        <f>IF('01_RAW_FwdRV'!B2005="","",'01_RAW_FwdRV'!B2005)</f>
        <v/>
      </c>
      <c r="J2005" s="18">
        <f>IF(ROW()&lt;=3286,STDEV(D2006:D2026)*SQRT(252),"")</f>
        <v/>
      </c>
      <c r="K2005" s="18">
        <f>IF(ROW()&lt;=3244,LN(B2068/B2005),"")</f>
        <v/>
      </c>
      <c r="L2005" s="19" t="n">
        <v>0.5039920159680639</v>
      </c>
      <c r="M2005" s="19" t="n">
        <v>0.686127744510978</v>
      </c>
      <c r="N2005" s="17" t="n">
        <v>-0.4011812889337442</v>
      </c>
      <c r="O2005" s="20">
        <f>IF(F2005="","",IF(F2005&lt;'04_VOLATILITY_REGIMES'!$C$5,"Low",IF(F2005&lt;'04_VOLATILITY_REGIMES'!$C$6,"Normal",IF(F2005&lt;'04_VOLATILITY_REGIMES'!$C$7,"High","Extreme"))))</f>
        <v/>
      </c>
      <c r="P2005" s="20">
        <f>O2006</f>
        <v/>
      </c>
      <c r="Q2005" s="21">
        <f>YEAR(A2005)</f>
        <v/>
      </c>
    </row>
    <row r="2006">
      <c r="A2006" s="14" t="n">
        <v>44313</v>
      </c>
      <c r="B2006" s="15">
        <f>'01_RAW_Spot'!B2006</f>
        <v/>
      </c>
      <c r="C2006" s="16">
        <f>'01_RAW_IV'!B2006</f>
        <v/>
      </c>
      <c r="D2006" s="15">
        <f>LN(B2006/B2005)</f>
        <v/>
      </c>
      <c r="E2006" s="16">
        <f>STDEV(D1986:D2006)*SQRT(252)</f>
        <v/>
      </c>
      <c r="F2006" s="16">
        <f>STDEV(D1944:D2006)*SQRT(252)</f>
        <v/>
      </c>
      <c r="G2006" s="16">
        <f>IF(OR(C2006="",F2006=""),"",C2006-F2006)</f>
        <v/>
      </c>
      <c r="H2006" s="17">
        <f>IF(OR(C2006="",F2006="",F2006=0),"",C2006/F2006)</f>
        <v/>
      </c>
      <c r="I2006" s="18">
        <f>IF('01_RAW_FwdRV'!B2006="","",'01_RAW_FwdRV'!B2006)</f>
        <v/>
      </c>
      <c r="J2006" s="18">
        <f>IF(ROW()&lt;=3286,STDEV(D2007:D2027)*SQRT(252),"")</f>
        <v/>
      </c>
      <c r="K2006" s="18">
        <f>IF(ROW()&lt;=3244,LN(B2069/B2006),"")</f>
        <v/>
      </c>
      <c r="L2006" s="19" t="n">
        <v>0.45785536159601</v>
      </c>
      <c r="M2006" s="19" t="n">
        <v>0.686783042394015</v>
      </c>
      <c r="N2006" s="17" t="n">
        <v>-0.4834758000764834</v>
      </c>
      <c r="O2006" s="20">
        <f>IF(F2006="","",IF(F2006&lt;'04_VOLATILITY_REGIMES'!$C$5,"Low",IF(F2006&lt;'04_VOLATILITY_REGIMES'!$C$6,"Normal",IF(F2006&lt;'04_VOLATILITY_REGIMES'!$C$7,"High","Extreme"))))</f>
        <v/>
      </c>
      <c r="P2006" s="20">
        <f>O2007</f>
        <v/>
      </c>
      <c r="Q2006" s="21">
        <f>YEAR(A2006)</f>
        <v/>
      </c>
    </row>
    <row r="2007">
      <c r="A2007" s="14" t="n">
        <v>44314</v>
      </c>
      <c r="B2007" s="15">
        <f>'01_RAW_Spot'!B2007</f>
        <v/>
      </c>
      <c r="C2007" s="16">
        <f>'01_RAW_IV'!B2007</f>
        <v/>
      </c>
      <c r="D2007" s="15">
        <f>LN(B2007/B2006)</f>
        <v/>
      </c>
      <c r="E2007" s="16">
        <f>STDEV(D1987:D2007)*SQRT(252)</f>
        <v/>
      </c>
      <c r="F2007" s="16">
        <f>STDEV(D1945:D2007)*SQRT(252)</f>
        <v/>
      </c>
      <c r="G2007" s="16">
        <f>IF(OR(C2007="",F2007=""),"",C2007-F2007)</f>
        <v/>
      </c>
      <c r="H2007" s="17">
        <f>IF(OR(C2007="",F2007="",F2007=0),"",C2007/F2007)</f>
        <v/>
      </c>
      <c r="I2007" s="18">
        <f>IF('01_RAW_FwdRV'!B2007="","",'01_RAW_FwdRV'!B2007)</f>
        <v/>
      </c>
      <c r="J2007" s="18">
        <f>IF(ROW()&lt;=3286,STDEV(D2008:D2028)*SQRT(252),"")</f>
        <v/>
      </c>
      <c r="K2007" s="18">
        <f>IF(ROW()&lt;=3244,LN(B2070/B2007),"")</f>
        <v/>
      </c>
      <c r="L2007" s="19" t="n">
        <v>0.4232303090727816</v>
      </c>
      <c r="M2007" s="19" t="n">
        <v>0.6889332003988036</v>
      </c>
      <c r="N2007" s="17" t="n">
        <v>-0.560390992223207</v>
      </c>
      <c r="O2007" s="20">
        <f>IF(F2007="","",IF(F2007&lt;'04_VOLATILITY_REGIMES'!$C$5,"Low",IF(F2007&lt;'04_VOLATILITY_REGIMES'!$C$6,"Normal",IF(F2007&lt;'04_VOLATILITY_REGIMES'!$C$7,"High","Extreme"))))</f>
        <v/>
      </c>
      <c r="P2007" s="20">
        <f>O2008</f>
        <v/>
      </c>
      <c r="Q2007" s="21">
        <f>YEAR(A2007)</f>
        <v/>
      </c>
    </row>
    <row r="2008">
      <c r="A2008" s="14" t="n">
        <v>44315</v>
      </c>
      <c r="B2008" s="15">
        <f>'01_RAW_Spot'!B2008</f>
        <v/>
      </c>
      <c r="C2008" s="16">
        <f>'01_RAW_IV'!B2008</f>
        <v/>
      </c>
      <c r="D2008" s="15">
        <f>LN(B2008/B2007)</f>
        <v/>
      </c>
      <c r="E2008" s="16">
        <f>STDEV(D1988:D2008)*SQRT(252)</f>
        <v/>
      </c>
      <c r="F2008" s="16">
        <f>STDEV(D1946:D2008)*SQRT(252)</f>
        <v/>
      </c>
      <c r="G2008" s="16">
        <f>IF(OR(C2008="",F2008=""),"",C2008-F2008)</f>
        <v/>
      </c>
      <c r="H2008" s="17">
        <f>IF(OR(C2008="",F2008="",F2008=0),"",C2008/F2008)</f>
        <v/>
      </c>
      <c r="I2008" s="18">
        <f>IF('01_RAW_FwdRV'!B2008="","",'01_RAW_FwdRV'!B2008)</f>
        <v/>
      </c>
      <c r="J2008" s="18">
        <f>IF(ROW()&lt;=3286,STDEV(D2009:D2029)*SQRT(252),"")</f>
        <v/>
      </c>
      <c r="K2008" s="18">
        <f>IF(ROW()&lt;=3244,LN(B2071/B2008),"")</f>
        <v/>
      </c>
      <c r="L2008" s="19" t="n">
        <v>0.4280019930244146</v>
      </c>
      <c r="M2008" s="19" t="n">
        <v>0.700548081714001</v>
      </c>
      <c r="N2008" s="17" t="n">
        <v>-0.5828720074594442</v>
      </c>
      <c r="O2008" s="20">
        <f>IF(F2008="","",IF(F2008&lt;'04_VOLATILITY_REGIMES'!$C$5,"Low",IF(F2008&lt;'04_VOLATILITY_REGIMES'!$C$6,"Normal",IF(F2008&lt;'04_VOLATILITY_REGIMES'!$C$7,"High","Extreme"))))</f>
        <v/>
      </c>
      <c r="P2008" s="20">
        <f>O2009</f>
        <v/>
      </c>
      <c r="Q2008" s="21">
        <f>YEAR(A2008)</f>
        <v/>
      </c>
    </row>
    <row r="2009">
      <c r="A2009" s="14" t="n">
        <v>44316</v>
      </c>
      <c r="B2009" s="15">
        <f>'01_RAW_Spot'!B2009</f>
        <v/>
      </c>
      <c r="C2009" s="16">
        <f>'01_RAW_IV'!B2009</f>
        <v/>
      </c>
      <c r="D2009" s="15">
        <f>LN(B2009/B2008)</f>
        <v/>
      </c>
      <c r="E2009" s="16">
        <f>STDEV(D1989:D2009)*SQRT(252)</f>
        <v/>
      </c>
      <c r="F2009" s="16">
        <f>STDEV(D1947:D2009)*SQRT(252)</f>
        <v/>
      </c>
      <c r="G2009" s="16">
        <f>IF(OR(C2009="",F2009=""),"",C2009-F2009)</f>
        <v/>
      </c>
      <c r="H2009" s="17">
        <f>IF(OR(C2009="",F2009="",F2009=0),"",C2009/F2009)</f>
        <v/>
      </c>
      <c r="I2009" s="18">
        <f>IF('01_RAW_FwdRV'!B2009="","",'01_RAW_FwdRV'!B2009)</f>
        <v/>
      </c>
      <c r="J2009" s="18">
        <f>IF(ROW()&lt;=3286,STDEV(D2010:D2030)*SQRT(252),"")</f>
        <v/>
      </c>
      <c r="K2009" s="18">
        <f>IF(ROW()&lt;=3244,LN(B2072/B2009),"")</f>
        <v/>
      </c>
      <c r="L2009" s="19" t="n">
        <v>0.4213147410358566</v>
      </c>
      <c r="M2009" s="19" t="n">
        <v>0.6982071713147411</v>
      </c>
      <c r="N2009" s="17" t="n">
        <v>-0.586796063350399</v>
      </c>
      <c r="O2009" s="20">
        <f>IF(F2009="","",IF(F2009&lt;'04_VOLATILITY_REGIMES'!$C$5,"Low",IF(F2009&lt;'04_VOLATILITY_REGIMES'!$C$6,"Normal",IF(F2009&lt;'04_VOLATILITY_REGIMES'!$C$7,"High","Extreme"))))</f>
        <v/>
      </c>
      <c r="P2009" s="20">
        <f>O2010</f>
        <v/>
      </c>
      <c r="Q2009" s="21">
        <f>YEAR(A2009)</f>
        <v/>
      </c>
    </row>
    <row r="2010">
      <c r="A2010" s="14" t="n">
        <v>44319</v>
      </c>
      <c r="B2010" s="15">
        <f>'01_RAW_Spot'!B2010</f>
        <v/>
      </c>
      <c r="C2010" s="16">
        <f>'01_RAW_IV'!B2010</f>
        <v/>
      </c>
      <c r="D2010" s="15">
        <f>LN(B2010/B2009)</f>
        <v/>
      </c>
      <c r="E2010" s="16">
        <f>STDEV(D1990:D2010)*SQRT(252)</f>
        <v/>
      </c>
      <c r="F2010" s="16">
        <f>STDEV(D1948:D2010)*SQRT(252)</f>
        <v/>
      </c>
      <c r="G2010" s="16">
        <f>IF(OR(C2010="",F2010=""),"",C2010-F2010)</f>
        <v/>
      </c>
      <c r="H2010" s="17">
        <f>IF(OR(C2010="",F2010="",F2010=0),"",C2010/F2010)</f>
        <v/>
      </c>
      <c r="I2010" s="18">
        <f>IF('01_RAW_FwdRV'!B2010="","",'01_RAW_FwdRV'!B2010)</f>
        <v/>
      </c>
      <c r="J2010" s="18">
        <f>IF(ROW()&lt;=3286,STDEV(D2011:D2031)*SQRT(252),"")</f>
        <v/>
      </c>
      <c r="K2010" s="18">
        <f>IF(ROW()&lt;=3244,LN(B2073/B2010),"")</f>
        <v/>
      </c>
      <c r="L2010" s="19" t="n">
        <v>0.4380288700846192</v>
      </c>
      <c r="M2010" s="19" t="n">
        <v>0.7013439522150323</v>
      </c>
      <c r="N2010" s="17" t="n">
        <v>-0.5695695071917658</v>
      </c>
      <c r="O2010" s="20">
        <f>IF(F2010="","",IF(F2010&lt;'04_VOLATILITY_REGIMES'!$C$5,"Low",IF(F2010&lt;'04_VOLATILITY_REGIMES'!$C$6,"Normal",IF(F2010&lt;'04_VOLATILITY_REGIMES'!$C$7,"High","Extreme"))))</f>
        <v/>
      </c>
      <c r="P2010" s="20">
        <f>O2011</f>
        <v/>
      </c>
      <c r="Q2010" s="21">
        <f>YEAR(A2010)</f>
        <v/>
      </c>
    </row>
    <row r="2011">
      <c r="A2011" s="14" t="n">
        <v>44320</v>
      </c>
      <c r="B2011" s="15">
        <f>'01_RAW_Spot'!B2011</f>
        <v/>
      </c>
      <c r="C2011" s="16">
        <f>'01_RAW_IV'!B2011</f>
        <v/>
      </c>
      <c r="D2011" s="15">
        <f>LN(B2011/B2010)</f>
        <v/>
      </c>
      <c r="E2011" s="16">
        <f>STDEV(D1991:D2011)*SQRT(252)</f>
        <v/>
      </c>
      <c r="F2011" s="16">
        <f>STDEV(D1949:D2011)*SQRT(252)</f>
        <v/>
      </c>
      <c r="G2011" s="16">
        <f>IF(OR(C2011="",F2011=""),"",C2011-F2011)</f>
        <v/>
      </c>
      <c r="H2011" s="17">
        <f>IF(OR(C2011="",F2011="",F2011=0),"",C2011/F2011)</f>
        <v/>
      </c>
      <c r="I2011" s="18">
        <f>IF('01_RAW_FwdRV'!B2011="","",'01_RAW_FwdRV'!B2011)</f>
        <v/>
      </c>
      <c r="J2011" s="18">
        <f>IF(ROW()&lt;=3286,STDEV(D2012:D2032)*SQRT(252),"")</f>
        <v/>
      </c>
      <c r="K2011" s="18">
        <f>IF(ROW()&lt;=3244,LN(B2074/B2011),"")</f>
        <v/>
      </c>
      <c r="L2011" s="19" t="n">
        <v>0.4616915422885572</v>
      </c>
      <c r="M2011" s="19" t="n">
        <v>0.7014925373134329</v>
      </c>
      <c r="N2011" s="17" t="n">
        <v>-0.5329397061270804</v>
      </c>
      <c r="O2011" s="20">
        <f>IF(F2011="","",IF(F2011&lt;'04_VOLATILITY_REGIMES'!$C$5,"Low",IF(F2011&lt;'04_VOLATILITY_REGIMES'!$C$6,"Normal",IF(F2011&lt;'04_VOLATILITY_REGIMES'!$C$7,"High","Extreme"))))</f>
        <v/>
      </c>
      <c r="P2011" s="20">
        <f>O2012</f>
        <v/>
      </c>
      <c r="Q2011" s="21">
        <f>YEAR(A2011)</f>
        <v/>
      </c>
    </row>
    <row r="2012">
      <c r="A2012" s="14" t="n">
        <v>44321</v>
      </c>
      <c r="B2012" s="15">
        <f>'01_RAW_Spot'!B2012</f>
        <v/>
      </c>
      <c r="C2012" s="16">
        <f>'01_RAW_IV'!B2012</f>
        <v/>
      </c>
      <c r="D2012" s="15">
        <f>LN(B2012/B2011)</f>
        <v/>
      </c>
      <c r="E2012" s="16">
        <f>STDEV(D1992:D2012)*SQRT(252)</f>
        <v/>
      </c>
      <c r="F2012" s="16">
        <f>STDEV(D1950:D2012)*SQRT(252)</f>
        <v/>
      </c>
      <c r="G2012" s="16">
        <f>IF(OR(C2012="",F2012=""),"",C2012-F2012)</f>
        <v/>
      </c>
      <c r="H2012" s="17">
        <f>IF(OR(C2012="",F2012="",F2012=0),"",C2012/F2012)</f>
        <v/>
      </c>
      <c r="I2012" s="18">
        <f>IF('01_RAW_FwdRV'!B2012="","",'01_RAW_FwdRV'!B2012)</f>
        <v/>
      </c>
      <c r="J2012" s="18">
        <f>IF(ROW()&lt;=3286,STDEV(D2013:D2033)*SQRT(252),"")</f>
        <v/>
      </c>
      <c r="K2012" s="18">
        <f>IF(ROW()&lt;=3244,LN(B2075/B2012),"")</f>
        <v/>
      </c>
      <c r="L2012" s="19" t="n">
        <v>0.4942814520139234</v>
      </c>
      <c r="M2012" s="19" t="n">
        <v>0.7011437095972153</v>
      </c>
      <c r="N2012" s="17" t="n">
        <v>-0.4769123169350667</v>
      </c>
      <c r="O2012" s="20">
        <f>IF(F2012="","",IF(F2012&lt;'04_VOLATILITY_REGIMES'!$C$5,"Low",IF(F2012&lt;'04_VOLATILITY_REGIMES'!$C$6,"Normal",IF(F2012&lt;'04_VOLATILITY_REGIMES'!$C$7,"High","Extreme"))))</f>
        <v/>
      </c>
      <c r="P2012" s="20">
        <f>O2013</f>
        <v/>
      </c>
      <c r="Q2012" s="21">
        <f>YEAR(A2012)</f>
        <v/>
      </c>
    </row>
    <row r="2013">
      <c r="A2013" s="14" t="n">
        <v>44322</v>
      </c>
      <c r="B2013" s="15">
        <f>'01_RAW_Spot'!B2013</f>
        <v/>
      </c>
      <c r="C2013" s="16">
        <f>'01_RAW_IV'!B2013</f>
        <v/>
      </c>
      <c r="D2013" s="15">
        <f>LN(B2013/B2012)</f>
        <v/>
      </c>
      <c r="E2013" s="16">
        <f>STDEV(D1993:D2013)*SQRT(252)</f>
        <v/>
      </c>
      <c r="F2013" s="16">
        <f>STDEV(D1951:D2013)*SQRT(252)</f>
        <v/>
      </c>
      <c r="G2013" s="16">
        <f>IF(OR(C2013="",F2013=""),"",C2013-F2013)</f>
        <v/>
      </c>
      <c r="H2013" s="17">
        <f>IF(OR(C2013="",F2013="",F2013=0),"",C2013/F2013)</f>
        <v/>
      </c>
      <c r="I2013" s="18">
        <f>IF('01_RAW_FwdRV'!B2013="","",'01_RAW_FwdRV'!B2013)</f>
        <v/>
      </c>
      <c r="J2013" s="18">
        <f>IF(ROW()&lt;=3286,STDEV(D2014:D2034)*SQRT(252),"")</f>
        <v/>
      </c>
      <c r="K2013" s="18">
        <f>IF(ROW()&lt;=3244,LN(B2076/B2013),"")</f>
        <v/>
      </c>
      <c r="L2013" s="19" t="n">
        <v>0.4493041749502982</v>
      </c>
      <c r="M2013" s="19" t="n">
        <v>0.705765407554672</v>
      </c>
      <c r="N2013" s="17" t="n">
        <v>-0.5622245491163527</v>
      </c>
      <c r="O2013" s="20">
        <f>IF(F2013="","",IF(F2013&lt;'04_VOLATILITY_REGIMES'!$C$5,"Low",IF(F2013&lt;'04_VOLATILITY_REGIMES'!$C$6,"Normal",IF(F2013&lt;'04_VOLATILITY_REGIMES'!$C$7,"High","Extreme"))))</f>
        <v/>
      </c>
      <c r="P2013" s="20">
        <f>O2014</f>
        <v/>
      </c>
      <c r="Q2013" s="21">
        <f>YEAR(A2013)</f>
        <v/>
      </c>
    </row>
    <row r="2014">
      <c r="A2014" s="14" t="n">
        <v>44323</v>
      </c>
      <c r="B2014" s="15">
        <f>'01_RAW_Spot'!B2014</f>
        <v/>
      </c>
      <c r="C2014" s="16">
        <f>'01_RAW_IV'!B2014</f>
        <v/>
      </c>
      <c r="D2014" s="15">
        <f>LN(B2014/B2013)</f>
        <v/>
      </c>
      <c r="E2014" s="16">
        <f>STDEV(D1994:D2014)*SQRT(252)</f>
        <v/>
      </c>
      <c r="F2014" s="16">
        <f>STDEV(D1952:D2014)*SQRT(252)</f>
        <v/>
      </c>
      <c r="G2014" s="16">
        <f>IF(OR(C2014="",F2014=""),"",C2014-F2014)</f>
        <v/>
      </c>
      <c r="H2014" s="17">
        <f>IF(OR(C2014="",F2014="",F2014=0),"",C2014/F2014)</f>
        <v/>
      </c>
      <c r="I2014" s="18">
        <f>IF('01_RAW_FwdRV'!B2014="","",'01_RAW_FwdRV'!B2014)</f>
        <v/>
      </c>
      <c r="J2014" s="18">
        <f>IF(ROW()&lt;=3286,STDEV(D2015:D2035)*SQRT(252),"")</f>
        <v/>
      </c>
      <c r="K2014" s="18">
        <f>IF(ROW()&lt;=3244,LN(B2077/B2014),"")</f>
        <v/>
      </c>
      <c r="L2014" s="19" t="n">
        <v>0.34575260804769</v>
      </c>
      <c r="M2014" s="19" t="n">
        <v>0.7123695976154992</v>
      </c>
      <c r="N2014" s="17" t="n">
        <v>-0.7603538334692799</v>
      </c>
      <c r="O2014" s="20">
        <f>IF(F2014="","",IF(F2014&lt;'04_VOLATILITY_REGIMES'!$C$5,"Low",IF(F2014&lt;'04_VOLATILITY_REGIMES'!$C$6,"Normal",IF(F2014&lt;'04_VOLATILITY_REGIMES'!$C$7,"High","Extreme"))))</f>
        <v/>
      </c>
      <c r="P2014" s="20">
        <f>O2015</f>
        <v/>
      </c>
      <c r="Q2014" s="21">
        <f>YEAR(A2014)</f>
        <v/>
      </c>
    </row>
    <row r="2015">
      <c r="A2015" s="14" t="n">
        <v>44326</v>
      </c>
      <c r="B2015" s="15">
        <f>'01_RAW_Spot'!B2015</f>
        <v/>
      </c>
      <c r="C2015" s="16">
        <f>'01_RAW_IV'!B2015</f>
        <v/>
      </c>
      <c r="D2015" s="15">
        <f>LN(B2015/B2014)</f>
        <v/>
      </c>
      <c r="E2015" s="16">
        <f>STDEV(D1995:D2015)*SQRT(252)</f>
        <v/>
      </c>
      <c r="F2015" s="16">
        <f>STDEV(D1953:D2015)*SQRT(252)</f>
        <v/>
      </c>
      <c r="G2015" s="16">
        <f>IF(OR(C2015="",F2015=""),"",C2015-F2015)</f>
        <v/>
      </c>
      <c r="H2015" s="17">
        <f>IF(OR(C2015="",F2015="",F2015=0),"",C2015/F2015)</f>
        <v/>
      </c>
      <c r="I2015" s="18">
        <f>IF('01_RAW_FwdRV'!B2015="","",'01_RAW_FwdRV'!B2015)</f>
        <v/>
      </c>
      <c r="J2015" s="18">
        <f>IF(ROW()&lt;=3286,STDEV(D2016:D2036)*SQRT(252),"")</f>
        <v/>
      </c>
      <c r="K2015" s="18">
        <f>IF(ROW()&lt;=3244,LN(B2078/B2015),"")</f>
        <v/>
      </c>
      <c r="L2015" s="19" t="n">
        <v>0.2969215491559086</v>
      </c>
      <c r="M2015" s="19" t="n">
        <v>0.7135054617676266</v>
      </c>
      <c r="N2015" s="17" t="n">
        <v>-0.8591045463165693</v>
      </c>
      <c r="O2015" s="20">
        <f>IF(F2015="","",IF(F2015&lt;'04_VOLATILITY_REGIMES'!$C$5,"Low",IF(F2015&lt;'04_VOLATILITY_REGIMES'!$C$6,"Normal",IF(F2015&lt;'04_VOLATILITY_REGIMES'!$C$7,"High","Extreme"))))</f>
        <v/>
      </c>
      <c r="P2015" s="20">
        <f>O2016</f>
        <v/>
      </c>
      <c r="Q2015" s="21">
        <f>YEAR(A2015)</f>
        <v/>
      </c>
    </row>
    <row r="2016">
      <c r="A2016" s="14" t="n">
        <v>44327</v>
      </c>
      <c r="B2016" s="15">
        <f>'01_RAW_Spot'!B2016</f>
        <v/>
      </c>
      <c r="C2016" s="16">
        <f>'01_RAW_IV'!B2016</f>
        <v/>
      </c>
      <c r="D2016" s="15">
        <f>LN(B2016/B2015)</f>
        <v/>
      </c>
      <c r="E2016" s="16">
        <f>STDEV(D1996:D2016)*SQRT(252)</f>
        <v/>
      </c>
      <c r="F2016" s="16">
        <f>STDEV(D1954:D2016)*SQRT(252)</f>
        <v/>
      </c>
      <c r="G2016" s="16">
        <f>IF(OR(C2016="",F2016=""),"",C2016-F2016)</f>
        <v/>
      </c>
      <c r="H2016" s="17">
        <f>IF(OR(C2016="",F2016="",F2016=0),"",C2016/F2016)</f>
        <v/>
      </c>
      <c r="I2016" s="18">
        <f>IF('01_RAW_FwdRV'!B2016="","",'01_RAW_FwdRV'!B2016)</f>
        <v/>
      </c>
      <c r="J2016" s="18">
        <f>IF(ROW()&lt;=3286,STDEV(D2017:D2037)*SQRT(252),"")</f>
        <v/>
      </c>
      <c r="K2016" s="18">
        <f>IF(ROW()&lt;=3244,LN(B2079/B2016),"")</f>
        <v/>
      </c>
      <c r="L2016" s="19" t="n">
        <v>0.2873449131513648</v>
      </c>
      <c r="M2016" s="19" t="n">
        <v>0.713151364764268</v>
      </c>
      <c r="N2016" s="17" t="n">
        <v>-0.8692808121627479</v>
      </c>
      <c r="O2016" s="20">
        <f>IF(F2016="","",IF(F2016&lt;'04_VOLATILITY_REGIMES'!$C$5,"Low",IF(F2016&lt;'04_VOLATILITY_REGIMES'!$C$6,"Normal",IF(F2016&lt;'04_VOLATILITY_REGIMES'!$C$7,"High","Extreme"))))</f>
        <v/>
      </c>
      <c r="P2016" s="20">
        <f>O2017</f>
        <v/>
      </c>
      <c r="Q2016" s="21">
        <f>YEAR(A2016)</f>
        <v/>
      </c>
    </row>
    <row r="2017">
      <c r="A2017" s="14" t="n">
        <v>44328</v>
      </c>
      <c r="B2017" s="15">
        <f>'01_RAW_Spot'!B2017</f>
        <v/>
      </c>
      <c r="C2017" s="16">
        <f>'01_RAW_IV'!B2017</f>
        <v/>
      </c>
      <c r="D2017" s="15">
        <f>LN(B2017/B2016)</f>
        <v/>
      </c>
      <c r="E2017" s="16">
        <f>STDEV(D1997:D2017)*SQRT(252)</f>
        <v/>
      </c>
      <c r="F2017" s="16">
        <f>STDEV(D1955:D2017)*SQRT(252)</f>
        <v/>
      </c>
      <c r="G2017" s="16">
        <f>IF(OR(C2017="",F2017=""),"",C2017-F2017)</f>
        <v/>
      </c>
      <c r="H2017" s="17">
        <f>IF(OR(C2017="",F2017="",F2017=0),"",C2017/F2017)</f>
        <v/>
      </c>
      <c r="I2017" s="18">
        <f>IF('01_RAW_FwdRV'!B2017="","",'01_RAW_FwdRV'!B2017)</f>
        <v/>
      </c>
      <c r="J2017" s="18">
        <f>IF(ROW()&lt;=3286,STDEV(D2018:D2038)*SQRT(252),"")</f>
        <v/>
      </c>
      <c r="K2017" s="18">
        <f>IF(ROW()&lt;=3244,LN(B2080/B2017),"")</f>
        <v/>
      </c>
      <c r="L2017" s="19" t="n">
        <v>0.2152777777777778</v>
      </c>
      <c r="M2017" s="19" t="n">
        <v>0.7132936507936508</v>
      </c>
      <c r="N2017" s="17" t="n">
        <v>-0.9426473608716415</v>
      </c>
      <c r="O2017" s="20">
        <f>IF(F2017="","",IF(F2017&lt;'04_VOLATILITY_REGIMES'!$C$5,"Low",IF(F2017&lt;'04_VOLATILITY_REGIMES'!$C$6,"Normal",IF(F2017&lt;'04_VOLATILITY_REGIMES'!$C$7,"High","Extreme"))))</f>
        <v/>
      </c>
      <c r="P2017" s="20">
        <f>O2018</f>
        <v/>
      </c>
      <c r="Q2017" s="21">
        <f>YEAR(A2017)</f>
        <v/>
      </c>
    </row>
    <row r="2018">
      <c r="A2018" s="14" t="n">
        <v>44330</v>
      </c>
      <c r="B2018" s="15">
        <f>'01_RAW_Spot'!B2018</f>
        <v/>
      </c>
      <c r="C2018" s="16">
        <f>'01_RAW_IV'!B2018</f>
        <v/>
      </c>
      <c r="D2018" s="15">
        <f>LN(B2018/B2017)</f>
        <v/>
      </c>
      <c r="E2018" s="16">
        <f>STDEV(D1998:D2018)*SQRT(252)</f>
        <v/>
      </c>
      <c r="F2018" s="16">
        <f>STDEV(D1956:D2018)*SQRT(252)</f>
        <v/>
      </c>
      <c r="G2018" s="16">
        <f>IF(OR(C2018="",F2018=""),"",C2018-F2018)</f>
        <v/>
      </c>
      <c r="H2018" s="17">
        <f>IF(OR(C2018="",F2018="",F2018=0),"",C2018/F2018)</f>
        <v/>
      </c>
      <c r="I2018" s="18">
        <f>IF('01_RAW_FwdRV'!B2018="","",'01_RAW_FwdRV'!B2018)</f>
        <v/>
      </c>
      <c r="J2018" s="18">
        <f>IF(ROW()&lt;=3286,STDEV(D2019:D2039)*SQRT(252),"")</f>
        <v/>
      </c>
      <c r="K2018" s="18">
        <f>IF(ROW()&lt;=3244,LN(B2081/B2018),"")</f>
        <v/>
      </c>
      <c r="L2018" s="19" t="n">
        <v>0.1700545364402578</v>
      </c>
      <c r="M2018" s="19" t="n">
        <v>0.7164105106593951</v>
      </c>
      <c r="N2018" s="17" t="n">
        <v>-0.9945336541309034</v>
      </c>
      <c r="O2018" s="20">
        <f>IF(F2018="","",IF(F2018&lt;'04_VOLATILITY_REGIMES'!$C$5,"Low",IF(F2018&lt;'04_VOLATILITY_REGIMES'!$C$6,"Normal",IF(F2018&lt;'04_VOLATILITY_REGIMES'!$C$7,"High","Extreme"))))</f>
        <v/>
      </c>
      <c r="P2018" s="20">
        <f>O2019</f>
        <v/>
      </c>
      <c r="Q2018" s="21">
        <f>YEAR(A2018)</f>
        <v/>
      </c>
    </row>
    <row r="2019">
      <c r="A2019" s="14" t="n">
        <v>44333</v>
      </c>
      <c r="B2019" s="15">
        <f>'01_RAW_Spot'!B2019</f>
        <v/>
      </c>
      <c r="C2019" s="16">
        <f>'01_RAW_IV'!B2019</f>
        <v/>
      </c>
      <c r="D2019" s="15">
        <f>LN(B2019/B2018)</f>
        <v/>
      </c>
      <c r="E2019" s="16">
        <f>STDEV(D1999:D2019)*SQRT(252)</f>
        <v/>
      </c>
      <c r="F2019" s="16">
        <f>STDEV(D1957:D2019)*SQRT(252)</f>
        <v/>
      </c>
      <c r="G2019" s="16">
        <f>IF(OR(C2019="",F2019=""),"",C2019-F2019)</f>
        <v/>
      </c>
      <c r="H2019" s="17">
        <f>IF(OR(C2019="",F2019="",F2019=0),"",C2019/F2019)</f>
        <v/>
      </c>
      <c r="I2019" s="18">
        <f>IF('01_RAW_FwdRV'!B2019="","",'01_RAW_FwdRV'!B2019)</f>
        <v/>
      </c>
      <c r="J2019" s="18">
        <f>IF(ROW()&lt;=3286,STDEV(D2020:D2040)*SQRT(252),"")</f>
        <v/>
      </c>
      <c r="K2019" s="18">
        <f>IF(ROW()&lt;=3244,LN(B2082/B2019),"")</f>
        <v/>
      </c>
      <c r="L2019" s="19" t="n">
        <v>0.1263627353815659</v>
      </c>
      <c r="M2019" s="19" t="n">
        <v>0.7185332011892963</v>
      </c>
      <c r="N2019" s="17" t="n">
        <v>-1.049112654645526</v>
      </c>
      <c r="O2019" s="20">
        <f>IF(F2019="","",IF(F2019&lt;'04_VOLATILITY_REGIMES'!$C$5,"Low",IF(F2019&lt;'04_VOLATILITY_REGIMES'!$C$6,"Normal",IF(F2019&lt;'04_VOLATILITY_REGIMES'!$C$7,"High","Extreme"))))</f>
        <v/>
      </c>
      <c r="P2019" s="20">
        <f>O2020</f>
        <v/>
      </c>
      <c r="Q2019" s="21">
        <f>YEAR(A2019)</f>
        <v/>
      </c>
    </row>
    <row r="2020">
      <c r="A2020" s="14" t="n">
        <v>44334</v>
      </c>
      <c r="B2020" s="15">
        <f>'01_RAW_Spot'!B2020</f>
        <v/>
      </c>
      <c r="C2020" s="16">
        <f>'01_RAW_IV'!B2020</f>
        <v/>
      </c>
      <c r="D2020" s="15">
        <f>LN(B2020/B2019)</f>
        <v/>
      </c>
      <c r="E2020" s="16">
        <f>STDEV(D2000:D2020)*SQRT(252)</f>
        <v/>
      </c>
      <c r="F2020" s="16">
        <f>STDEV(D1958:D2020)*SQRT(252)</f>
        <v/>
      </c>
      <c r="G2020" s="16">
        <f>IF(OR(C2020="",F2020=""),"",C2020-F2020)</f>
        <v/>
      </c>
      <c r="H2020" s="17">
        <f>IF(OR(C2020="",F2020="",F2020=0),"",C2020/F2020)</f>
        <v/>
      </c>
      <c r="I2020" s="18">
        <f>IF('01_RAW_FwdRV'!B2020="","",'01_RAW_FwdRV'!B2020)</f>
        <v/>
      </c>
      <c r="J2020" s="18">
        <f>IF(ROW()&lt;=3286,STDEV(D2021:D2041)*SQRT(252),"")</f>
        <v/>
      </c>
      <c r="K2020" s="18">
        <f>IF(ROW()&lt;=3244,LN(B2083/B2020),"")</f>
        <v/>
      </c>
      <c r="L2020" s="19" t="n">
        <v>0.1258048538880634</v>
      </c>
      <c r="M2020" s="19" t="n">
        <v>0.7236255572065379</v>
      </c>
      <c r="N2020" s="17" t="n">
        <v>-1.061209615038763</v>
      </c>
      <c r="O2020" s="20">
        <f>IF(F2020="","",IF(F2020&lt;'04_VOLATILITY_REGIMES'!$C$5,"Low",IF(F2020&lt;'04_VOLATILITY_REGIMES'!$C$6,"Normal",IF(F2020&lt;'04_VOLATILITY_REGIMES'!$C$7,"High","Extreme"))))</f>
        <v/>
      </c>
      <c r="P2020" s="20">
        <f>O2021</f>
        <v/>
      </c>
      <c r="Q2020" s="21">
        <f>YEAR(A2020)</f>
        <v/>
      </c>
    </row>
    <row r="2021">
      <c r="A2021" s="14" t="n">
        <v>44335</v>
      </c>
      <c r="B2021" s="15">
        <f>'01_RAW_Spot'!B2021</f>
        <v/>
      </c>
      <c r="C2021" s="16">
        <f>'01_RAW_IV'!B2021</f>
        <v/>
      </c>
      <c r="D2021" s="15">
        <f>LN(B2021/B2020)</f>
        <v/>
      </c>
      <c r="E2021" s="16">
        <f>STDEV(D2001:D2021)*SQRT(252)</f>
        <v/>
      </c>
      <c r="F2021" s="16">
        <f>STDEV(D1959:D2021)*SQRT(252)</f>
        <v/>
      </c>
      <c r="G2021" s="16">
        <f>IF(OR(C2021="",F2021=""),"",C2021-F2021)</f>
        <v/>
      </c>
      <c r="H2021" s="17">
        <f>IF(OR(C2021="",F2021="",F2021=0),"",C2021/F2021)</f>
        <v/>
      </c>
      <c r="I2021" s="18">
        <f>IF('01_RAW_FwdRV'!B2021="","",'01_RAW_FwdRV'!B2021)</f>
        <v/>
      </c>
      <c r="J2021" s="18">
        <f>IF(ROW()&lt;=3286,STDEV(D2022:D2042)*SQRT(252),"")</f>
        <v/>
      </c>
      <c r="K2021" s="18">
        <f>IF(ROW()&lt;=3244,LN(B2084/B2021),"")</f>
        <v/>
      </c>
      <c r="L2021" s="19" t="n">
        <v>0.1247524752475248</v>
      </c>
      <c r="M2021" s="19" t="n">
        <v>0.7277227722772277</v>
      </c>
      <c r="N2021" s="17" t="n">
        <v>-1.068968342741722</v>
      </c>
      <c r="O2021" s="20">
        <f>IF(F2021="","",IF(F2021&lt;'04_VOLATILITY_REGIMES'!$C$5,"Low",IF(F2021&lt;'04_VOLATILITY_REGIMES'!$C$6,"Normal",IF(F2021&lt;'04_VOLATILITY_REGIMES'!$C$7,"High","Extreme"))))</f>
        <v/>
      </c>
      <c r="P2021" s="20">
        <f>O2022</f>
        <v/>
      </c>
      <c r="Q2021" s="21">
        <f>YEAR(A2021)</f>
        <v/>
      </c>
    </row>
    <row r="2022">
      <c r="A2022" s="14" t="n">
        <v>44336</v>
      </c>
      <c r="B2022" s="15">
        <f>'01_RAW_Spot'!B2022</f>
        <v/>
      </c>
      <c r="C2022" s="16">
        <f>'01_RAW_IV'!B2022</f>
        <v/>
      </c>
      <c r="D2022" s="15">
        <f>LN(B2022/B2021)</f>
        <v/>
      </c>
      <c r="E2022" s="16">
        <f>STDEV(D2002:D2022)*SQRT(252)</f>
        <v/>
      </c>
      <c r="F2022" s="16">
        <f>STDEV(D1960:D2022)*SQRT(252)</f>
        <v/>
      </c>
      <c r="G2022" s="16">
        <f>IF(OR(C2022="",F2022=""),"",C2022-F2022)</f>
        <v/>
      </c>
      <c r="H2022" s="17">
        <f>IF(OR(C2022="",F2022="",F2022=0),"",C2022/F2022)</f>
        <v/>
      </c>
      <c r="I2022" s="18">
        <f>IF('01_RAW_FwdRV'!B2022="","",'01_RAW_FwdRV'!B2022)</f>
        <v/>
      </c>
      <c r="J2022" s="18">
        <f>IF(ROW()&lt;=3286,STDEV(D2023:D2043)*SQRT(252),"")</f>
        <v/>
      </c>
      <c r="K2022" s="18">
        <f>IF(ROW()&lt;=3244,LN(B2085/B2022),"")</f>
        <v/>
      </c>
      <c r="L2022" s="19" t="n">
        <v>0.1340920336467095</v>
      </c>
      <c r="M2022" s="19" t="n">
        <v>0.7268678871845621</v>
      </c>
      <c r="N2022" s="17" t="n">
        <v>-1.052631251545726</v>
      </c>
      <c r="O2022" s="20">
        <f>IF(F2022="","",IF(F2022&lt;'04_VOLATILITY_REGIMES'!$C$5,"Low",IF(F2022&lt;'04_VOLATILITY_REGIMES'!$C$6,"Normal",IF(F2022&lt;'04_VOLATILITY_REGIMES'!$C$7,"High","Extreme"))))</f>
        <v/>
      </c>
      <c r="P2022" s="20">
        <f>O2023</f>
        <v/>
      </c>
      <c r="Q2022" s="21">
        <f>YEAR(A2022)</f>
        <v/>
      </c>
    </row>
    <row r="2023">
      <c r="A2023" s="14" t="n">
        <v>44337</v>
      </c>
      <c r="B2023" s="15">
        <f>'01_RAW_Spot'!B2023</f>
        <v/>
      </c>
      <c r="C2023" s="16">
        <f>'01_RAW_IV'!B2023</f>
        <v/>
      </c>
      <c r="D2023" s="15">
        <f>LN(B2023/B2022)</f>
        <v/>
      </c>
      <c r="E2023" s="16">
        <f>STDEV(D2003:D2023)*SQRT(252)</f>
        <v/>
      </c>
      <c r="F2023" s="16">
        <f>STDEV(D1961:D2023)*SQRT(252)</f>
        <v/>
      </c>
      <c r="G2023" s="16">
        <f>IF(OR(C2023="",F2023=""),"",C2023-F2023)</f>
        <v/>
      </c>
      <c r="H2023" s="17">
        <f>IF(OR(C2023="",F2023="",F2023=0),"",C2023/F2023)</f>
        <v/>
      </c>
      <c r="I2023" s="18">
        <f>IF('01_RAW_FwdRV'!B2023="","",'01_RAW_FwdRV'!B2023)</f>
        <v/>
      </c>
      <c r="J2023" s="18">
        <f>IF(ROW()&lt;=3286,STDEV(D2024:D2044)*SQRT(252),"")</f>
        <v/>
      </c>
      <c r="K2023" s="18">
        <f>IF(ROW()&lt;=3244,LN(B2086/B2023),"")</f>
        <v/>
      </c>
      <c r="L2023" s="19" t="n">
        <v>0.1251236399604352</v>
      </c>
      <c r="M2023" s="19" t="n">
        <v>0.734915924826904</v>
      </c>
      <c r="N2023" s="17" t="n">
        <v>-1.088332762656166</v>
      </c>
      <c r="O2023" s="20">
        <f>IF(F2023="","",IF(F2023&lt;'04_VOLATILITY_REGIMES'!$C$5,"Low",IF(F2023&lt;'04_VOLATILITY_REGIMES'!$C$6,"Normal",IF(F2023&lt;'04_VOLATILITY_REGIMES'!$C$7,"High","Extreme"))))</f>
        <v/>
      </c>
      <c r="P2023" s="20">
        <f>O2024</f>
        <v/>
      </c>
      <c r="Q2023" s="21">
        <f>YEAR(A2023)</f>
        <v/>
      </c>
    </row>
    <row r="2024">
      <c r="A2024" s="14" t="n">
        <v>44340</v>
      </c>
      <c r="B2024" s="15">
        <f>'01_RAW_Spot'!B2024</f>
        <v/>
      </c>
      <c r="C2024" s="16">
        <f>'01_RAW_IV'!B2024</f>
        <v/>
      </c>
      <c r="D2024" s="15">
        <f>LN(B2024/B2023)</f>
        <v/>
      </c>
      <c r="E2024" s="16">
        <f>STDEV(D2004:D2024)*SQRT(252)</f>
        <v/>
      </c>
      <c r="F2024" s="16">
        <f>STDEV(D1962:D2024)*SQRT(252)</f>
        <v/>
      </c>
      <c r="G2024" s="16">
        <f>IF(OR(C2024="",F2024=""),"",C2024-F2024)</f>
        <v/>
      </c>
      <c r="H2024" s="17">
        <f>IF(OR(C2024="",F2024="",F2024=0),"",C2024/F2024)</f>
        <v/>
      </c>
      <c r="I2024" s="18">
        <f>IF('01_RAW_FwdRV'!B2024="","",'01_RAW_FwdRV'!B2024)</f>
        <v/>
      </c>
      <c r="J2024" s="18">
        <f>IF(ROW()&lt;=3286,STDEV(D2025:D2045)*SQRT(252),"")</f>
        <v/>
      </c>
      <c r="K2024" s="18">
        <f>IF(ROW()&lt;=3244,LN(B2087/B2024),"")</f>
        <v/>
      </c>
      <c r="L2024" s="19" t="n">
        <v>0.1146811665842808</v>
      </c>
      <c r="M2024" s="19" t="n">
        <v>0.736035590706871</v>
      </c>
      <c r="N2024" s="17" t="n">
        <v>-1.109977523012131</v>
      </c>
      <c r="O2024" s="20">
        <f>IF(F2024="","",IF(F2024&lt;'04_VOLATILITY_REGIMES'!$C$5,"Low",IF(F2024&lt;'04_VOLATILITY_REGIMES'!$C$6,"Normal",IF(F2024&lt;'04_VOLATILITY_REGIMES'!$C$7,"High","Extreme"))))</f>
        <v/>
      </c>
      <c r="P2024" s="20">
        <f>O2025</f>
        <v/>
      </c>
      <c r="Q2024" s="21">
        <f>YEAR(A2024)</f>
        <v/>
      </c>
    </row>
    <row r="2025">
      <c r="A2025" s="14" t="n">
        <v>44341</v>
      </c>
      <c r="B2025" s="15">
        <f>'01_RAW_Spot'!B2025</f>
        <v/>
      </c>
      <c r="C2025" s="16">
        <f>'01_RAW_IV'!B2025</f>
        <v/>
      </c>
      <c r="D2025" s="15">
        <f>LN(B2025/B2024)</f>
        <v/>
      </c>
      <c r="E2025" s="16">
        <f>STDEV(D2005:D2025)*SQRT(252)</f>
        <v/>
      </c>
      <c r="F2025" s="16">
        <f>STDEV(D1963:D2025)*SQRT(252)</f>
        <v/>
      </c>
      <c r="G2025" s="16">
        <f>IF(OR(C2025="",F2025=""),"",C2025-F2025)</f>
        <v/>
      </c>
      <c r="H2025" s="17">
        <f>IF(OR(C2025="",F2025="",F2025=0),"",C2025/F2025)</f>
        <v/>
      </c>
      <c r="I2025" s="18">
        <f>IF('01_RAW_FwdRV'!B2025="","",'01_RAW_FwdRV'!B2025)</f>
        <v/>
      </c>
      <c r="J2025" s="18">
        <f>IF(ROW()&lt;=3286,STDEV(D2026:D2046)*SQRT(252),"")</f>
        <v/>
      </c>
      <c r="K2025" s="18">
        <f>IF(ROW()&lt;=3244,LN(B2088/B2025),"")</f>
        <v/>
      </c>
      <c r="L2025" s="19" t="n">
        <v>0.1269762845849802</v>
      </c>
      <c r="M2025" s="19" t="n">
        <v>0.7381422924901185</v>
      </c>
      <c r="N2025" s="17" t="n">
        <v>-1.097201403145579</v>
      </c>
      <c r="O2025" s="20">
        <f>IF(F2025="","",IF(F2025&lt;'04_VOLATILITY_REGIMES'!$C$5,"Low",IF(F2025&lt;'04_VOLATILITY_REGIMES'!$C$6,"Normal",IF(F2025&lt;'04_VOLATILITY_REGIMES'!$C$7,"High","Extreme"))))</f>
        <v/>
      </c>
      <c r="P2025" s="20">
        <f>O2026</f>
        <v/>
      </c>
      <c r="Q2025" s="21">
        <f>YEAR(A2025)</f>
        <v/>
      </c>
    </row>
    <row r="2026">
      <c r="A2026" s="14" t="n">
        <v>44343</v>
      </c>
      <c r="B2026" s="15">
        <f>'01_RAW_Spot'!B2026</f>
        <v/>
      </c>
      <c r="C2026" s="16">
        <f>'01_RAW_IV'!B2026</f>
        <v/>
      </c>
      <c r="D2026" s="15">
        <f>LN(B2026/B2025)</f>
        <v/>
      </c>
      <c r="E2026" s="16">
        <f>STDEV(D2006:D2026)*SQRT(252)</f>
        <v/>
      </c>
      <c r="F2026" s="16">
        <f>STDEV(D1964:D2026)*SQRT(252)</f>
        <v/>
      </c>
      <c r="G2026" s="16">
        <f>IF(OR(C2026="",F2026=""),"",C2026-F2026)</f>
        <v/>
      </c>
      <c r="H2026" s="17">
        <f>IF(OR(C2026="",F2026="",F2026=0),"",C2026/F2026)</f>
        <v/>
      </c>
      <c r="I2026" s="18">
        <f>IF('01_RAW_FwdRV'!B2026="","",'01_RAW_FwdRV'!B2026)</f>
        <v/>
      </c>
      <c r="J2026" s="18">
        <f>IF(ROW()&lt;=3286,STDEV(D2027:D2047)*SQRT(252),"")</f>
        <v/>
      </c>
      <c r="K2026" s="18">
        <f>IF(ROW()&lt;=3244,LN(B2089/B2026),"")</f>
        <v/>
      </c>
      <c r="L2026" s="19" t="n">
        <v>0.1175308641975309</v>
      </c>
      <c r="M2026" s="19" t="n">
        <v>0.7427160493827161</v>
      </c>
      <c r="N2026" s="17" t="n">
        <v>-1.124140033833458</v>
      </c>
      <c r="O2026" s="20">
        <f>IF(F2026="","",IF(F2026&lt;'04_VOLATILITY_REGIMES'!$C$5,"Low",IF(F2026&lt;'04_VOLATILITY_REGIMES'!$C$6,"Normal",IF(F2026&lt;'04_VOLATILITY_REGIMES'!$C$7,"High","Extreme"))))</f>
        <v/>
      </c>
      <c r="P2026" s="20">
        <f>O2027</f>
        <v/>
      </c>
      <c r="Q2026" s="21">
        <f>YEAR(A2026)</f>
        <v/>
      </c>
    </row>
    <row r="2027">
      <c r="A2027" s="14" t="n">
        <v>44344</v>
      </c>
      <c r="B2027" s="15">
        <f>'01_RAW_Spot'!B2027</f>
        <v/>
      </c>
      <c r="C2027" s="16">
        <f>'01_RAW_IV'!B2027</f>
        <v/>
      </c>
      <c r="D2027" s="15">
        <f>LN(B2027/B2026)</f>
        <v/>
      </c>
      <c r="E2027" s="16">
        <f>STDEV(D2007:D2027)*SQRT(252)</f>
        <v/>
      </c>
      <c r="F2027" s="16">
        <f>STDEV(D1965:D2027)*SQRT(252)</f>
        <v/>
      </c>
      <c r="G2027" s="16">
        <f>IF(OR(C2027="",F2027=""),"",C2027-F2027)</f>
        <v/>
      </c>
      <c r="H2027" s="17">
        <f>IF(OR(C2027="",F2027="",F2027=0),"",C2027/F2027)</f>
        <v/>
      </c>
      <c r="I2027" s="18">
        <f>IF('01_RAW_FwdRV'!B2027="","",'01_RAW_FwdRV'!B2027)</f>
        <v/>
      </c>
      <c r="J2027" s="18">
        <f>IF(ROW()&lt;=3286,STDEV(D2028:D2048)*SQRT(252),"")</f>
        <v/>
      </c>
      <c r="K2027" s="18">
        <f>IF(ROW()&lt;=3244,LN(B2090/B2027),"")</f>
        <v/>
      </c>
      <c r="L2027" s="19" t="n">
        <v>0.1145113524185587</v>
      </c>
      <c r="M2027" s="19" t="n">
        <v>0.7448173741362291</v>
      </c>
      <c r="N2027" s="17" t="n">
        <v>-1.133169428643324</v>
      </c>
      <c r="O2027" s="20">
        <f>IF(F2027="","",IF(F2027&lt;'04_VOLATILITY_REGIMES'!$C$5,"Low",IF(F2027&lt;'04_VOLATILITY_REGIMES'!$C$6,"Normal",IF(F2027&lt;'04_VOLATILITY_REGIMES'!$C$7,"High","Extreme"))))</f>
        <v/>
      </c>
      <c r="P2027" s="20">
        <f>O2028</f>
        <v/>
      </c>
      <c r="Q2027" s="21">
        <f>YEAR(A2027)</f>
        <v/>
      </c>
    </row>
    <row r="2028">
      <c r="A2028" s="14" t="n">
        <v>44347</v>
      </c>
      <c r="B2028" s="15">
        <f>'01_RAW_Spot'!B2028</f>
        <v/>
      </c>
      <c r="C2028" s="16">
        <f>'01_RAW_IV'!B2028</f>
        <v/>
      </c>
      <c r="D2028" s="15">
        <f>LN(B2028/B2027)</f>
        <v/>
      </c>
      <c r="E2028" s="16">
        <f>STDEV(D2008:D2028)*SQRT(252)</f>
        <v/>
      </c>
      <c r="F2028" s="16">
        <f>STDEV(D1966:D2028)*SQRT(252)</f>
        <v/>
      </c>
      <c r="G2028" s="16">
        <f>IF(OR(C2028="",F2028=""),"",C2028-F2028)</f>
        <v/>
      </c>
      <c r="H2028" s="17">
        <f>IF(OR(C2028="",F2028="",F2028=0),"",C2028/F2028)</f>
        <v/>
      </c>
      <c r="I2028" s="18">
        <f>IF('01_RAW_FwdRV'!B2028="","",'01_RAW_FwdRV'!B2028)</f>
        <v/>
      </c>
      <c r="J2028" s="18">
        <f>IF(ROW()&lt;=3286,STDEV(D2029:D2049)*SQRT(252),"")</f>
        <v/>
      </c>
      <c r="K2028" s="18">
        <f>IF(ROW()&lt;=3244,LN(B2091/B2028),"")</f>
        <v/>
      </c>
      <c r="L2028" s="19" t="n">
        <v>0.1129748396645289</v>
      </c>
      <c r="M2028" s="19" t="n">
        <v>0.7474099654662062</v>
      </c>
      <c r="N2028" s="17" t="n">
        <v>-1.143404245300879</v>
      </c>
      <c r="O2028" s="20">
        <f>IF(F2028="","",IF(F2028&lt;'04_VOLATILITY_REGIMES'!$C$5,"Low",IF(F2028&lt;'04_VOLATILITY_REGIMES'!$C$6,"Normal",IF(F2028&lt;'04_VOLATILITY_REGIMES'!$C$7,"High","Extreme"))))</f>
        <v/>
      </c>
      <c r="P2028" s="20">
        <f>O2029</f>
        <v/>
      </c>
      <c r="Q2028" s="21">
        <f>YEAR(A2028)</f>
        <v/>
      </c>
    </row>
    <row r="2029">
      <c r="A2029" s="14" t="n">
        <v>44348</v>
      </c>
      <c r="B2029" s="15">
        <f>'01_RAW_Spot'!B2029</f>
        <v/>
      </c>
      <c r="C2029" s="16">
        <f>'01_RAW_IV'!B2029</f>
        <v/>
      </c>
      <c r="D2029" s="15">
        <f>LN(B2029/B2028)</f>
        <v/>
      </c>
      <c r="E2029" s="16">
        <f>STDEV(D2009:D2029)*SQRT(252)</f>
        <v/>
      </c>
      <c r="F2029" s="16">
        <f>STDEV(D1967:D2029)*SQRT(252)</f>
        <v/>
      </c>
      <c r="G2029" s="16">
        <f>IF(OR(C2029="",F2029=""),"",C2029-F2029)</f>
        <v/>
      </c>
      <c r="H2029" s="17">
        <f>IF(OR(C2029="",F2029="",F2029=0),"",C2029/F2029)</f>
        <v/>
      </c>
      <c r="I2029" s="18">
        <f>IF('01_RAW_FwdRV'!B2029="","",'01_RAW_FwdRV'!B2029)</f>
        <v/>
      </c>
      <c r="J2029" s="18">
        <f>IF(ROW()&lt;=3286,STDEV(D2030:D2050)*SQRT(252),"")</f>
        <v/>
      </c>
      <c r="K2029" s="18">
        <f>IF(ROW()&lt;=3244,LN(B2092/B2029),"")</f>
        <v/>
      </c>
      <c r="L2029" s="19" t="n">
        <v>0.1227810650887574</v>
      </c>
      <c r="M2029" s="19" t="n">
        <v>0.7608481262327417</v>
      </c>
      <c r="N2029" s="17" t="n">
        <v>-1.152859746872583</v>
      </c>
      <c r="O2029" s="20">
        <f>IF(F2029="","",IF(F2029&lt;'04_VOLATILITY_REGIMES'!$C$5,"Low",IF(F2029&lt;'04_VOLATILITY_REGIMES'!$C$6,"Normal",IF(F2029&lt;'04_VOLATILITY_REGIMES'!$C$7,"High","Extreme"))))</f>
        <v/>
      </c>
      <c r="P2029" s="20">
        <f>O2030</f>
        <v/>
      </c>
      <c r="Q2029" s="21">
        <f>YEAR(A2029)</f>
        <v/>
      </c>
    </row>
    <row r="2030">
      <c r="A2030" s="14" t="n">
        <v>44349</v>
      </c>
      <c r="B2030" s="15">
        <f>'01_RAW_Spot'!B2030</f>
        <v/>
      </c>
      <c r="C2030" s="16">
        <f>'01_RAW_IV'!B2030</f>
        <v/>
      </c>
      <c r="D2030" s="15">
        <f>LN(B2030/B2029)</f>
        <v/>
      </c>
      <c r="E2030" s="16">
        <f>STDEV(D2010:D2030)*SQRT(252)</f>
        <v/>
      </c>
      <c r="F2030" s="16">
        <f>STDEV(D1968:D2030)*SQRT(252)</f>
        <v/>
      </c>
      <c r="G2030" s="16">
        <f>IF(OR(C2030="",F2030=""),"",C2030-F2030)</f>
        <v/>
      </c>
      <c r="H2030" s="17">
        <f>IF(OR(C2030="",F2030="",F2030=0),"",C2030/F2030)</f>
        <v/>
      </c>
      <c r="I2030" s="18">
        <f>IF('01_RAW_FwdRV'!B2030="","",'01_RAW_FwdRV'!B2030)</f>
        <v/>
      </c>
      <c r="J2030" s="18">
        <f>IF(ROW()&lt;=3286,STDEV(D2031:D2051)*SQRT(252),"")</f>
        <v/>
      </c>
      <c r="K2030" s="18">
        <f>IF(ROW()&lt;=3244,LN(B2093/B2030),"")</f>
        <v/>
      </c>
      <c r="L2030" s="19" t="n">
        <v>0.2222769837358305</v>
      </c>
      <c r="M2030" s="19" t="n">
        <v>0.7614588467225234</v>
      </c>
      <c r="N2030" s="17" t="n">
        <v>-1.035309889201745</v>
      </c>
      <c r="O2030" s="20">
        <f>IF(F2030="","",IF(F2030&lt;'04_VOLATILITY_REGIMES'!$C$5,"Low",IF(F2030&lt;'04_VOLATILITY_REGIMES'!$C$6,"Normal",IF(F2030&lt;'04_VOLATILITY_REGIMES'!$C$7,"High","Extreme"))))</f>
        <v/>
      </c>
      <c r="P2030" s="20">
        <f>O2031</f>
        <v/>
      </c>
      <c r="Q2030" s="21">
        <f>YEAR(A2030)</f>
        <v/>
      </c>
    </row>
    <row r="2031">
      <c r="A2031" s="14" t="n">
        <v>44350</v>
      </c>
      <c r="B2031" s="15">
        <f>'01_RAW_Spot'!B2031</f>
        <v/>
      </c>
      <c r="C2031" s="16">
        <f>'01_RAW_IV'!B2031</f>
        <v/>
      </c>
      <c r="D2031" s="15">
        <f>LN(B2031/B2030)</f>
        <v/>
      </c>
      <c r="E2031" s="16">
        <f>STDEV(D2011:D2031)*SQRT(252)</f>
        <v/>
      </c>
      <c r="F2031" s="16">
        <f>STDEV(D1969:D2031)*SQRT(252)</f>
        <v/>
      </c>
      <c r="G2031" s="16">
        <f>IF(OR(C2031="",F2031=""),"",C2031-F2031)</f>
        <v/>
      </c>
      <c r="H2031" s="17">
        <f>IF(OR(C2031="",F2031="",F2031=0),"",C2031/F2031)</f>
        <v/>
      </c>
      <c r="I2031" s="18">
        <f>IF('01_RAW_FwdRV'!B2031="","",'01_RAW_FwdRV'!B2031)</f>
        <v/>
      </c>
      <c r="J2031" s="18">
        <f>IF(ROW()&lt;=3286,STDEV(D2032:D2052)*SQRT(252),"")</f>
        <v/>
      </c>
      <c r="K2031" s="18">
        <f>IF(ROW()&lt;=3244,LN(B2094/B2031),"")</f>
        <v/>
      </c>
      <c r="L2031" s="19" t="n">
        <v>0.2251231527093596</v>
      </c>
      <c r="M2031" s="19" t="n">
        <v>0.765024630541872</v>
      </c>
      <c r="N2031" s="17" t="n">
        <v>-1.041798380234483</v>
      </c>
      <c r="O2031" s="20">
        <f>IF(F2031="","",IF(F2031&lt;'04_VOLATILITY_REGIMES'!$C$5,"Low",IF(F2031&lt;'04_VOLATILITY_REGIMES'!$C$6,"Normal",IF(F2031&lt;'04_VOLATILITY_REGIMES'!$C$7,"High","Extreme"))))</f>
        <v/>
      </c>
      <c r="P2031" s="20">
        <f>O2032</f>
        <v/>
      </c>
      <c r="Q2031" s="21">
        <f>YEAR(A2031)</f>
        <v/>
      </c>
    </row>
    <row r="2032">
      <c r="A2032" s="14" t="n">
        <v>44351</v>
      </c>
      <c r="B2032" s="15">
        <f>'01_RAW_Spot'!B2032</f>
        <v/>
      </c>
      <c r="C2032" s="16">
        <f>'01_RAW_IV'!B2032</f>
        <v/>
      </c>
      <c r="D2032" s="15">
        <f>LN(B2032/B2031)</f>
        <v/>
      </c>
      <c r="E2032" s="16">
        <f>STDEV(D2012:D2032)*SQRT(252)</f>
        <v/>
      </c>
      <c r="F2032" s="16">
        <f>STDEV(D1970:D2032)*SQRT(252)</f>
        <v/>
      </c>
      <c r="G2032" s="16">
        <f>IF(OR(C2032="",F2032=""),"",C2032-F2032)</f>
        <v/>
      </c>
      <c r="H2032" s="17">
        <f>IF(OR(C2032="",F2032="",F2032=0),"",C2032/F2032)</f>
        <v/>
      </c>
      <c r="I2032" s="18">
        <f>IF('01_RAW_FwdRV'!B2032="","",'01_RAW_FwdRV'!B2032)</f>
        <v/>
      </c>
      <c r="J2032" s="18">
        <f>IF(ROW()&lt;=3286,STDEV(D2033:D2053)*SQRT(252),"")</f>
        <v/>
      </c>
      <c r="K2032" s="18">
        <f>IF(ROW()&lt;=3244,LN(B2095/B2032),"")</f>
        <v/>
      </c>
      <c r="L2032" s="19" t="n">
        <v>0.1930083702609552</v>
      </c>
      <c r="M2032" s="19" t="n">
        <v>0.7631708517971443</v>
      </c>
      <c r="N2032" s="17" t="n">
        <v>-1.069463126522417</v>
      </c>
      <c r="O2032" s="20">
        <f>IF(F2032="","",IF(F2032&lt;'04_VOLATILITY_REGIMES'!$C$5,"Low",IF(F2032&lt;'04_VOLATILITY_REGIMES'!$C$6,"Normal",IF(F2032&lt;'04_VOLATILITY_REGIMES'!$C$7,"High","Extreme"))))</f>
        <v/>
      </c>
      <c r="P2032" s="20">
        <f>O2033</f>
        <v/>
      </c>
      <c r="Q2032" s="21">
        <f>YEAR(A2032)</f>
        <v/>
      </c>
    </row>
    <row r="2033">
      <c r="A2033" s="14" t="n">
        <v>44354</v>
      </c>
      <c r="B2033" s="15">
        <f>'01_RAW_Spot'!B2033</f>
        <v/>
      </c>
      <c r="C2033" s="16">
        <f>'01_RAW_IV'!B2033</f>
        <v/>
      </c>
      <c r="D2033" s="15">
        <f>LN(B2033/B2032)</f>
        <v/>
      </c>
      <c r="E2033" s="16">
        <f>STDEV(D2013:D2033)*SQRT(252)</f>
        <v/>
      </c>
      <c r="F2033" s="16">
        <f>STDEV(D1971:D2033)*SQRT(252)</f>
        <v/>
      </c>
      <c r="G2033" s="16">
        <f>IF(OR(C2033="",F2033=""),"",C2033-F2033)</f>
        <v/>
      </c>
      <c r="H2033" s="17">
        <f>IF(OR(C2033="",F2033="",F2033=0),"",C2033/F2033)</f>
        <v/>
      </c>
      <c r="I2033" s="18">
        <f>IF('01_RAW_FwdRV'!B2033="","",'01_RAW_FwdRV'!B2033)</f>
        <v/>
      </c>
      <c r="J2033" s="18">
        <f>IF(ROW()&lt;=3286,STDEV(D2034:D2054)*SQRT(252),"")</f>
        <v/>
      </c>
      <c r="K2033" s="18">
        <f>IF(ROW()&lt;=3244,LN(B2096/B2033),"")</f>
        <v/>
      </c>
      <c r="L2033" s="19" t="n">
        <v>0.1545275590551181</v>
      </c>
      <c r="M2033" s="19" t="n">
        <v>0.765748031496063</v>
      </c>
      <c r="N2033" s="17" t="n">
        <v>-1.123486779428985</v>
      </c>
      <c r="O2033" s="20">
        <f>IF(F2033="","",IF(F2033&lt;'04_VOLATILITY_REGIMES'!$C$5,"Low",IF(F2033&lt;'04_VOLATILITY_REGIMES'!$C$6,"Normal",IF(F2033&lt;'04_VOLATILITY_REGIMES'!$C$7,"High","Extreme"))))</f>
        <v/>
      </c>
      <c r="P2033" s="20">
        <f>O2034</f>
        <v/>
      </c>
      <c r="Q2033" s="21">
        <f>YEAR(A2033)</f>
        <v/>
      </c>
    </row>
    <row r="2034">
      <c r="A2034" s="14" t="n">
        <v>44355</v>
      </c>
      <c r="B2034" s="15">
        <f>'01_RAW_Spot'!B2034</f>
        <v/>
      </c>
      <c r="C2034" s="16">
        <f>'01_RAW_IV'!B2034</f>
        <v/>
      </c>
      <c r="D2034" s="15">
        <f>LN(B2034/B2033)</f>
        <v/>
      </c>
      <c r="E2034" s="16">
        <f>STDEV(D2014:D2034)*SQRT(252)</f>
        <v/>
      </c>
      <c r="F2034" s="16">
        <f>STDEV(D1972:D2034)*SQRT(252)</f>
        <v/>
      </c>
      <c r="G2034" s="16">
        <f>IF(OR(C2034="",F2034=""),"",C2034-F2034)</f>
        <v/>
      </c>
      <c r="H2034" s="17">
        <f>IF(OR(C2034="",F2034="",F2034=0),"",C2034/F2034)</f>
        <v/>
      </c>
      <c r="I2034" s="18">
        <f>IF('01_RAW_FwdRV'!B2034="","",'01_RAW_FwdRV'!B2034)</f>
        <v/>
      </c>
      <c r="J2034" s="18">
        <f>IF(ROW()&lt;=3286,STDEV(D2035:D2055)*SQRT(252),"")</f>
        <v/>
      </c>
      <c r="K2034" s="18">
        <f>IF(ROW()&lt;=3244,LN(B2097/B2034),"")</f>
        <v/>
      </c>
      <c r="L2034" s="19" t="n">
        <v>0.1200196753566158</v>
      </c>
      <c r="M2034" s="19" t="n">
        <v>0.6237088047220856</v>
      </c>
      <c r="N2034" s="17" t="n">
        <v>-0.8244530940803464</v>
      </c>
      <c r="O2034" s="20">
        <f>IF(F2034="","",IF(F2034&lt;'04_VOLATILITY_REGIMES'!$C$5,"Low",IF(F2034&lt;'04_VOLATILITY_REGIMES'!$C$6,"Normal",IF(F2034&lt;'04_VOLATILITY_REGIMES'!$C$7,"High","Extreme"))))</f>
        <v/>
      </c>
      <c r="P2034" s="20">
        <f>O2035</f>
        <v/>
      </c>
      <c r="Q2034" s="21">
        <f>YEAR(A2034)</f>
        <v/>
      </c>
    </row>
    <row r="2035">
      <c r="A2035" s="14" t="n">
        <v>44356</v>
      </c>
      <c r="B2035" s="15">
        <f>'01_RAW_Spot'!B2035</f>
        <v/>
      </c>
      <c r="C2035" s="16">
        <f>'01_RAW_IV'!B2035</f>
        <v/>
      </c>
      <c r="D2035" s="15">
        <f>LN(B2035/B2034)</f>
        <v/>
      </c>
      <c r="E2035" s="16">
        <f>STDEV(D2015:D2035)*SQRT(252)</f>
        <v/>
      </c>
      <c r="F2035" s="16">
        <f>STDEV(D1973:D2035)*SQRT(252)</f>
        <v/>
      </c>
      <c r="G2035" s="16">
        <f>IF(OR(C2035="",F2035=""),"",C2035-F2035)</f>
        <v/>
      </c>
      <c r="H2035" s="17">
        <f>IF(OR(C2035="",F2035="",F2035=0),"",C2035/F2035)</f>
        <v/>
      </c>
      <c r="I2035" s="18">
        <f>IF('01_RAW_FwdRV'!B2035="","",'01_RAW_FwdRV'!B2035)</f>
        <v/>
      </c>
      <c r="J2035" s="18">
        <f>IF(ROW()&lt;=3286,STDEV(D2036:D2056)*SQRT(252),"")</f>
        <v/>
      </c>
      <c r="K2035" s="18">
        <f>IF(ROW()&lt;=3244,LN(B2098/B2035),"")</f>
        <v/>
      </c>
      <c r="L2035" s="19" t="n">
        <v>0.1248770894788594</v>
      </c>
      <c r="M2035" s="19" t="n">
        <v>0.6234021632251721</v>
      </c>
      <c r="N2035" s="17" t="n">
        <v>-0.8185200842424935</v>
      </c>
      <c r="O2035" s="20">
        <f>IF(F2035="","",IF(F2035&lt;'04_VOLATILITY_REGIMES'!$C$5,"Low",IF(F2035&lt;'04_VOLATILITY_REGIMES'!$C$6,"Normal",IF(F2035&lt;'04_VOLATILITY_REGIMES'!$C$7,"High","Extreme"))))</f>
        <v/>
      </c>
      <c r="P2035" s="20">
        <f>O2036</f>
        <v/>
      </c>
      <c r="Q2035" s="21">
        <f>YEAR(A2035)</f>
        <v/>
      </c>
    </row>
    <row r="2036">
      <c r="A2036" s="14" t="n">
        <v>44357</v>
      </c>
      <c r="B2036" s="15">
        <f>'01_RAW_Spot'!B2036</f>
        <v/>
      </c>
      <c r="C2036" s="16">
        <f>'01_RAW_IV'!B2036</f>
        <v/>
      </c>
      <c r="D2036" s="15">
        <f>LN(B2036/B2035)</f>
        <v/>
      </c>
      <c r="E2036" s="16">
        <f>STDEV(D2016:D2036)*SQRT(252)</f>
        <v/>
      </c>
      <c r="F2036" s="16">
        <f>STDEV(D1974:D2036)*SQRT(252)</f>
        <v/>
      </c>
      <c r="G2036" s="16">
        <f>IF(OR(C2036="",F2036=""),"",C2036-F2036)</f>
        <v/>
      </c>
      <c r="H2036" s="17">
        <f>IF(OR(C2036="",F2036="",F2036=0),"",C2036/F2036)</f>
        <v/>
      </c>
      <c r="I2036" s="18">
        <f>IF('01_RAW_FwdRV'!B2036="","",'01_RAW_FwdRV'!B2036)</f>
        <v/>
      </c>
      <c r="J2036" s="18">
        <f>IF(ROW()&lt;=3286,STDEV(D2037:D2057)*SQRT(252),"")</f>
        <v/>
      </c>
      <c r="K2036" s="18">
        <f>IF(ROW()&lt;=3244,LN(B2099/B2036),"")</f>
        <v/>
      </c>
      <c r="L2036" s="19" t="n">
        <v>0.1208845208845209</v>
      </c>
      <c r="M2036" s="19" t="n">
        <v>0.6181818181818182</v>
      </c>
      <c r="N2036" s="17" t="n">
        <v>-0.8141463908756598</v>
      </c>
      <c r="O2036" s="20">
        <f>IF(F2036="","",IF(F2036&lt;'04_VOLATILITY_REGIMES'!$C$5,"Low",IF(F2036&lt;'04_VOLATILITY_REGIMES'!$C$6,"Normal",IF(F2036&lt;'04_VOLATILITY_REGIMES'!$C$7,"High","Extreme"))))</f>
        <v/>
      </c>
      <c r="P2036" s="20">
        <f>O2037</f>
        <v/>
      </c>
      <c r="Q2036" s="21">
        <f>YEAR(A2036)</f>
        <v/>
      </c>
    </row>
    <row r="2037">
      <c r="A2037" s="14" t="n">
        <v>44358</v>
      </c>
      <c r="B2037" s="15">
        <f>'01_RAW_Spot'!B2037</f>
        <v/>
      </c>
      <c r="C2037" s="16">
        <f>'01_RAW_IV'!B2037</f>
        <v/>
      </c>
      <c r="D2037" s="15">
        <f>LN(B2037/B2036)</f>
        <v/>
      </c>
      <c r="E2037" s="16">
        <f>STDEV(D2017:D2037)*SQRT(252)</f>
        <v/>
      </c>
      <c r="F2037" s="16">
        <f>STDEV(D1975:D2037)*SQRT(252)</f>
        <v/>
      </c>
      <c r="G2037" s="16">
        <f>IF(OR(C2037="",F2037=""),"",C2037-F2037)</f>
        <v/>
      </c>
      <c r="H2037" s="17">
        <f>IF(OR(C2037="",F2037="",F2037=0),"",C2037/F2037)</f>
        <v/>
      </c>
      <c r="I2037" s="18">
        <f>IF('01_RAW_FwdRV'!B2037="","",'01_RAW_FwdRV'!B2037)</f>
        <v/>
      </c>
      <c r="J2037" s="18">
        <f>IF(ROW()&lt;=3286,STDEV(D2038:D2058)*SQRT(252),"")</f>
        <v/>
      </c>
      <c r="K2037" s="18">
        <f>IF(ROW()&lt;=3244,LN(B2100/B2037),"")</f>
        <v/>
      </c>
      <c r="L2037" s="19" t="n">
        <v>0.1026522593320236</v>
      </c>
      <c r="M2037" s="19" t="n">
        <v>0.5476424361493124</v>
      </c>
      <c r="N2037" s="17" t="n">
        <v>-0.6903565086492476</v>
      </c>
      <c r="O2037" s="20">
        <f>IF(F2037="","",IF(F2037&lt;'04_VOLATILITY_REGIMES'!$C$5,"Low",IF(F2037&lt;'04_VOLATILITY_REGIMES'!$C$6,"Normal",IF(F2037&lt;'04_VOLATILITY_REGIMES'!$C$7,"High","Extreme"))))</f>
        <v/>
      </c>
      <c r="P2037" s="20">
        <f>O2038</f>
        <v/>
      </c>
      <c r="Q2037" s="21">
        <f>YEAR(A2037)</f>
        <v/>
      </c>
    </row>
    <row r="2038">
      <c r="A2038" s="14" t="n">
        <v>44361</v>
      </c>
      <c r="B2038" s="15">
        <f>'01_RAW_Spot'!B2038</f>
        <v/>
      </c>
      <c r="C2038" s="16">
        <f>'01_RAW_IV'!B2038</f>
        <v/>
      </c>
      <c r="D2038" s="15">
        <f>LN(B2038/B2037)</f>
        <v/>
      </c>
      <c r="E2038" s="16">
        <f>STDEV(D2018:D2038)*SQRT(252)</f>
        <v/>
      </c>
      <c r="F2038" s="16">
        <f>STDEV(D1976:D2038)*SQRT(252)</f>
        <v/>
      </c>
      <c r="G2038" s="16">
        <f>IF(OR(C2038="",F2038=""),"",C2038-F2038)</f>
        <v/>
      </c>
      <c r="H2038" s="17">
        <f>IF(OR(C2038="",F2038="",F2038=0),"",C2038/F2038)</f>
        <v/>
      </c>
      <c r="I2038" s="18">
        <f>IF('01_RAW_FwdRV'!B2038="","",'01_RAW_FwdRV'!B2038)</f>
        <v/>
      </c>
      <c r="J2038" s="18">
        <f>IF(ROW()&lt;=3286,STDEV(D2039:D2059)*SQRT(252),"")</f>
        <v/>
      </c>
      <c r="K2038" s="18">
        <f>IF(ROW()&lt;=3244,LN(B2101/B2038),"")</f>
        <v/>
      </c>
      <c r="L2038" s="19" t="n">
        <v>0.150220913107511</v>
      </c>
      <c r="M2038" s="19" t="n">
        <v>0.551791850760923</v>
      </c>
      <c r="N2038" s="17" t="n">
        <v>-0.6380956184208767</v>
      </c>
      <c r="O2038" s="20">
        <f>IF(F2038="","",IF(F2038&lt;'04_VOLATILITY_REGIMES'!$C$5,"Low",IF(F2038&lt;'04_VOLATILITY_REGIMES'!$C$6,"Normal",IF(F2038&lt;'04_VOLATILITY_REGIMES'!$C$7,"High","Extreme"))))</f>
        <v/>
      </c>
      <c r="P2038" s="20">
        <f>O2039</f>
        <v/>
      </c>
      <c r="Q2038" s="21">
        <f>YEAR(A2038)</f>
        <v/>
      </c>
    </row>
    <row r="2039">
      <c r="A2039" s="14" t="n">
        <v>44362</v>
      </c>
      <c r="B2039" s="15">
        <f>'01_RAW_Spot'!B2039</f>
        <v/>
      </c>
      <c r="C2039" s="16">
        <f>'01_RAW_IV'!B2039</f>
        <v/>
      </c>
      <c r="D2039" s="15">
        <f>LN(B2039/B2038)</f>
        <v/>
      </c>
      <c r="E2039" s="16">
        <f>STDEV(D2019:D2039)*SQRT(252)</f>
        <v/>
      </c>
      <c r="F2039" s="16">
        <f>STDEV(D1977:D2039)*SQRT(252)</f>
        <v/>
      </c>
      <c r="G2039" s="16">
        <f>IF(OR(C2039="",F2039=""),"",C2039-F2039)</f>
        <v/>
      </c>
      <c r="H2039" s="17">
        <f>IF(OR(C2039="",F2039="",F2039=0),"",C2039/F2039)</f>
        <v/>
      </c>
      <c r="I2039" s="18">
        <f>IF('01_RAW_FwdRV'!B2039="","",'01_RAW_FwdRV'!B2039)</f>
        <v/>
      </c>
      <c r="J2039" s="18">
        <f>IF(ROW()&lt;=3286,STDEV(D2040:D2060)*SQRT(252),"")</f>
        <v/>
      </c>
      <c r="K2039" s="18">
        <f>IF(ROW()&lt;=3244,LN(B2102/B2039),"")</f>
        <v/>
      </c>
      <c r="L2039" s="19" t="n">
        <v>0.1447497546614328</v>
      </c>
      <c r="M2039" s="19" t="n">
        <v>0.5456329735034348</v>
      </c>
      <c r="N2039" s="17" t="n">
        <v>-0.6310208529670831</v>
      </c>
      <c r="O2039" s="20">
        <f>IF(F2039="","",IF(F2039&lt;'04_VOLATILITY_REGIMES'!$C$5,"Low",IF(F2039&lt;'04_VOLATILITY_REGIMES'!$C$6,"Normal",IF(F2039&lt;'04_VOLATILITY_REGIMES'!$C$7,"High","Extreme"))))</f>
        <v/>
      </c>
      <c r="P2039" s="20">
        <f>O2040</f>
        <v/>
      </c>
      <c r="Q2039" s="21">
        <f>YEAR(A2039)</f>
        <v/>
      </c>
    </row>
    <row r="2040">
      <c r="A2040" s="14" t="n">
        <v>44363</v>
      </c>
      <c r="B2040" s="15">
        <f>'01_RAW_Spot'!B2040</f>
        <v/>
      </c>
      <c r="C2040" s="16">
        <f>'01_RAW_IV'!B2040</f>
        <v/>
      </c>
      <c r="D2040" s="15">
        <f>LN(B2040/B2039)</f>
        <v/>
      </c>
      <c r="E2040" s="16">
        <f>STDEV(D2020:D2040)*SQRT(252)</f>
        <v/>
      </c>
      <c r="F2040" s="16">
        <f>STDEV(D1978:D2040)*SQRT(252)</f>
        <v/>
      </c>
      <c r="G2040" s="16">
        <f>IF(OR(C2040="",F2040=""),"",C2040-F2040)</f>
        <v/>
      </c>
      <c r="H2040" s="17">
        <f>IF(OR(C2040="",F2040="",F2040=0),"",C2040/F2040)</f>
        <v/>
      </c>
      <c r="I2040" s="18">
        <f>IF('01_RAW_FwdRV'!B2040="","",'01_RAW_FwdRV'!B2040)</f>
        <v/>
      </c>
      <c r="J2040" s="18">
        <f>IF(ROW()&lt;=3286,STDEV(D2041:D2061)*SQRT(252),"")</f>
        <v/>
      </c>
      <c r="K2040" s="18">
        <f>IF(ROW()&lt;=3244,LN(B2103/B2040),"")</f>
        <v/>
      </c>
      <c r="L2040" s="19" t="n">
        <v>0.1853849926434527</v>
      </c>
      <c r="M2040" s="19" t="n">
        <v>0.5350662089259441</v>
      </c>
      <c r="N2040" s="17" t="n">
        <v>-0.5648974734131593</v>
      </c>
      <c r="O2040" s="20">
        <f>IF(F2040="","",IF(F2040&lt;'04_VOLATILITY_REGIMES'!$C$5,"Low",IF(F2040&lt;'04_VOLATILITY_REGIMES'!$C$6,"Normal",IF(F2040&lt;'04_VOLATILITY_REGIMES'!$C$7,"High","Extreme"))))</f>
        <v/>
      </c>
      <c r="P2040" s="20">
        <f>O2041</f>
        <v/>
      </c>
      <c r="Q2040" s="21">
        <f>YEAR(A2040)</f>
        <v/>
      </c>
    </row>
    <row r="2041">
      <c r="A2041" s="14" t="n">
        <v>44364</v>
      </c>
      <c r="B2041" s="15">
        <f>'01_RAW_Spot'!B2041</f>
        <v/>
      </c>
      <c r="C2041" s="16">
        <f>'01_RAW_IV'!B2041</f>
        <v/>
      </c>
      <c r="D2041" s="15">
        <f>LN(B2041/B2040)</f>
        <v/>
      </c>
      <c r="E2041" s="16">
        <f>STDEV(D2021:D2041)*SQRT(252)</f>
        <v/>
      </c>
      <c r="F2041" s="16">
        <f>STDEV(D1979:D2041)*SQRT(252)</f>
        <v/>
      </c>
      <c r="G2041" s="16">
        <f>IF(OR(C2041="",F2041=""),"",C2041-F2041)</f>
        <v/>
      </c>
      <c r="H2041" s="17">
        <f>IF(OR(C2041="",F2041="",F2041=0),"",C2041/F2041)</f>
        <v/>
      </c>
      <c r="I2041" s="18">
        <f>IF('01_RAW_FwdRV'!B2041="","",'01_RAW_FwdRV'!B2041)</f>
        <v/>
      </c>
      <c r="J2041" s="18">
        <f>IF(ROW()&lt;=3286,STDEV(D2042:D2062)*SQRT(252),"")</f>
        <v/>
      </c>
      <c r="K2041" s="18">
        <f>IF(ROW()&lt;=3244,LN(B2104/B2041),"")</f>
        <v/>
      </c>
      <c r="L2041" s="19" t="n">
        <v>0.2509803921568627</v>
      </c>
      <c r="M2041" s="19" t="n">
        <v>0.6151960784313726</v>
      </c>
      <c r="N2041" s="17" t="n">
        <v>-0.6501083974730889</v>
      </c>
      <c r="O2041" s="20">
        <f>IF(F2041="","",IF(F2041&lt;'04_VOLATILITY_REGIMES'!$C$5,"Low",IF(F2041&lt;'04_VOLATILITY_REGIMES'!$C$6,"Normal",IF(F2041&lt;'04_VOLATILITY_REGIMES'!$C$7,"High","Extreme"))))</f>
        <v/>
      </c>
      <c r="P2041" s="20">
        <f>O2042</f>
        <v/>
      </c>
      <c r="Q2041" s="21">
        <f>YEAR(A2041)</f>
        <v/>
      </c>
    </row>
    <row r="2042">
      <c r="A2042" s="14" t="n">
        <v>44365</v>
      </c>
      <c r="B2042" s="15">
        <f>'01_RAW_Spot'!B2042</f>
        <v/>
      </c>
      <c r="C2042" s="16">
        <f>'01_RAW_IV'!B2042</f>
        <v/>
      </c>
      <c r="D2042" s="15">
        <f>LN(B2042/B2041)</f>
        <v/>
      </c>
      <c r="E2042" s="16">
        <f>STDEV(D2022:D2042)*SQRT(252)</f>
        <v/>
      </c>
      <c r="F2042" s="16">
        <f>STDEV(D1980:D2042)*SQRT(252)</f>
        <v/>
      </c>
      <c r="G2042" s="16">
        <f>IF(OR(C2042="",F2042=""),"",C2042-F2042)</f>
        <v/>
      </c>
      <c r="H2042" s="17">
        <f>IF(OR(C2042="",F2042="",F2042=0),"",C2042/F2042)</f>
        <v/>
      </c>
      <c r="I2042" s="18">
        <f>IF('01_RAW_FwdRV'!B2042="","",'01_RAW_FwdRV'!B2042)</f>
        <v/>
      </c>
      <c r="J2042" s="18">
        <f>IF(ROW()&lt;=3286,STDEV(D2043:D2063)*SQRT(252),"")</f>
        <v/>
      </c>
      <c r="K2042" s="18">
        <f>IF(ROW()&lt;=3244,LN(B2105/B2042),"")</f>
        <v/>
      </c>
      <c r="L2042" s="19" t="n">
        <v>0.2415482606565409</v>
      </c>
      <c r="M2042" s="19" t="n">
        <v>0.6188143067123959</v>
      </c>
      <c r="N2042" s="17" t="n">
        <v>-0.6745291530867787</v>
      </c>
      <c r="O2042" s="20">
        <f>IF(F2042="","",IF(F2042&lt;'04_VOLATILITY_REGIMES'!$C$5,"Low",IF(F2042&lt;'04_VOLATILITY_REGIMES'!$C$6,"Normal",IF(F2042&lt;'04_VOLATILITY_REGIMES'!$C$7,"High","Extreme"))))</f>
        <v/>
      </c>
      <c r="P2042" s="20">
        <f>O2043</f>
        <v/>
      </c>
      <c r="Q2042" s="21">
        <f>YEAR(A2042)</f>
        <v/>
      </c>
    </row>
    <row r="2043">
      <c r="A2043" s="14" t="n">
        <v>44368</v>
      </c>
      <c r="B2043" s="15">
        <f>'01_RAW_Spot'!B2043</f>
        <v/>
      </c>
      <c r="C2043" s="16">
        <f>'01_RAW_IV'!B2043</f>
        <v/>
      </c>
      <c r="D2043" s="15">
        <f>LN(B2043/B2042)</f>
        <v/>
      </c>
      <c r="E2043" s="16">
        <f>STDEV(D2023:D2043)*SQRT(252)</f>
        <v/>
      </c>
      <c r="F2043" s="16">
        <f>STDEV(D1981:D2043)*SQRT(252)</f>
        <v/>
      </c>
      <c r="G2043" s="16">
        <f>IF(OR(C2043="",F2043=""),"",C2043-F2043)</f>
        <v/>
      </c>
      <c r="H2043" s="17">
        <f>IF(OR(C2043="",F2043="",F2043=0),"",C2043/F2043)</f>
        <v/>
      </c>
      <c r="I2043" s="18">
        <f>IF('01_RAW_FwdRV'!B2043="","",'01_RAW_FwdRV'!B2043)</f>
        <v/>
      </c>
      <c r="J2043" s="18">
        <f>IF(ROW()&lt;=3286,STDEV(D2044:D2064)*SQRT(252),"")</f>
        <v/>
      </c>
      <c r="K2043" s="18">
        <f>IF(ROW()&lt;=3244,LN(B2106/B2043),"")</f>
        <v/>
      </c>
      <c r="L2043" s="19" t="n">
        <v>0.2948090107737512</v>
      </c>
      <c r="M2043" s="19" t="n">
        <v>0.6234084231145935</v>
      </c>
      <c r="N2043" s="17" t="n">
        <v>-0.630110389071985</v>
      </c>
      <c r="O2043" s="20">
        <f>IF(F2043="","",IF(F2043&lt;'04_VOLATILITY_REGIMES'!$C$5,"Low",IF(F2043&lt;'04_VOLATILITY_REGIMES'!$C$6,"Normal",IF(F2043&lt;'04_VOLATILITY_REGIMES'!$C$7,"High","Extreme"))))</f>
        <v/>
      </c>
      <c r="P2043" s="20">
        <f>O2044</f>
        <v/>
      </c>
      <c r="Q2043" s="21">
        <f>YEAR(A2043)</f>
        <v/>
      </c>
    </row>
    <row r="2044">
      <c r="A2044" s="14" t="n">
        <v>44369</v>
      </c>
      <c r="B2044" s="15">
        <f>'01_RAW_Spot'!B2044</f>
        <v/>
      </c>
      <c r="C2044" s="16">
        <f>'01_RAW_IV'!B2044</f>
        <v/>
      </c>
      <c r="D2044" s="15">
        <f>LN(B2044/B2043)</f>
        <v/>
      </c>
      <c r="E2044" s="16">
        <f>STDEV(D2024:D2044)*SQRT(252)</f>
        <v/>
      </c>
      <c r="F2044" s="16">
        <f>STDEV(D1982:D2044)*SQRT(252)</f>
        <v/>
      </c>
      <c r="G2044" s="16">
        <f>IF(OR(C2044="",F2044=""),"",C2044-F2044)</f>
        <v/>
      </c>
      <c r="H2044" s="17">
        <f>IF(OR(C2044="",F2044="",F2044=0),"",C2044/F2044)</f>
        <v/>
      </c>
      <c r="I2044" s="18">
        <f>IF('01_RAW_FwdRV'!B2044="","",'01_RAW_FwdRV'!B2044)</f>
        <v/>
      </c>
      <c r="J2044" s="18">
        <f>IF(ROW()&lt;=3286,STDEV(D2045:D2065)*SQRT(252),"")</f>
        <v/>
      </c>
      <c r="K2044" s="18">
        <f>IF(ROW()&lt;=3244,LN(B2107/B2044),"")</f>
        <v/>
      </c>
      <c r="L2044" s="19" t="n">
        <v>0.3132648066568771</v>
      </c>
      <c r="M2044" s="19" t="n">
        <v>0.6152716593245228</v>
      </c>
      <c r="N2044" s="17" t="n">
        <v>-0.5879394353812507</v>
      </c>
      <c r="O2044" s="20">
        <f>IF(F2044="","",IF(F2044&lt;'04_VOLATILITY_REGIMES'!$C$5,"Low",IF(F2044&lt;'04_VOLATILITY_REGIMES'!$C$6,"Normal",IF(F2044&lt;'04_VOLATILITY_REGIMES'!$C$7,"High","Extreme"))))</f>
        <v/>
      </c>
      <c r="P2044" s="20">
        <f>O2045</f>
        <v/>
      </c>
      <c r="Q2044" s="21">
        <f>YEAR(A2044)</f>
        <v/>
      </c>
    </row>
    <row r="2045">
      <c r="A2045" s="14" t="n">
        <v>44370</v>
      </c>
      <c r="B2045" s="15">
        <f>'01_RAW_Spot'!B2045</f>
        <v/>
      </c>
      <c r="C2045" s="16">
        <f>'01_RAW_IV'!B2045</f>
        <v/>
      </c>
      <c r="D2045" s="15">
        <f>LN(B2045/B2044)</f>
        <v/>
      </c>
      <c r="E2045" s="16">
        <f>STDEV(D2025:D2045)*SQRT(252)</f>
        <v/>
      </c>
      <c r="F2045" s="16">
        <f>STDEV(D1983:D2045)*SQRT(252)</f>
        <v/>
      </c>
      <c r="G2045" s="16">
        <f>IF(OR(C2045="",F2045=""),"",C2045-F2045)</f>
        <v/>
      </c>
      <c r="H2045" s="17">
        <f>IF(OR(C2045="",F2045="",F2045=0),"",C2045/F2045)</f>
        <v/>
      </c>
      <c r="I2045" s="18">
        <f>IF('01_RAW_FwdRV'!B2045="","",'01_RAW_FwdRV'!B2045)</f>
        <v/>
      </c>
      <c r="J2045" s="18">
        <f>IF(ROW()&lt;=3286,STDEV(D2046:D2066)*SQRT(252),"")</f>
        <v/>
      </c>
      <c r="K2045" s="18">
        <f>IF(ROW()&lt;=3244,LN(B2108/B2045),"")</f>
        <v/>
      </c>
      <c r="L2045" s="19" t="n">
        <v>0.3214285714285715</v>
      </c>
      <c r="M2045" s="19" t="n">
        <v>0.6169275929549902</v>
      </c>
      <c r="N2045" s="17" t="n">
        <v>-0.5754858115953417</v>
      </c>
      <c r="O2045" s="20">
        <f>IF(F2045="","",IF(F2045&lt;'04_VOLATILITY_REGIMES'!$C$5,"Low",IF(F2045&lt;'04_VOLATILITY_REGIMES'!$C$6,"Normal",IF(F2045&lt;'04_VOLATILITY_REGIMES'!$C$7,"High","Extreme"))))</f>
        <v/>
      </c>
      <c r="P2045" s="20">
        <f>O2046</f>
        <v/>
      </c>
      <c r="Q2045" s="21">
        <f>YEAR(A2045)</f>
        <v/>
      </c>
    </row>
    <row r="2046">
      <c r="A2046" s="14" t="n">
        <v>44371</v>
      </c>
      <c r="B2046" s="15">
        <f>'01_RAW_Spot'!B2046</f>
        <v/>
      </c>
      <c r="C2046" s="16">
        <f>'01_RAW_IV'!B2046</f>
        <v/>
      </c>
      <c r="D2046" s="15">
        <f>LN(B2046/B2045)</f>
        <v/>
      </c>
      <c r="E2046" s="16">
        <f>STDEV(D2026:D2046)*SQRT(252)</f>
        <v/>
      </c>
      <c r="F2046" s="16">
        <f>STDEV(D1984:D2046)*SQRT(252)</f>
        <v/>
      </c>
      <c r="G2046" s="16">
        <f>IF(OR(C2046="",F2046=""),"",C2046-F2046)</f>
        <v/>
      </c>
      <c r="H2046" s="17">
        <f>IF(OR(C2046="",F2046="",F2046=0),"",C2046/F2046)</f>
        <v/>
      </c>
      <c r="I2046" s="18">
        <f>IF('01_RAW_FwdRV'!B2046="","",'01_RAW_FwdRV'!B2046)</f>
        <v/>
      </c>
      <c r="J2046" s="18">
        <f>IF(ROW()&lt;=3286,STDEV(D2047:D2067)*SQRT(252),"")</f>
        <v/>
      </c>
      <c r="K2046" s="18">
        <f>IF(ROW()&lt;=3244,LN(B2109/B2046),"")</f>
        <v/>
      </c>
      <c r="L2046" s="19" t="n">
        <v>0.2567237163814181</v>
      </c>
      <c r="M2046" s="19" t="n">
        <v>0.6180929095354524</v>
      </c>
      <c r="N2046" s="17" t="n">
        <v>-0.6585555830704334</v>
      </c>
      <c r="O2046" s="20">
        <f>IF(F2046="","",IF(F2046&lt;'04_VOLATILITY_REGIMES'!$C$5,"Low",IF(F2046&lt;'04_VOLATILITY_REGIMES'!$C$6,"Normal",IF(F2046&lt;'04_VOLATILITY_REGIMES'!$C$7,"High","Extreme"))))</f>
        <v/>
      </c>
      <c r="P2046" s="20">
        <f>O2047</f>
        <v/>
      </c>
      <c r="Q2046" s="21">
        <f>YEAR(A2046)</f>
        <v/>
      </c>
    </row>
    <row r="2047">
      <c r="A2047" s="14" t="n">
        <v>44372</v>
      </c>
      <c r="B2047" s="15">
        <f>'01_RAW_Spot'!B2047</f>
        <v/>
      </c>
      <c r="C2047" s="16">
        <f>'01_RAW_IV'!B2047</f>
        <v/>
      </c>
      <c r="D2047" s="15">
        <f>LN(B2047/B2046)</f>
        <v/>
      </c>
      <c r="E2047" s="16">
        <f>STDEV(D2027:D2047)*SQRT(252)</f>
        <v/>
      </c>
      <c r="F2047" s="16">
        <f>STDEV(D1985:D2047)*SQRT(252)</f>
        <v/>
      </c>
      <c r="G2047" s="16">
        <f>IF(OR(C2047="",F2047=""),"",C2047-F2047)</f>
        <v/>
      </c>
      <c r="H2047" s="17">
        <f>IF(OR(C2047="",F2047="",F2047=0),"",C2047/F2047)</f>
        <v/>
      </c>
      <c r="I2047" s="18">
        <f>IF('01_RAW_FwdRV'!B2047="","",'01_RAW_FwdRV'!B2047)</f>
        <v/>
      </c>
      <c r="J2047" s="18">
        <f>IF(ROW()&lt;=3286,STDEV(D2048:D2068)*SQRT(252),"")</f>
        <v/>
      </c>
      <c r="K2047" s="18">
        <f>IF(ROW()&lt;=3244,LN(B2110/B2047),"")</f>
        <v/>
      </c>
      <c r="L2047" s="19" t="n">
        <v>0.1994134897360704</v>
      </c>
      <c r="M2047" s="19" t="n">
        <v>0.6177908113391984</v>
      </c>
      <c r="N2047" s="17" t="n">
        <v>-0.7135436287853645</v>
      </c>
      <c r="O2047" s="20">
        <f>IF(F2047="","",IF(F2047&lt;'04_VOLATILITY_REGIMES'!$C$5,"Low",IF(F2047&lt;'04_VOLATILITY_REGIMES'!$C$6,"Normal",IF(F2047&lt;'04_VOLATILITY_REGIMES'!$C$7,"High","Extreme"))))</f>
        <v/>
      </c>
      <c r="P2047" s="20">
        <f>O2048</f>
        <v/>
      </c>
      <c r="Q2047" s="21">
        <f>YEAR(A2047)</f>
        <v/>
      </c>
    </row>
    <row r="2048">
      <c r="A2048" s="14" t="n">
        <v>44375</v>
      </c>
      <c r="B2048" s="15">
        <f>'01_RAW_Spot'!B2048</f>
        <v/>
      </c>
      <c r="C2048" s="16">
        <f>'01_RAW_IV'!B2048</f>
        <v/>
      </c>
      <c r="D2048" s="15">
        <f>LN(B2048/B2047)</f>
        <v/>
      </c>
      <c r="E2048" s="16">
        <f>STDEV(D2028:D2048)*SQRT(252)</f>
        <v/>
      </c>
      <c r="F2048" s="16">
        <f>STDEV(D1986:D2048)*SQRT(252)</f>
        <v/>
      </c>
      <c r="G2048" s="16">
        <f>IF(OR(C2048="",F2048=""),"",C2048-F2048)</f>
        <v/>
      </c>
      <c r="H2048" s="17">
        <f>IF(OR(C2048="",F2048="",F2048=0),"",C2048/F2048)</f>
        <v/>
      </c>
      <c r="I2048" s="18">
        <f>IF('01_RAW_FwdRV'!B2048="","",'01_RAW_FwdRV'!B2048)</f>
        <v/>
      </c>
      <c r="J2048" s="18">
        <f>IF(ROW()&lt;=3286,STDEV(D2049:D2069)*SQRT(252),"")</f>
        <v/>
      </c>
      <c r="K2048" s="18">
        <f>IF(ROW()&lt;=3244,LN(B2111/B2048),"")</f>
        <v/>
      </c>
      <c r="L2048" s="19" t="n">
        <v>0.1910112359550562</v>
      </c>
      <c r="M2048" s="19" t="n">
        <v>0.6174890083048363</v>
      </c>
      <c r="N2048" s="17" t="n">
        <v>-0.7211675325445824</v>
      </c>
      <c r="O2048" s="20">
        <f>IF(F2048="","",IF(F2048&lt;'04_VOLATILITY_REGIMES'!$C$5,"Low",IF(F2048&lt;'04_VOLATILITY_REGIMES'!$C$6,"Normal",IF(F2048&lt;'04_VOLATILITY_REGIMES'!$C$7,"High","Extreme"))))</f>
        <v/>
      </c>
      <c r="P2048" s="20">
        <f>O2049</f>
        <v/>
      </c>
      <c r="Q2048" s="21">
        <f>YEAR(A2048)</f>
        <v/>
      </c>
    </row>
    <row r="2049">
      <c r="A2049" s="14" t="n">
        <v>44376</v>
      </c>
      <c r="B2049" s="15">
        <f>'01_RAW_Spot'!B2049</f>
        <v/>
      </c>
      <c r="C2049" s="16">
        <f>'01_RAW_IV'!B2049</f>
        <v/>
      </c>
      <c r="D2049" s="15">
        <f>LN(B2049/B2048)</f>
        <v/>
      </c>
      <c r="E2049" s="16">
        <f>STDEV(D2029:D2049)*SQRT(252)</f>
        <v/>
      </c>
      <c r="F2049" s="16">
        <f>STDEV(D1987:D2049)*SQRT(252)</f>
        <v/>
      </c>
      <c r="G2049" s="16">
        <f>IF(OR(C2049="",F2049=""),"",C2049-F2049)</f>
        <v/>
      </c>
      <c r="H2049" s="17">
        <f>IF(OR(C2049="",F2049="",F2049=0),"",C2049/F2049)</f>
        <v/>
      </c>
      <c r="I2049" s="18">
        <f>IF('01_RAW_FwdRV'!B2049="","",'01_RAW_FwdRV'!B2049)</f>
        <v/>
      </c>
      <c r="J2049" s="18">
        <f>IF(ROW()&lt;=3286,STDEV(D2050:D2070)*SQRT(252),"")</f>
        <v/>
      </c>
      <c r="K2049" s="18">
        <f>IF(ROW()&lt;=3244,LN(B2112/B2049),"")</f>
        <v/>
      </c>
      <c r="L2049" s="19" t="n">
        <v>0.1640625</v>
      </c>
      <c r="M2049" s="19" t="n">
        <v>0.61376953125</v>
      </c>
      <c r="N2049" s="17" t="n">
        <v>-0.7424485855542493</v>
      </c>
      <c r="O2049" s="20">
        <f>IF(F2049="","",IF(F2049&lt;'04_VOLATILITY_REGIMES'!$C$5,"Low",IF(F2049&lt;'04_VOLATILITY_REGIMES'!$C$6,"Normal",IF(F2049&lt;'04_VOLATILITY_REGIMES'!$C$7,"High","Extreme"))))</f>
        <v/>
      </c>
      <c r="P2049" s="20">
        <f>O2050</f>
        <v/>
      </c>
      <c r="Q2049" s="21">
        <f>YEAR(A2049)</f>
        <v/>
      </c>
    </row>
    <row r="2050">
      <c r="A2050" s="14" t="n">
        <v>44377</v>
      </c>
      <c r="B2050" s="15">
        <f>'01_RAW_Spot'!B2050</f>
        <v/>
      </c>
      <c r="C2050" s="16">
        <f>'01_RAW_IV'!B2050</f>
        <v/>
      </c>
      <c r="D2050" s="15">
        <f>LN(B2050/B2049)</f>
        <v/>
      </c>
      <c r="E2050" s="16">
        <f>STDEV(D2030:D2050)*SQRT(252)</f>
        <v/>
      </c>
      <c r="F2050" s="16">
        <f>STDEV(D1988:D2050)*SQRT(252)</f>
        <v/>
      </c>
      <c r="G2050" s="16">
        <f>IF(OR(C2050="",F2050=""),"",C2050-F2050)</f>
        <v/>
      </c>
      <c r="H2050" s="17">
        <f>IF(OR(C2050="",F2050="",F2050=0),"",C2050/F2050)</f>
        <v/>
      </c>
      <c r="I2050" s="18">
        <f>IF('01_RAW_FwdRV'!B2050="","",'01_RAW_FwdRV'!B2050)</f>
        <v/>
      </c>
      <c r="J2050" s="18">
        <f>IF(ROW()&lt;=3286,STDEV(D2051:D2071)*SQRT(252),"")</f>
        <v/>
      </c>
      <c r="K2050" s="18">
        <f>IF(ROW()&lt;=3244,LN(B2113/B2050),"")</f>
        <v/>
      </c>
      <c r="L2050" s="19" t="n">
        <v>0.2318204001952172</v>
      </c>
      <c r="M2050" s="19" t="n">
        <v>0.6144460712542704</v>
      </c>
      <c r="N2050" s="17" t="n">
        <v>-0.6717510051440573</v>
      </c>
      <c r="O2050" s="20">
        <f>IF(F2050="","",IF(F2050&lt;'04_VOLATILITY_REGIMES'!$C$5,"Low",IF(F2050&lt;'04_VOLATILITY_REGIMES'!$C$6,"Normal",IF(F2050&lt;'04_VOLATILITY_REGIMES'!$C$7,"High","Extreme"))))</f>
        <v/>
      </c>
      <c r="P2050" s="20">
        <f>O2051</f>
        <v/>
      </c>
      <c r="Q2050" s="21">
        <f>YEAR(A2050)</f>
        <v/>
      </c>
    </row>
    <row r="2051">
      <c r="A2051" s="14" t="n">
        <v>44378</v>
      </c>
      <c r="B2051" s="15">
        <f>'01_RAW_Spot'!B2051</f>
        <v/>
      </c>
      <c r="C2051" s="16">
        <f>'01_RAW_IV'!B2051</f>
        <v/>
      </c>
      <c r="D2051" s="15">
        <f>LN(B2051/B2050)</f>
        <v/>
      </c>
      <c r="E2051" s="16">
        <f>STDEV(D2031:D2051)*SQRT(252)</f>
        <v/>
      </c>
      <c r="F2051" s="16">
        <f>STDEV(D1989:D2051)*SQRT(252)</f>
        <v/>
      </c>
      <c r="G2051" s="16">
        <f>IF(OR(C2051="",F2051=""),"",C2051-F2051)</f>
        <v/>
      </c>
      <c r="H2051" s="17">
        <f>IF(OR(C2051="",F2051="",F2051=0),"",C2051/F2051)</f>
        <v/>
      </c>
      <c r="I2051" s="18">
        <f>IF('01_RAW_FwdRV'!B2051="","",'01_RAW_FwdRV'!B2051)</f>
        <v/>
      </c>
      <c r="J2051" s="18">
        <f>IF(ROW()&lt;=3286,STDEV(D2052:D2072)*SQRT(252),"")</f>
        <v/>
      </c>
      <c r="K2051" s="18">
        <f>IF(ROW()&lt;=3244,LN(B2114/B2051),"")</f>
        <v/>
      </c>
      <c r="L2051" s="19" t="n">
        <v>0.2429268292682927</v>
      </c>
      <c r="M2051" s="19" t="n">
        <v>0.6175609756097561</v>
      </c>
      <c r="N2051" s="17" t="n">
        <v>-0.6697481732699351</v>
      </c>
      <c r="O2051" s="20">
        <f>IF(F2051="","",IF(F2051&lt;'04_VOLATILITY_REGIMES'!$C$5,"Low",IF(F2051&lt;'04_VOLATILITY_REGIMES'!$C$6,"Normal",IF(F2051&lt;'04_VOLATILITY_REGIMES'!$C$7,"High","Extreme"))))</f>
        <v/>
      </c>
      <c r="P2051" s="20">
        <f>O2052</f>
        <v/>
      </c>
      <c r="Q2051" s="21">
        <f>YEAR(A2051)</f>
        <v/>
      </c>
    </row>
    <row r="2052">
      <c r="A2052" s="14" t="n">
        <v>44379</v>
      </c>
      <c r="B2052" s="15">
        <f>'01_RAW_Spot'!B2052</f>
        <v/>
      </c>
      <c r="C2052" s="16">
        <f>'01_RAW_IV'!B2052</f>
        <v/>
      </c>
      <c r="D2052" s="15">
        <f>LN(B2052/B2051)</f>
        <v/>
      </c>
      <c r="E2052" s="16">
        <f>STDEV(D2032:D2052)*SQRT(252)</f>
        <v/>
      </c>
      <c r="F2052" s="16">
        <f>STDEV(D1990:D2052)*SQRT(252)</f>
        <v/>
      </c>
      <c r="G2052" s="16">
        <f>IF(OR(C2052="",F2052=""),"",C2052-F2052)</f>
        <v/>
      </c>
      <c r="H2052" s="17">
        <f>IF(OR(C2052="",F2052="",F2052=0),"",C2052/F2052)</f>
        <v/>
      </c>
      <c r="I2052" s="18">
        <f>IF('01_RAW_FwdRV'!B2052="","",'01_RAW_FwdRV'!B2052)</f>
        <v/>
      </c>
      <c r="J2052" s="18">
        <f>IF(ROW()&lt;=3286,STDEV(D2053:D2073)*SQRT(252),"")</f>
        <v/>
      </c>
      <c r="K2052" s="18">
        <f>IF(ROW()&lt;=3244,LN(B2115/B2052),"")</f>
        <v/>
      </c>
      <c r="L2052" s="19" t="n">
        <v>0.3076548025353486</v>
      </c>
      <c r="M2052" s="19" t="n">
        <v>0.6221355436372501</v>
      </c>
      <c r="N2052" s="17" t="n">
        <v>-0.6134773901643192</v>
      </c>
      <c r="O2052" s="20">
        <f>IF(F2052="","",IF(F2052&lt;'04_VOLATILITY_REGIMES'!$C$5,"Low",IF(F2052&lt;'04_VOLATILITY_REGIMES'!$C$6,"Normal",IF(F2052&lt;'04_VOLATILITY_REGIMES'!$C$7,"High","Extreme"))))</f>
        <v/>
      </c>
      <c r="P2052" s="20">
        <f>O2053</f>
        <v/>
      </c>
      <c r="Q2052" s="21">
        <f>YEAR(A2052)</f>
        <v/>
      </c>
    </row>
    <row r="2053">
      <c r="A2053" s="14" t="n">
        <v>44382</v>
      </c>
      <c r="B2053" s="15">
        <f>'01_RAW_Spot'!B2053</f>
        <v/>
      </c>
      <c r="C2053" s="16">
        <f>'01_RAW_IV'!B2053</f>
        <v/>
      </c>
      <c r="D2053" s="15">
        <f>LN(B2053/B2052)</f>
        <v/>
      </c>
      <c r="E2053" s="16">
        <f>STDEV(D2033:D2053)*SQRT(252)</f>
        <v/>
      </c>
      <c r="F2053" s="16">
        <f>STDEV(D1991:D2053)*SQRT(252)</f>
        <v/>
      </c>
      <c r="G2053" s="16">
        <f>IF(OR(C2053="",F2053=""),"",C2053-F2053)</f>
        <v/>
      </c>
      <c r="H2053" s="17">
        <f>IF(OR(C2053="",F2053="",F2053=0),"",C2053/F2053)</f>
        <v/>
      </c>
      <c r="I2053" s="18">
        <f>IF('01_RAW_FwdRV'!B2053="","",'01_RAW_FwdRV'!B2053)</f>
        <v/>
      </c>
      <c r="J2053" s="18">
        <f>IF(ROW()&lt;=3286,STDEV(D2054:D2074)*SQRT(252),"")</f>
        <v/>
      </c>
      <c r="K2053" s="18">
        <f>IF(ROW()&lt;=3244,LN(B2116/B2053),"")</f>
        <v/>
      </c>
      <c r="L2053" s="19" t="n">
        <v>0.1954191033138402</v>
      </c>
      <c r="M2053" s="19" t="n">
        <v>0.6510721247563352</v>
      </c>
      <c r="N2053" s="17" t="n">
        <v>-0.7901019396426553</v>
      </c>
      <c r="O2053" s="20">
        <f>IF(F2053="","",IF(F2053&lt;'04_VOLATILITY_REGIMES'!$C$5,"Low",IF(F2053&lt;'04_VOLATILITY_REGIMES'!$C$6,"Normal",IF(F2053&lt;'04_VOLATILITY_REGIMES'!$C$7,"High","Extreme"))))</f>
        <v/>
      </c>
      <c r="P2053" s="20">
        <f>O2054</f>
        <v/>
      </c>
      <c r="Q2053" s="21">
        <f>YEAR(A2053)</f>
        <v/>
      </c>
    </row>
    <row r="2054">
      <c r="A2054" s="14" t="n">
        <v>44383</v>
      </c>
      <c r="B2054" s="15">
        <f>'01_RAW_Spot'!B2054</f>
        <v/>
      </c>
      <c r="C2054" s="16">
        <f>'01_RAW_IV'!B2054</f>
        <v/>
      </c>
      <c r="D2054" s="15">
        <f>LN(B2054/B2053)</f>
        <v/>
      </c>
      <c r="E2054" s="16">
        <f>STDEV(D2034:D2054)*SQRT(252)</f>
        <v/>
      </c>
      <c r="F2054" s="16">
        <f>STDEV(D1992:D2054)*SQRT(252)</f>
        <v/>
      </c>
      <c r="G2054" s="16">
        <f>IF(OR(C2054="",F2054=""),"",C2054-F2054)</f>
        <v/>
      </c>
      <c r="H2054" s="17">
        <f>IF(OR(C2054="",F2054="",F2054=0),"",C2054/F2054)</f>
        <v/>
      </c>
      <c r="I2054" s="18">
        <f>IF('01_RAW_FwdRV'!B2054="","",'01_RAW_FwdRV'!B2054)</f>
        <v/>
      </c>
      <c r="J2054" s="18">
        <f>IF(ROW()&lt;=3286,STDEV(D2055:D2075)*SQRT(252),"")</f>
        <v/>
      </c>
      <c r="K2054" s="18">
        <f>IF(ROW()&lt;=3244,LN(B2117/B2054),"")</f>
        <v/>
      </c>
      <c r="L2054" s="19" t="n">
        <v>0.1821724305893814</v>
      </c>
      <c r="M2054" s="19" t="n">
        <v>0.5309303458353629</v>
      </c>
      <c r="N2054" s="17" t="n">
        <v>-0.561586782025346</v>
      </c>
      <c r="O2054" s="20">
        <f>IF(F2054="","",IF(F2054&lt;'04_VOLATILITY_REGIMES'!$C$5,"Low",IF(F2054&lt;'04_VOLATILITY_REGIMES'!$C$6,"Normal",IF(F2054&lt;'04_VOLATILITY_REGIMES'!$C$7,"High","Extreme"))))</f>
        <v/>
      </c>
      <c r="P2054" s="20">
        <f>O2055</f>
        <v/>
      </c>
      <c r="Q2054" s="21">
        <f>YEAR(A2054)</f>
        <v/>
      </c>
    </row>
    <row r="2055">
      <c r="A2055" s="14" t="n">
        <v>44384</v>
      </c>
      <c r="B2055" s="15">
        <f>'01_RAW_Spot'!B2055</f>
        <v/>
      </c>
      <c r="C2055" s="16">
        <f>'01_RAW_IV'!B2055</f>
        <v/>
      </c>
      <c r="D2055" s="15">
        <f>LN(B2055/B2054)</f>
        <v/>
      </c>
      <c r="E2055" s="16">
        <f>STDEV(D2035:D2055)*SQRT(252)</f>
        <v/>
      </c>
      <c r="F2055" s="16">
        <f>STDEV(D1993:D2055)*SQRT(252)</f>
        <v/>
      </c>
      <c r="G2055" s="16">
        <f>IF(OR(C2055="",F2055=""),"",C2055-F2055)</f>
        <v/>
      </c>
      <c r="H2055" s="17">
        <f>IF(OR(C2055="",F2055="",F2055=0),"",C2055/F2055)</f>
        <v/>
      </c>
      <c r="I2055" s="18">
        <f>IF('01_RAW_FwdRV'!B2055="","",'01_RAW_FwdRV'!B2055)</f>
        <v/>
      </c>
      <c r="J2055" s="18">
        <f>IF(ROW()&lt;=3286,STDEV(D2056:D2076)*SQRT(252),"")</f>
        <v/>
      </c>
      <c r="K2055" s="18">
        <f>IF(ROW()&lt;=3244,LN(B2118/B2055),"")</f>
        <v/>
      </c>
      <c r="L2055" s="19" t="n">
        <v>0.2098344693281402</v>
      </c>
      <c r="M2055" s="19" t="n">
        <v>0.5116845180136319</v>
      </c>
      <c r="N2055" s="17" t="n">
        <v>-0.5070449485048212</v>
      </c>
      <c r="O2055" s="20">
        <f>IF(F2055="","",IF(F2055&lt;'04_VOLATILITY_REGIMES'!$C$5,"Low",IF(F2055&lt;'04_VOLATILITY_REGIMES'!$C$6,"Normal",IF(F2055&lt;'04_VOLATILITY_REGIMES'!$C$7,"High","Extreme"))))</f>
        <v/>
      </c>
      <c r="P2055" s="20">
        <f>O2056</f>
        <v/>
      </c>
      <c r="Q2055" s="21">
        <f>YEAR(A2055)</f>
        <v/>
      </c>
    </row>
    <row r="2056">
      <c r="A2056" s="14" t="n">
        <v>44385</v>
      </c>
      <c r="B2056" s="15">
        <f>'01_RAW_Spot'!B2056</f>
        <v/>
      </c>
      <c r="C2056" s="16">
        <f>'01_RAW_IV'!B2056</f>
        <v/>
      </c>
      <c r="D2056" s="15">
        <f>LN(B2056/B2055)</f>
        <v/>
      </c>
      <c r="E2056" s="16">
        <f>STDEV(D2036:D2056)*SQRT(252)</f>
        <v/>
      </c>
      <c r="F2056" s="16">
        <f>STDEV(D1994:D2056)*SQRT(252)</f>
        <v/>
      </c>
      <c r="G2056" s="16">
        <f>IF(OR(C2056="",F2056=""),"",C2056-F2056)</f>
        <v/>
      </c>
      <c r="H2056" s="17">
        <f>IF(OR(C2056="",F2056="",F2056=0),"",C2056/F2056)</f>
        <v/>
      </c>
      <c r="I2056" s="18">
        <f>IF('01_RAW_FwdRV'!B2056="","",'01_RAW_FwdRV'!B2056)</f>
        <v/>
      </c>
      <c r="J2056" s="18">
        <f>IF(ROW()&lt;=3286,STDEV(D2057:D2077)*SQRT(252),"")</f>
        <v/>
      </c>
      <c r="K2056" s="18">
        <f>IF(ROW()&lt;=3244,LN(B2119/B2056),"")</f>
        <v/>
      </c>
      <c r="L2056" s="19" t="n">
        <v>0.1961070559610706</v>
      </c>
      <c r="M2056" s="19" t="n">
        <v>0.5094890510948905</v>
      </c>
      <c r="N2056" s="17" t="n">
        <v>-0.5107992357660025</v>
      </c>
      <c r="O2056" s="20">
        <f>IF(F2056="","",IF(F2056&lt;'04_VOLATILITY_REGIMES'!$C$5,"Low",IF(F2056&lt;'04_VOLATILITY_REGIMES'!$C$6,"Normal",IF(F2056&lt;'04_VOLATILITY_REGIMES'!$C$7,"High","Extreme"))))</f>
        <v/>
      </c>
      <c r="P2056" s="20">
        <f>O2057</f>
        <v/>
      </c>
      <c r="Q2056" s="21">
        <f>YEAR(A2056)</f>
        <v/>
      </c>
    </row>
    <row r="2057">
      <c r="A2057" s="14" t="n">
        <v>44386</v>
      </c>
      <c r="B2057" s="15">
        <f>'01_RAW_Spot'!B2057</f>
        <v/>
      </c>
      <c r="C2057" s="16">
        <f>'01_RAW_IV'!B2057</f>
        <v/>
      </c>
      <c r="D2057" s="15">
        <f>LN(B2057/B2056)</f>
        <v/>
      </c>
      <c r="E2057" s="16">
        <f>STDEV(D2037:D2057)*SQRT(252)</f>
        <v/>
      </c>
      <c r="F2057" s="16">
        <f>STDEV(D1995:D2057)*SQRT(252)</f>
        <v/>
      </c>
      <c r="G2057" s="16">
        <f>IF(OR(C2057="",F2057=""),"",C2057-F2057)</f>
        <v/>
      </c>
      <c r="H2057" s="17">
        <f>IF(OR(C2057="",F2057="",F2057=0),"",C2057/F2057)</f>
        <v/>
      </c>
      <c r="I2057" s="18">
        <f>IF('01_RAW_FwdRV'!B2057="","",'01_RAW_FwdRV'!B2057)</f>
        <v/>
      </c>
      <c r="J2057" s="18">
        <f>IF(ROW()&lt;=3286,STDEV(D2058:D2078)*SQRT(252),"")</f>
        <v/>
      </c>
      <c r="K2057" s="18">
        <f>IF(ROW()&lt;=3244,LN(B2120/B2057),"")</f>
        <v/>
      </c>
      <c r="L2057" s="19" t="n">
        <v>0.1653696498054475</v>
      </c>
      <c r="M2057" s="19" t="n">
        <v>0.5092412451361867</v>
      </c>
      <c r="N2057" s="17" t="n">
        <v>-0.5438532217574549</v>
      </c>
      <c r="O2057" s="20">
        <f>IF(F2057="","",IF(F2057&lt;'04_VOLATILITY_REGIMES'!$C$5,"Low",IF(F2057&lt;'04_VOLATILITY_REGIMES'!$C$6,"Normal",IF(F2057&lt;'04_VOLATILITY_REGIMES'!$C$7,"High","Extreme"))))</f>
        <v/>
      </c>
      <c r="P2057" s="20">
        <f>O2058</f>
        <v/>
      </c>
      <c r="Q2057" s="21">
        <f>YEAR(A2057)</f>
        <v/>
      </c>
    </row>
    <row r="2058">
      <c r="A2058" s="14" t="n">
        <v>44389</v>
      </c>
      <c r="B2058" s="15">
        <f>'01_RAW_Spot'!B2058</f>
        <v/>
      </c>
      <c r="C2058" s="16">
        <f>'01_RAW_IV'!B2058</f>
        <v/>
      </c>
      <c r="D2058" s="15">
        <f>LN(B2058/B2057)</f>
        <v/>
      </c>
      <c r="E2058" s="16">
        <f>STDEV(D2038:D2058)*SQRT(252)</f>
        <v/>
      </c>
      <c r="F2058" s="16">
        <f>STDEV(D1996:D2058)*SQRT(252)</f>
        <v/>
      </c>
      <c r="G2058" s="16">
        <f>IF(OR(C2058="",F2058=""),"",C2058-F2058)</f>
        <v/>
      </c>
      <c r="H2058" s="17">
        <f>IF(OR(C2058="",F2058="",F2058=0),"",C2058/F2058)</f>
        <v/>
      </c>
      <c r="I2058" s="18">
        <f>IF('01_RAW_FwdRV'!B2058="","",'01_RAW_FwdRV'!B2058)</f>
        <v/>
      </c>
      <c r="J2058" s="18">
        <f>IF(ROW()&lt;=3286,STDEV(D2059:D2079)*SQRT(252),"")</f>
        <v/>
      </c>
      <c r="K2058" s="18">
        <f>IF(ROW()&lt;=3244,LN(B2121/B2058),"")</f>
        <v/>
      </c>
      <c r="L2058" s="19" t="n">
        <v>0.1414681575109382</v>
      </c>
      <c r="M2058" s="19" t="n">
        <v>0.2892561983471074</v>
      </c>
      <c r="N2058" s="17" t="n">
        <v>-0.0684122282304231</v>
      </c>
      <c r="O2058" s="20">
        <f>IF(F2058="","",IF(F2058&lt;'04_VOLATILITY_REGIMES'!$C$5,"Low",IF(F2058&lt;'04_VOLATILITY_REGIMES'!$C$6,"Normal",IF(F2058&lt;'04_VOLATILITY_REGIMES'!$C$7,"High","Extreme"))))</f>
        <v/>
      </c>
      <c r="P2058" s="20">
        <f>O2059</f>
        <v/>
      </c>
      <c r="Q2058" s="21">
        <f>YEAR(A2058)</f>
        <v/>
      </c>
    </row>
    <row r="2059">
      <c r="A2059" s="14" t="n">
        <v>44390</v>
      </c>
      <c r="B2059" s="15">
        <f>'01_RAW_Spot'!B2059</f>
        <v/>
      </c>
      <c r="C2059" s="16">
        <f>'01_RAW_IV'!B2059</f>
        <v/>
      </c>
      <c r="D2059" s="15">
        <f>LN(B2059/B2058)</f>
        <v/>
      </c>
      <c r="E2059" s="16">
        <f>STDEV(D2039:D2059)*SQRT(252)</f>
        <v/>
      </c>
      <c r="F2059" s="16">
        <f>STDEV(D1997:D2059)*SQRT(252)</f>
        <v/>
      </c>
      <c r="G2059" s="16">
        <f>IF(OR(C2059="",F2059=""),"",C2059-F2059)</f>
        <v/>
      </c>
      <c r="H2059" s="17">
        <f>IF(OR(C2059="",F2059="",F2059=0),"",C2059/F2059)</f>
        <v/>
      </c>
      <c r="I2059" s="18">
        <f>IF('01_RAW_FwdRV'!B2059="","",'01_RAW_FwdRV'!B2059)</f>
        <v/>
      </c>
      <c r="J2059" s="18">
        <f>IF(ROW()&lt;=3286,STDEV(D2060:D2080)*SQRT(252),"")</f>
        <v/>
      </c>
      <c r="K2059" s="18">
        <f>IF(ROW()&lt;=3244,LN(B2122/B2059),"")</f>
        <v/>
      </c>
      <c r="L2059" s="19" t="n">
        <v>0.1370262390670554</v>
      </c>
      <c r="M2059" s="19" t="n">
        <v>0.2930029154518951</v>
      </c>
      <c r="N2059" s="17" t="n">
        <v>-0.07635472115954177</v>
      </c>
      <c r="O2059" s="20">
        <f>IF(F2059="","",IF(F2059&lt;'04_VOLATILITY_REGIMES'!$C$5,"Low",IF(F2059&lt;'04_VOLATILITY_REGIMES'!$C$6,"Normal",IF(F2059&lt;'04_VOLATILITY_REGIMES'!$C$7,"High","Extreme"))))</f>
        <v/>
      </c>
      <c r="P2059" s="20">
        <f>O2060</f>
        <v/>
      </c>
      <c r="Q2059" s="21">
        <f>YEAR(A2059)</f>
        <v/>
      </c>
    </row>
    <row r="2060">
      <c r="A2060" s="14" t="n">
        <v>44391</v>
      </c>
      <c r="B2060" s="15">
        <f>'01_RAW_Spot'!B2060</f>
        <v/>
      </c>
      <c r="C2060" s="16">
        <f>'01_RAW_IV'!B2060</f>
        <v/>
      </c>
      <c r="D2060" s="15">
        <f>LN(B2060/B2059)</f>
        <v/>
      </c>
      <c r="E2060" s="16">
        <f>STDEV(D2040:D2060)*SQRT(252)</f>
        <v/>
      </c>
      <c r="F2060" s="16">
        <f>STDEV(D1998:D2060)*SQRT(252)</f>
        <v/>
      </c>
      <c r="G2060" s="16">
        <f>IF(OR(C2060="",F2060=""),"",C2060-F2060)</f>
        <v/>
      </c>
      <c r="H2060" s="17">
        <f>IF(OR(C2060="",F2060="",F2060=0),"",C2060/F2060)</f>
        <v/>
      </c>
      <c r="I2060" s="18">
        <f>IF('01_RAW_FwdRV'!B2060="","",'01_RAW_FwdRV'!B2060)</f>
        <v/>
      </c>
      <c r="J2060" s="18">
        <f>IF(ROW()&lt;=3286,STDEV(D2061:D2081)*SQRT(252),"")</f>
        <v/>
      </c>
      <c r="K2060" s="18">
        <f>IF(ROW()&lt;=3244,LN(B2123/B2060),"")</f>
        <v/>
      </c>
      <c r="L2060" s="19" t="n">
        <v>0.124817872753764</v>
      </c>
      <c r="M2060" s="19" t="n">
        <v>0.2855755220981059</v>
      </c>
      <c r="N2060" s="17" t="n">
        <v>-0.08959293189730591</v>
      </c>
      <c r="O2060" s="20">
        <f>IF(F2060="","",IF(F2060&lt;'04_VOLATILITY_REGIMES'!$C$5,"Low",IF(F2060&lt;'04_VOLATILITY_REGIMES'!$C$6,"Normal",IF(F2060&lt;'04_VOLATILITY_REGIMES'!$C$7,"High","Extreme"))))</f>
        <v/>
      </c>
      <c r="P2060" s="20">
        <f>O2061</f>
        <v/>
      </c>
      <c r="Q2060" s="21">
        <f>YEAR(A2060)</f>
        <v/>
      </c>
    </row>
    <row r="2061">
      <c r="A2061" s="14" t="n">
        <v>44392</v>
      </c>
      <c r="B2061" s="15">
        <f>'01_RAW_Spot'!B2061</f>
        <v/>
      </c>
      <c r="C2061" s="16">
        <f>'01_RAW_IV'!B2061</f>
        <v/>
      </c>
      <c r="D2061" s="15">
        <f>LN(B2061/B2060)</f>
        <v/>
      </c>
      <c r="E2061" s="16">
        <f>STDEV(D2041:D2061)*SQRT(252)</f>
        <v/>
      </c>
      <c r="F2061" s="16">
        <f>STDEV(D1999:D2061)*SQRT(252)</f>
        <v/>
      </c>
      <c r="G2061" s="16">
        <f>IF(OR(C2061="",F2061=""),"",C2061-F2061)</f>
        <v/>
      </c>
      <c r="H2061" s="17">
        <f>IF(OR(C2061="",F2061="",F2061=0),"",C2061/F2061)</f>
        <v/>
      </c>
      <c r="I2061" s="18">
        <f>IF('01_RAW_FwdRV'!B2061="","",'01_RAW_FwdRV'!B2061)</f>
        <v/>
      </c>
      <c r="J2061" s="18">
        <f>IF(ROW()&lt;=3286,STDEV(D2062:D2082)*SQRT(252),"")</f>
        <v/>
      </c>
      <c r="K2061" s="18">
        <f>IF(ROW()&lt;=3244,LN(B2124/B2061),"")</f>
        <v/>
      </c>
      <c r="L2061" s="19" t="n">
        <v>0.1019417475728155</v>
      </c>
      <c r="M2061" s="19" t="n">
        <v>0.2742718446601942</v>
      </c>
      <c r="N2061" s="17" t="n">
        <v>-0.07559449745047082</v>
      </c>
      <c r="O2061" s="20">
        <f>IF(F2061="","",IF(F2061&lt;'04_VOLATILITY_REGIMES'!$C$5,"Low",IF(F2061&lt;'04_VOLATILITY_REGIMES'!$C$6,"Normal",IF(F2061&lt;'04_VOLATILITY_REGIMES'!$C$7,"High","Extreme"))))</f>
        <v/>
      </c>
      <c r="P2061" s="20">
        <f>O2062</f>
        <v/>
      </c>
      <c r="Q2061" s="21">
        <f>YEAR(A2061)</f>
        <v/>
      </c>
    </row>
    <row r="2062">
      <c r="A2062" s="14" t="n">
        <v>44393</v>
      </c>
      <c r="B2062" s="15">
        <f>'01_RAW_Spot'!B2062</f>
        <v/>
      </c>
      <c r="C2062" s="16">
        <f>'01_RAW_IV'!B2062</f>
        <v/>
      </c>
      <c r="D2062" s="15">
        <f>LN(B2062/B2061)</f>
        <v/>
      </c>
      <c r="E2062" s="16">
        <f>STDEV(D2042:D2062)*SQRT(252)</f>
        <v/>
      </c>
      <c r="F2062" s="16">
        <f>STDEV(D2000:D2062)*SQRT(252)</f>
        <v/>
      </c>
      <c r="G2062" s="16">
        <f>IF(OR(C2062="",F2062=""),"",C2062-F2062)</f>
        <v/>
      </c>
      <c r="H2062" s="17">
        <f>IF(OR(C2062="",F2062="",F2062=0),"",C2062/F2062)</f>
        <v/>
      </c>
      <c r="I2062" s="18">
        <f>IF('01_RAW_FwdRV'!B2062="","",'01_RAW_FwdRV'!B2062)</f>
        <v/>
      </c>
      <c r="J2062" s="18">
        <f>IF(ROW()&lt;=3286,STDEV(D2063:D2083)*SQRT(252),"")</f>
        <v/>
      </c>
      <c r="K2062" s="18">
        <f>IF(ROW()&lt;=3244,LN(B2125/B2062),"")</f>
        <v/>
      </c>
      <c r="L2062" s="19" t="n">
        <v>0.1004366812227074</v>
      </c>
      <c r="M2062" s="19" t="n">
        <v>0.2731683648714217</v>
      </c>
      <c r="N2062" s="17" t="n">
        <v>-0.07222741978642834</v>
      </c>
      <c r="O2062" s="20">
        <f>IF(F2062="","",IF(F2062&lt;'04_VOLATILITY_REGIMES'!$C$5,"Low",IF(F2062&lt;'04_VOLATILITY_REGIMES'!$C$6,"Normal",IF(F2062&lt;'04_VOLATILITY_REGIMES'!$C$7,"High","Extreme"))))</f>
        <v/>
      </c>
      <c r="P2062" s="20">
        <f>O2063</f>
        <v/>
      </c>
      <c r="Q2062" s="21">
        <f>YEAR(A2062)</f>
        <v/>
      </c>
    </row>
    <row r="2063">
      <c r="A2063" s="14" t="n">
        <v>44396</v>
      </c>
      <c r="B2063" s="15">
        <f>'01_RAW_Spot'!B2063</f>
        <v/>
      </c>
      <c r="C2063" s="16">
        <f>'01_RAW_IV'!B2063</f>
        <v/>
      </c>
      <c r="D2063" s="15">
        <f>LN(B2063/B2062)</f>
        <v/>
      </c>
      <c r="E2063" s="16">
        <f>STDEV(D2043:D2063)*SQRT(252)</f>
        <v/>
      </c>
      <c r="F2063" s="16">
        <f>STDEV(D2001:D2063)*SQRT(252)</f>
        <v/>
      </c>
      <c r="G2063" s="16">
        <f>IF(OR(C2063="",F2063=""),"",C2063-F2063)</f>
        <v/>
      </c>
      <c r="H2063" s="17">
        <f>IF(OR(C2063="",F2063="",F2063=0),"",C2063/F2063)</f>
        <v/>
      </c>
      <c r="I2063" s="18">
        <f>IF('01_RAW_FwdRV'!B2063="","",'01_RAW_FwdRV'!B2063)</f>
        <v/>
      </c>
      <c r="J2063" s="18">
        <f>IF(ROW()&lt;=3286,STDEV(D2064:D2084)*SQRT(252),"")</f>
        <v/>
      </c>
      <c r="K2063" s="18">
        <f>IF(ROW()&lt;=3244,LN(B2126/B2063),"")</f>
        <v/>
      </c>
      <c r="L2063" s="19" t="n">
        <v>0.1357904946653734</v>
      </c>
      <c r="M2063" s="19" t="n">
        <v>0.2022308438409311</v>
      </c>
      <c r="N2063" s="17" t="n">
        <v>0.07801083987005986</v>
      </c>
      <c r="O2063" s="20">
        <f>IF(F2063="","",IF(F2063&lt;'04_VOLATILITY_REGIMES'!$C$5,"Low",IF(F2063&lt;'04_VOLATILITY_REGIMES'!$C$6,"Normal",IF(F2063&lt;'04_VOLATILITY_REGIMES'!$C$7,"High","Extreme"))))</f>
        <v/>
      </c>
      <c r="P2063" s="20">
        <f>O2064</f>
        <v/>
      </c>
      <c r="Q2063" s="21">
        <f>YEAR(A2063)</f>
        <v/>
      </c>
    </row>
    <row r="2064">
      <c r="A2064" s="14" t="n">
        <v>44397</v>
      </c>
      <c r="B2064" s="15">
        <f>'01_RAW_Spot'!B2064</f>
        <v/>
      </c>
      <c r="C2064" s="16">
        <f>'01_RAW_IV'!B2064</f>
        <v/>
      </c>
      <c r="D2064" s="15">
        <f>LN(B2064/B2063)</f>
        <v/>
      </c>
      <c r="E2064" s="16">
        <f>STDEV(D2044:D2064)*SQRT(252)</f>
        <v/>
      </c>
      <c r="F2064" s="16">
        <f>STDEV(D2002:D2064)*SQRT(252)</f>
        <v/>
      </c>
      <c r="G2064" s="16">
        <f>IF(OR(C2064="",F2064=""),"",C2064-F2064)</f>
        <v/>
      </c>
      <c r="H2064" s="17">
        <f>IF(OR(C2064="",F2064="",F2064=0),"",C2064/F2064)</f>
        <v/>
      </c>
      <c r="I2064" s="18">
        <f>IF('01_RAW_FwdRV'!B2064="","",'01_RAW_FwdRV'!B2064)</f>
        <v/>
      </c>
      <c r="J2064" s="18">
        <f>IF(ROW()&lt;=3286,STDEV(D2065:D2085)*SQRT(252),"")</f>
        <v/>
      </c>
      <c r="K2064" s="18">
        <f>IF(ROW()&lt;=3244,LN(B2127/B2064),"")</f>
        <v/>
      </c>
      <c r="L2064" s="19" t="n">
        <v>0.1328162869607368</v>
      </c>
      <c r="M2064" s="19" t="n">
        <v>0.1478429471643238</v>
      </c>
      <c r="N2064" s="17" t="n">
        <v>0.1701206229015227</v>
      </c>
      <c r="O2064" s="20">
        <f>IF(F2064="","",IF(F2064&lt;'04_VOLATILITY_REGIMES'!$C$5,"Low",IF(F2064&lt;'04_VOLATILITY_REGIMES'!$C$6,"Normal",IF(F2064&lt;'04_VOLATILITY_REGIMES'!$C$7,"High","Extreme"))))</f>
        <v/>
      </c>
      <c r="P2064" s="20">
        <f>O2065</f>
        <v/>
      </c>
      <c r="Q2064" s="21">
        <f>YEAR(A2064)</f>
        <v/>
      </c>
    </row>
    <row r="2065">
      <c r="A2065" s="14" t="n">
        <v>44399</v>
      </c>
      <c r="B2065" s="15">
        <f>'01_RAW_Spot'!B2065</f>
        <v/>
      </c>
      <c r="C2065" s="16">
        <f>'01_RAW_IV'!B2065</f>
        <v/>
      </c>
      <c r="D2065" s="15">
        <f>LN(B2065/B2064)</f>
        <v/>
      </c>
      <c r="E2065" s="16">
        <f>STDEV(D2045:D2065)*SQRT(252)</f>
        <v/>
      </c>
      <c r="F2065" s="16">
        <f>STDEV(D2003:D2065)*SQRT(252)</f>
        <v/>
      </c>
      <c r="G2065" s="16">
        <f>IF(OR(C2065="",F2065=""),"",C2065-F2065)</f>
        <v/>
      </c>
      <c r="H2065" s="17">
        <f>IF(OR(C2065="",F2065="",F2065=0),"",C2065/F2065)</f>
        <v/>
      </c>
      <c r="I2065" s="18">
        <f>IF('01_RAW_FwdRV'!B2065="","",'01_RAW_FwdRV'!B2065)</f>
        <v/>
      </c>
      <c r="J2065" s="18">
        <f>IF(ROW()&lt;=3286,STDEV(D2066:D2086)*SQRT(252),"")</f>
        <v/>
      </c>
      <c r="K2065" s="18">
        <f>IF(ROW()&lt;=3244,LN(B2128/B2065),"")</f>
        <v/>
      </c>
      <c r="L2065" s="19" t="n">
        <v>0.1128875968992248</v>
      </c>
      <c r="M2065" s="19" t="n">
        <v>0.1560077519379845</v>
      </c>
      <c r="N2065" s="17" t="n">
        <v>0.1310692943779448</v>
      </c>
      <c r="O2065" s="20">
        <f>IF(F2065="","",IF(F2065&lt;'04_VOLATILITY_REGIMES'!$C$5,"Low",IF(F2065&lt;'04_VOLATILITY_REGIMES'!$C$6,"Normal",IF(F2065&lt;'04_VOLATILITY_REGIMES'!$C$7,"High","Extreme"))))</f>
        <v/>
      </c>
      <c r="P2065" s="20">
        <f>O2066</f>
        <v/>
      </c>
      <c r="Q2065" s="21">
        <f>YEAR(A2065)</f>
        <v/>
      </c>
    </row>
    <row r="2066">
      <c r="A2066" s="14" t="n">
        <v>44400</v>
      </c>
      <c r="B2066" s="15">
        <f>'01_RAW_Spot'!B2066</f>
        <v/>
      </c>
      <c r="C2066" s="16">
        <f>'01_RAW_IV'!B2066</f>
        <v/>
      </c>
      <c r="D2066" s="15">
        <f>LN(B2066/B2065)</f>
        <v/>
      </c>
      <c r="E2066" s="16">
        <f>STDEV(D2046:D2066)*SQRT(252)</f>
        <v/>
      </c>
      <c r="F2066" s="16">
        <f>STDEV(D2004:D2066)*SQRT(252)</f>
        <v/>
      </c>
      <c r="G2066" s="16">
        <f>IF(OR(C2066="",F2066=""),"",C2066-F2066)</f>
        <v/>
      </c>
      <c r="H2066" s="17">
        <f>IF(OR(C2066="",F2066="",F2066=0),"",C2066/F2066)</f>
        <v/>
      </c>
      <c r="I2066" s="18">
        <f>IF('01_RAW_FwdRV'!B2066="","",'01_RAW_FwdRV'!B2066)</f>
        <v/>
      </c>
      <c r="J2066" s="18">
        <f>IF(ROW()&lt;=3286,STDEV(D2067:D2087)*SQRT(252),"")</f>
        <v/>
      </c>
      <c r="K2066" s="18">
        <f>IF(ROW()&lt;=3244,LN(B2129/B2066),"")</f>
        <v/>
      </c>
      <c r="L2066" s="19" t="n">
        <v>0.1026634382566586</v>
      </c>
      <c r="M2066" s="19" t="n">
        <v>0.1544794188861985</v>
      </c>
      <c r="N2066" s="17" t="n">
        <v>0.1191429502974783</v>
      </c>
      <c r="O2066" s="20">
        <f>IF(F2066="","",IF(F2066&lt;'04_VOLATILITY_REGIMES'!$C$5,"Low",IF(F2066&lt;'04_VOLATILITY_REGIMES'!$C$6,"Normal",IF(F2066&lt;'04_VOLATILITY_REGIMES'!$C$7,"High","Extreme"))))</f>
        <v/>
      </c>
      <c r="P2066" s="20">
        <f>O2067</f>
        <v/>
      </c>
      <c r="Q2066" s="21">
        <f>YEAR(A2066)</f>
        <v/>
      </c>
    </row>
    <row r="2067">
      <c r="A2067" s="14" t="n">
        <v>44403</v>
      </c>
      <c r="B2067" s="15">
        <f>'01_RAW_Spot'!B2067</f>
        <v/>
      </c>
      <c r="C2067" s="16">
        <f>'01_RAW_IV'!B2067</f>
        <v/>
      </c>
      <c r="D2067" s="15">
        <f>LN(B2067/B2066)</f>
        <v/>
      </c>
      <c r="E2067" s="16">
        <f>STDEV(D2047:D2067)*SQRT(252)</f>
        <v/>
      </c>
      <c r="F2067" s="16">
        <f>STDEV(D2005:D2067)*SQRT(252)</f>
        <v/>
      </c>
      <c r="G2067" s="16">
        <f>IF(OR(C2067="",F2067=""),"",C2067-F2067)</f>
        <v/>
      </c>
      <c r="H2067" s="17">
        <f>IF(OR(C2067="",F2067="",F2067=0),"",C2067/F2067)</f>
        <v/>
      </c>
      <c r="I2067" s="18">
        <f>IF('01_RAW_FwdRV'!B2067="","",'01_RAW_FwdRV'!B2067)</f>
        <v/>
      </c>
      <c r="J2067" s="18">
        <f>IF(ROW()&lt;=3286,STDEV(D2068:D2088)*SQRT(252),"")</f>
        <v/>
      </c>
      <c r="K2067" s="18">
        <f>IF(ROW()&lt;=3244,LN(B2130/B2067),"")</f>
        <v/>
      </c>
      <c r="L2067" s="19" t="n">
        <v>0.09922555663117134</v>
      </c>
      <c r="M2067" s="19" t="n">
        <v>0.1524685382381413</v>
      </c>
      <c r="N2067" s="17" t="n">
        <v>0.1161833830597688</v>
      </c>
      <c r="O2067" s="20">
        <f>IF(F2067="","",IF(F2067&lt;'04_VOLATILITY_REGIMES'!$C$5,"Low",IF(F2067&lt;'04_VOLATILITY_REGIMES'!$C$6,"Normal",IF(F2067&lt;'04_VOLATILITY_REGIMES'!$C$7,"High","Extreme"))))</f>
        <v/>
      </c>
      <c r="P2067" s="20">
        <f>O2068</f>
        <v/>
      </c>
      <c r="Q2067" s="21">
        <f>YEAR(A2067)</f>
        <v/>
      </c>
    </row>
    <row r="2068">
      <c r="A2068" s="14" t="n">
        <v>44404</v>
      </c>
      <c r="B2068" s="15">
        <f>'01_RAW_Spot'!B2068</f>
        <v/>
      </c>
      <c r="C2068" s="16">
        <f>'01_RAW_IV'!B2068</f>
        <v/>
      </c>
      <c r="D2068" s="15">
        <f>LN(B2068/B2067)</f>
        <v/>
      </c>
      <c r="E2068" s="16">
        <f>STDEV(D2048:D2068)*SQRT(252)</f>
        <v/>
      </c>
      <c r="F2068" s="16">
        <f>STDEV(D2006:D2068)*SQRT(252)</f>
        <v/>
      </c>
      <c r="G2068" s="16">
        <f>IF(OR(C2068="",F2068=""),"",C2068-F2068)</f>
        <v/>
      </c>
      <c r="H2068" s="17">
        <f>IF(OR(C2068="",F2068="",F2068=0),"",C2068/F2068)</f>
        <v/>
      </c>
      <c r="I2068" s="18">
        <f>IF('01_RAW_FwdRV'!B2068="","",'01_RAW_FwdRV'!B2068)</f>
        <v/>
      </c>
      <c r="J2068" s="18">
        <f>IF(ROW()&lt;=3286,STDEV(D2069:D2089)*SQRT(252),"")</f>
        <v/>
      </c>
      <c r="K2068" s="18">
        <f>IF(ROW()&lt;=3244,LN(B2131/B2068),"")</f>
        <v/>
      </c>
      <c r="L2068" s="19" t="n">
        <v>0.08950169327527818</v>
      </c>
      <c r="M2068" s="19" t="n">
        <v>0.1306240928882438</v>
      </c>
      <c r="N2068" s="17" t="n">
        <v>0.1386970408846006</v>
      </c>
      <c r="O2068" s="20">
        <f>IF(F2068="","",IF(F2068&lt;'04_VOLATILITY_REGIMES'!$C$5,"Low",IF(F2068&lt;'04_VOLATILITY_REGIMES'!$C$6,"Normal",IF(F2068&lt;'04_VOLATILITY_REGIMES'!$C$7,"High","Extreme"))))</f>
        <v/>
      </c>
      <c r="P2068" s="20">
        <f>O2069</f>
        <v/>
      </c>
      <c r="Q2068" s="21">
        <f>YEAR(A2068)</f>
        <v/>
      </c>
    </row>
    <row r="2069">
      <c r="A2069" s="14" t="n">
        <v>44405</v>
      </c>
      <c r="B2069" s="15">
        <f>'01_RAW_Spot'!B2069</f>
        <v/>
      </c>
      <c r="C2069" s="16">
        <f>'01_RAW_IV'!B2069</f>
        <v/>
      </c>
      <c r="D2069" s="15">
        <f>LN(B2069/B2068)</f>
        <v/>
      </c>
      <c r="E2069" s="16">
        <f>STDEV(D2049:D2069)*SQRT(252)</f>
        <v/>
      </c>
      <c r="F2069" s="16">
        <f>STDEV(D2007:D2069)*SQRT(252)</f>
        <v/>
      </c>
      <c r="G2069" s="16">
        <f>IF(OR(C2069="",F2069=""),"",C2069-F2069)</f>
        <v/>
      </c>
      <c r="H2069" s="17">
        <f>IF(OR(C2069="",F2069="",F2069=0),"",C2069/F2069)</f>
        <v/>
      </c>
      <c r="I2069" s="18">
        <f>IF('01_RAW_FwdRV'!B2069="","",'01_RAW_FwdRV'!B2069)</f>
        <v/>
      </c>
      <c r="J2069" s="18">
        <f>IF(ROW()&lt;=3286,STDEV(D2070:D2090)*SQRT(252),"")</f>
        <v/>
      </c>
      <c r="K2069" s="18">
        <f>IF(ROW()&lt;=3244,LN(B2132/B2069),"")</f>
        <v/>
      </c>
      <c r="L2069" s="19" t="n">
        <v>0.09671179883945841</v>
      </c>
      <c r="M2069" s="19" t="n">
        <v>0.1320116054158607</v>
      </c>
      <c r="N2069" s="17" t="n">
        <v>0.1466729255894135</v>
      </c>
      <c r="O2069" s="20">
        <f>IF(F2069="","",IF(F2069&lt;'04_VOLATILITY_REGIMES'!$C$5,"Low",IF(F2069&lt;'04_VOLATILITY_REGIMES'!$C$6,"Normal",IF(F2069&lt;'04_VOLATILITY_REGIMES'!$C$7,"High","Extreme"))))</f>
        <v/>
      </c>
      <c r="P2069" s="20">
        <f>O2070</f>
        <v/>
      </c>
      <c r="Q2069" s="21">
        <f>YEAR(A2069)</f>
        <v/>
      </c>
    </row>
    <row r="2070">
      <c r="A2070" s="14" t="n">
        <v>44406</v>
      </c>
      <c r="B2070" s="15">
        <f>'01_RAW_Spot'!B2070</f>
        <v/>
      </c>
      <c r="C2070" s="16">
        <f>'01_RAW_IV'!B2070</f>
        <v/>
      </c>
      <c r="D2070" s="15">
        <f>LN(B2070/B2069)</f>
        <v/>
      </c>
      <c r="E2070" s="16">
        <f>STDEV(D2050:D2070)*SQRT(252)</f>
        <v/>
      </c>
      <c r="F2070" s="16">
        <f>STDEV(D2008:D2070)*SQRT(252)</f>
        <v/>
      </c>
      <c r="G2070" s="16">
        <f>IF(OR(C2070="",F2070=""),"",C2070-F2070)</f>
        <v/>
      </c>
      <c r="H2070" s="17">
        <f>IF(OR(C2070="",F2070="",F2070=0),"",C2070/F2070)</f>
        <v/>
      </c>
      <c r="I2070" s="18">
        <f>IF('01_RAW_FwdRV'!B2070="","",'01_RAW_FwdRV'!B2070)</f>
        <v/>
      </c>
      <c r="J2070" s="18">
        <f>IF(ROW()&lt;=3286,STDEV(D2071:D2091)*SQRT(252),"")</f>
        <v/>
      </c>
      <c r="K2070" s="18">
        <f>IF(ROW()&lt;=3244,LN(B2133/B2070),"")</f>
        <v/>
      </c>
      <c r="L2070" s="19" t="n">
        <v>0.06283228612856452</v>
      </c>
      <c r="M2070" s="19" t="n">
        <v>0.1198646689221846</v>
      </c>
      <c r="N2070" s="17" t="n">
        <v>0.1329663684218141</v>
      </c>
      <c r="O2070" s="20">
        <f>IF(F2070="","",IF(F2070&lt;'04_VOLATILITY_REGIMES'!$C$5,"Low",IF(F2070&lt;'04_VOLATILITY_REGIMES'!$C$6,"Normal",IF(F2070&lt;'04_VOLATILITY_REGIMES'!$C$7,"High","Extreme"))))</f>
        <v/>
      </c>
      <c r="P2070" s="20">
        <f>O2071</f>
        <v/>
      </c>
      <c r="Q2070" s="21">
        <f>YEAR(A2070)</f>
        <v/>
      </c>
    </row>
    <row r="2071">
      <c r="A2071" s="14" t="n">
        <v>44407</v>
      </c>
      <c r="B2071" s="15">
        <f>'01_RAW_Spot'!B2071</f>
        <v/>
      </c>
      <c r="C2071" s="16">
        <f>'01_RAW_IV'!B2071</f>
        <v/>
      </c>
      <c r="D2071" s="15">
        <f>LN(B2071/B2070)</f>
        <v/>
      </c>
      <c r="E2071" s="16">
        <f>STDEV(D2051:D2071)*SQRT(252)</f>
        <v/>
      </c>
      <c r="F2071" s="16">
        <f>STDEV(D2009:D2071)*SQRT(252)</f>
        <v/>
      </c>
      <c r="G2071" s="16">
        <f>IF(OR(C2071="",F2071=""),"",C2071-F2071)</f>
        <v/>
      </c>
      <c r="H2071" s="17">
        <f>IF(OR(C2071="",F2071="",F2071=0),"",C2071/F2071)</f>
        <v/>
      </c>
      <c r="I2071" s="18">
        <f>IF('01_RAW_FwdRV'!B2071="","",'01_RAW_FwdRV'!B2071)</f>
        <v/>
      </c>
      <c r="J2071" s="18">
        <f>IF(ROW()&lt;=3286,STDEV(D2072:D2092)*SQRT(252),"")</f>
        <v/>
      </c>
      <c r="K2071" s="18">
        <f>IF(ROW()&lt;=3244,LN(B2134/B2071),"")</f>
        <v/>
      </c>
      <c r="L2071" s="19" t="n">
        <v>0.07004830917874397</v>
      </c>
      <c r="M2071" s="19" t="n">
        <v>0.09516908212560386</v>
      </c>
      <c r="N2071" s="17" t="n">
        <v>0.1857314217682024</v>
      </c>
      <c r="O2071" s="20">
        <f>IF(F2071="","",IF(F2071&lt;'04_VOLATILITY_REGIMES'!$C$5,"Low",IF(F2071&lt;'04_VOLATILITY_REGIMES'!$C$6,"Normal",IF(F2071&lt;'04_VOLATILITY_REGIMES'!$C$7,"High","Extreme"))))</f>
        <v/>
      </c>
      <c r="P2071" s="20">
        <f>O2072</f>
        <v/>
      </c>
      <c r="Q2071" s="21">
        <f>YEAR(A2071)</f>
        <v/>
      </c>
    </row>
    <row r="2072">
      <c r="A2072" s="14" t="n">
        <v>44410</v>
      </c>
      <c r="B2072" s="15">
        <f>'01_RAW_Spot'!B2072</f>
        <v/>
      </c>
      <c r="C2072" s="16">
        <f>'01_RAW_IV'!B2072</f>
        <v/>
      </c>
      <c r="D2072" s="15">
        <f>LN(B2072/B2071)</f>
        <v/>
      </c>
      <c r="E2072" s="16">
        <f>STDEV(D2052:D2072)*SQRT(252)</f>
        <v/>
      </c>
      <c r="F2072" s="16">
        <f>STDEV(D2010:D2072)*SQRT(252)</f>
        <v/>
      </c>
      <c r="G2072" s="16">
        <f>IF(OR(C2072="",F2072=""),"",C2072-F2072)</f>
        <v/>
      </c>
      <c r="H2072" s="17">
        <f>IF(OR(C2072="",F2072="",F2072=0),"",C2072/F2072)</f>
        <v/>
      </c>
      <c r="I2072" s="18">
        <f>IF('01_RAW_FwdRV'!B2072="","",'01_RAW_FwdRV'!B2072)</f>
        <v/>
      </c>
      <c r="J2072" s="18">
        <f>IF(ROW()&lt;=3286,STDEV(D2073:D2093)*SQRT(252),"")</f>
        <v/>
      </c>
      <c r="K2072" s="18">
        <f>IF(ROW()&lt;=3244,LN(B2135/B2072),"")</f>
        <v/>
      </c>
      <c r="L2072" s="19" t="n">
        <v>0.06904876871076775</v>
      </c>
      <c r="M2072" s="19" t="n">
        <v>0.09560598744567841</v>
      </c>
      <c r="N2072" s="17" t="n">
        <v>0.1824036544511783</v>
      </c>
      <c r="O2072" s="20">
        <f>IF(F2072="","",IF(F2072&lt;'04_VOLATILITY_REGIMES'!$C$5,"Low",IF(F2072&lt;'04_VOLATILITY_REGIMES'!$C$6,"Normal",IF(F2072&lt;'04_VOLATILITY_REGIMES'!$C$7,"High","Extreme"))))</f>
        <v/>
      </c>
      <c r="P2072" s="20">
        <f>O2073</f>
        <v/>
      </c>
      <c r="Q2072" s="21">
        <f>YEAR(A2072)</f>
        <v/>
      </c>
    </row>
    <row r="2073">
      <c r="A2073" s="14" t="n">
        <v>44411</v>
      </c>
      <c r="B2073" s="15">
        <f>'01_RAW_Spot'!B2073</f>
        <v/>
      </c>
      <c r="C2073" s="16">
        <f>'01_RAW_IV'!B2073</f>
        <v/>
      </c>
      <c r="D2073" s="15">
        <f>LN(B2073/B2072)</f>
        <v/>
      </c>
      <c r="E2073" s="16">
        <f>STDEV(D2053:D2073)*SQRT(252)</f>
        <v/>
      </c>
      <c r="F2073" s="16">
        <f>STDEV(D2011:D2073)*SQRT(252)</f>
        <v/>
      </c>
      <c r="G2073" s="16">
        <f>IF(OR(C2073="",F2073=""),"",C2073-F2073)</f>
        <v/>
      </c>
      <c r="H2073" s="17">
        <f>IF(OR(C2073="",F2073="",F2073=0),"",C2073/F2073)</f>
        <v/>
      </c>
      <c r="I2073" s="18">
        <f>IF('01_RAW_FwdRV'!B2073="","",'01_RAW_FwdRV'!B2073)</f>
        <v/>
      </c>
      <c r="J2073" s="18">
        <f>IF(ROW()&lt;=3286,STDEV(D2074:D2094)*SQRT(252),"")</f>
        <v/>
      </c>
      <c r="K2073" s="18">
        <f>IF(ROW()&lt;=3244,LN(B2136/B2073),"")</f>
        <v/>
      </c>
      <c r="L2073" s="19" t="n">
        <v>0.06611969111969113</v>
      </c>
      <c r="M2073" s="19" t="n">
        <v>0.09362934362934362</v>
      </c>
      <c r="N2073" s="17" t="n">
        <v>0.189964972893602</v>
      </c>
      <c r="O2073" s="20">
        <f>IF(F2073="","",IF(F2073&lt;'04_VOLATILITY_REGIMES'!$C$5,"Low",IF(F2073&lt;'04_VOLATILITY_REGIMES'!$C$6,"Normal",IF(F2073&lt;'04_VOLATILITY_REGIMES'!$C$7,"High","Extreme"))))</f>
        <v/>
      </c>
      <c r="P2073" s="20">
        <f>O2074</f>
        <v/>
      </c>
      <c r="Q2073" s="21">
        <f>YEAR(A2073)</f>
        <v/>
      </c>
    </row>
    <row r="2074">
      <c r="A2074" s="14" t="n">
        <v>44412</v>
      </c>
      <c r="B2074" s="15">
        <f>'01_RAW_Spot'!B2074</f>
        <v/>
      </c>
      <c r="C2074" s="16">
        <f>'01_RAW_IV'!B2074</f>
        <v/>
      </c>
      <c r="D2074" s="15">
        <f>LN(B2074/B2073)</f>
        <v/>
      </c>
      <c r="E2074" s="16">
        <f>STDEV(D2054:D2074)*SQRT(252)</f>
        <v/>
      </c>
      <c r="F2074" s="16">
        <f>STDEV(D2012:D2074)*SQRT(252)</f>
        <v/>
      </c>
      <c r="G2074" s="16">
        <f>IF(OR(C2074="",F2074=""),"",C2074-F2074)</f>
        <v/>
      </c>
      <c r="H2074" s="17">
        <f>IF(OR(C2074="",F2074="",F2074=0),"",C2074/F2074)</f>
        <v/>
      </c>
      <c r="I2074" s="18">
        <f>IF('01_RAW_FwdRV'!B2074="","",'01_RAW_FwdRV'!B2074)</f>
        <v/>
      </c>
      <c r="J2074" s="18">
        <f>IF(ROW()&lt;=3286,STDEV(D2075:D2095)*SQRT(252),"")</f>
        <v/>
      </c>
      <c r="K2074" s="18">
        <f>IF(ROW()&lt;=3244,LN(B2137/B2074),"")</f>
        <v/>
      </c>
      <c r="L2074" s="19" t="n">
        <v>0.03424987940183309</v>
      </c>
      <c r="M2074" s="19" t="n">
        <v>0.0945489628557646</v>
      </c>
      <c r="N2074" s="17" t="n">
        <v>0.1531895614128932</v>
      </c>
      <c r="O2074" s="20">
        <f>IF(F2074="","",IF(F2074&lt;'04_VOLATILITY_REGIMES'!$C$5,"Low",IF(F2074&lt;'04_VOLATILITY_REGIMES'!$C$6,"Normal",IF(F2074&lt;'04_VOLATILITY_REGIMES'!$C$7,"High","Extreme"))))</f>
        <v/>
      </c>
      <c r="P2074" s="20">
        <f>O2075</f>
        <v/>
      </c>
      <c r="Q2074" s="21">
        <f>YEAR(A2074)</f>
        <v/>
      </c>
    </row>
    <row r="2075">
      <c r="A2075" s="14" t="n">
        <v>44413</v>
      </c>
      <c r="B2075" s="15">
        <f>'01_RAW_Spot'!B2075</f>
        <v/>
      </c>
      <c r="C2075" s="16">
        <f>'01_RAW_IV'!B2075</f>
        <v/>
      </c>
      <c r="D2075" s="15">
        <f>LN(B2075/B2074)</f>
        <v/>
      </c>
      <c r="E2075" s="16">
        <f>STDEV(D2055:D2075)*SQRT(252)</f>
        <v/>
      </c>
      <c r="F2075" s="16">
        <f>STDEV(D2013:D2075)*SQRT(252)</f>
        <v/>
      </c>
      <c r="G2075" s="16">
        <f>IF(OR(C2075="",F2075=""),"",C2075-F2075)</f>
        <v/>
      </c>
      <c r="H2075" s="17">
        <f>IF(OR(C2075="",F2075="",F2075=0),"",C2075/F2075)</f>
        <v/>
      </c>
      <c r="I2075" s="18">
        <f>IF('01_RAW_FwdRV'!B2075="","",'01_RAW_FwdRV'!B2075)</f>
        <v/>
      </c>
      <c r="J2075" s="18">
        <f>IF(ROW()&lt;=3286,STDEV(D2076:D2096)*SQRT(252),"")</f>
        <v/>
      </c>
      <c r="K2075" s="18">
        <f>IF(ROW()&lt;=3244,LN(B2138/B2075),"")</f>
        <v/>
      </c>
      <c r="L2075" s="19" t="n">
        <v>0.02844744455159113</v>
      </c>
      <c r="M2075" s="19" t="n">
        <v>0.0940212150433944</v>
      </c>
      <c r="N2075" s="17" t="n">
        <v>0.1462873558541937</v>
      </c>
      <c r="O2075" s="20">
        <f>IF(F2075="","",IF(F2075&lt;'04_VOLATILITY_REGIMES'!$C$5,"Low",IF(F2075&lt;'04_VOLATILITY_REGIMES'!$C$6,"Normal",IF(F2075&lt;'04_VOLATILITY_REGIMES'!$C$7,"High","Extreme"))))</f>
        <v/>
      </c>
      <c r="P2075" s="20">
        <f>O2076</f>
        <v/>
      </c>
      <c r="Q2075" s="21">
        <f>YEAR(A2075)</f>
        <v/>
      </c>
    </row>
    <row r="2076">
      <c r="A2076" s="14" t="n">
        <v>44414</v>
      </c>
      <c r="B2076" s="15">
        <f>'01_RAW_Spot'!B2076</f>
        <v/>
      </c>
      <c r="C2076" s="16">
        <f>'01_RAW_IV'!B2076</f>
        <v/>
      </c>
      <c r="D2076" s="15">
        <f>LN(B2076/B2075)</f>
        <v/>
      </c>
      <c r="E2076" s="16">
        <f>STDEV(D2056:D2076)*SQRT(252)</f>
        <v/>
      </c>
      <c r="F2076" s="16">
        <f>STDEV(D2014:D2076)*SQRT(252)</f>
        <v/>
      </c>
      <c r="G2076" s="16">
        <f>IF(OR(C2076="",F2076=""),"",C2076-F2076)</f>
        <v/>
      </c>
      <c r="H2076" s="17">
        <f>IF(OR(C2076="",F2076="",F2076=0),"",C2076/F2076)</f>
        <v/>
      </c>
      <c r="I2076" s="18">
        <f>IF('01_RAW_FwdRV'!B2076="","",'01_RAW_FwdRV'!B2076)</f>
        <v/>
      </c>
      <c r="J2076" s="18">
        <f>IF(ROW()&lt;=3286,STDEV(D2077:D2097)*SQRT(252),"")</f>
        <v/>
      </c>
      <c r="K2076" s="18">
        <f>IF(ROW()&lt;=3244,LN(B2139/B2076),"")</f>
        <v/>
      </c>
      <c r="L2076" s="19" t="n">
        <v>0.04963855421686747</v>
      </c>
      <c r="M2076" s="19" t="n">
        <v>0.09204819277108434</v>
      </c>
      <c r="N2076" s="17" t="n">
        <v>0.1829292797172194</v>
      </c>
      <c r="O2076" s="20">
        <f>IF(F2076="","",IF(F2076&lt;'04_VOLATILITY_REGIMES'!$C$5,"Low",IF(F2076&lt;'04_VOLATILITY_REGIMES'!$C$6,"Normal",IF(F2076&lt;'04_VOLATILITY_REGIMES'!$C$7,"High","Extreme"))))</f>
        <v/>
      </c>
      <c r="P2076" s="20">
        <f>O2077</f>
        <v/>
      </c>
      <c r="Q2076" s="21">
        <f>YEAR(A2076)</f>
        <v/>
      </c>
    </row>
    <row r="2077">
      <c r="A2077" s="14" t="n">
        <v>44417</v>
      </c>
      <c r="B2077" s="15">
        <f>'01_RAW_Spot'!B2077</f>
        <v/>
      </c>
      <c r="C2077" s="16">
        <f>'01_RAW_IV'!B2077</f>
        <v/>
      </c>
      <c r="D2077" s="15">
        <f>LN(B2077/B2076)</f>
        <v/>
      </c>
      <c r="E2077" s="16">
        <f>STDEV(D2057:D2077)*SQRT(252)</f>
        <v/>
      </c>
      <c r="F2077" s="16">
        <f>STDEV(D2015:D2077)*SQRT(252)</f>
        <v/>
      </c>
      <c r="G2077" s="16">
        <f>IF(OR(C2077="",F2077=""),"",C2077-F2077)</f>
        <v/>
      </c>
      <c r="H2077" s="17">
        <f>IF(OR(C2077="",F2077="",F2077=0),"",C2077/F2077)</f>
        <v/>
      </c>
      <c r="I2077" s="18">
        <f>IF('01_RAW_FwdRV'!B2077="","",'01_RAW_FwdRV'!B2077)</f>
        <v/>
      </c>
      <c r="J2077" s="18">
        <f>IF(ROW()&lt;=3286,STDEV(D2078:D2098)*SQRT(252),"")</f>
        <v/>
      </c>
      <c r="K2077" s="18">
        <f>IF(ROW()&lt;=3244,LN(B2140/B2077),"")</f>
        <v/>
      </c>
      <c r="L2077" s="19" t="n">
        <v>0.05780346820809248</v>
      </c>
      <c r="M2077" s="19" t="n">
        <v>0.08285163776493257</v>
      </c>
      <c r="N2077" s="17" t="n">
        <v>0.2201650141418205</v>
      </c>
      <c r="O2077" s="20">
        <f>IF(F2077="","",IF(F2077&lt;'04_VOLATILITY_REGIMES'!$C$5,"Low",IF(F2077&lt;'04_VOLATILITY_REGIMES'!$C$6,"Normal",IF(F2077&lt;'04_VOLATILITY_REGIMES'!$C$7,"High","Extreme"))))</f>
        <v/>
      </c>
      <c r="P2077" s="20">
        <f>O2078</f>
        <v/>
      </c>
      <c r="Q2077" s="21">
        <f>YEAR(A2077)</f>
        <v/>
      </c>
    </row>
    <row r="2078">
      <c r="A2078" s="14" t="n">
        <v>44418</v>
      </c>
      <c r="B2078" s="15">
        <f>'01_RAW_Spot'!B2078</f>
        <v/>
      </c>
      <c r="C2078" s="16">
        <f>'01_RAW_IV'!B2078</f>
        <v/>
      </c>
      <c r="D2078" s="15">
        <f>LN(B2078/B2077)</f>
        <v/>
      </c>
      <c r="E2078" s="16">
        <f>STDEV(D2058:D2078)*SQRT(252)</f>
        <v/>
      </c>
      <c r="F2078" s="16">
        <f>STDEV(D2016:D2078)*SQRT(252)</f>
        <v/>
      </c>
      <c r="G2078" s="16">
        <f>IF(OR(C2078="",F2078=""),"",C2078-F2078)</f>
        <v/>
      </c>
      <c r="H2078" s="17">
        <f>IF(OR(C2078="",F2078="",F2078=0),"",C2078/F2078)</f>
        <v/>
      </c>
      <c r="I2078" s="18">
        <f>IF('01_RAW_FwdRV'!B2078="","",'01_RAW_FwdRV'!B2078)</f>
        <v/>
      </c>
      <c r="J2078" s="18">
        <f>IF(ROW()&lt;=3286,STDEV(D2079:D2099)*SQRT(252),"")</f>
        <v/>
      </c>
      <c r="K2078" s="18">
        <f>IF(ROW()&lt;=3244,LN(B2141/B2078),"")</f>
        <v/>
      </c>
      <c r="L2078" s="19" t="n">
        <v>0.02888781896966779</v>
      </c>
      <c r="M2078" s="19" t="n">
        <v>0.08281174771304767</v>
      </c>
      <c r="N2078" s="17" t="n">
        <v>0.1955081818375431</v>
      </c>
      <c r="O2078" s="20">
        <f>IF(F2078="","",IF(F2078&lt;'04_VOLATILITY_REGIMES'!$C$5,"Low",IF(F2078&lt;'04_VOLATILITY_REGIMES'!$C$6,"Normal",IF(F2078&lt;'04_VOLATILITY_REGIMES'!$C$7,"High","Extreme"))))</f>
        <v/>
      </c>
      <c r="P2078" s="20">
        <f>O2079</f>
        <v/>
      </c>
      <c r="Q2078" s="21">
        <f>YEAR(A2078)</f>
        <v/>
      </c>
    </row>
    <row r="2079">
      <c r="A2079" s="14" t="n">
        <v>44419</v>
      </c>
      <c r="B2079" s="15">
        <f>'01_RAW_Spot'!B2079</f>
        <v/>
      </c>
      <c r="C2079" s="16">
        <f>'01_RAW_IV'!B2079</f>
        <v/>
      </c>
      <c r="D2079" s="15">
        <f>LN(B2079/B2078)</f>
        <v/>
      </c>
      <c r="E2079" s="16">
        <f>STDEV(D2059:D2079)*SQRT(252)</f>
        <v/>
      </c>
      <c r="F2079" s="16">
        <f>STDEV(D2017:D2079)*SQRT(252)</f>
        <v/>
      </c>
      <c r="G2079" s="16">
        <f>IF(OR(C2079="",F2079=""),"",C2079-F2079)</f>
        <v/>
      </c>
      <c r="H2079" s="17">
        <f>IF(OR(C2079="",F2079="",F2079=0),"",C2079/F2079)</f>
        <v/>
      </c>
      <c r="I2079" s="18">
        <f>IF('01_RAW_FwdRV'!B2079="","",'01_RAW_FwdRV'!B2079)</f>
        <v/>
      </c>
      <c r="J2079" s="18">
        <f>IF(ROW()&lt;=3286,STDEV(D2080:D2100)*SQRT(252),"")</f>
        <v/>
      </c>
      <c r="K2079" s="18">
        <f>IF(ROW()&lt;=3244,LN(B2142/B2079),"")</f>
        <v/>
      </c>
      <c r="L2079" s="19" t="n">
        <v>0.03368623676612127</v>
      </c>
      <c r="M2079" s="19" t="n">
        <v>0.08277189605389798</v>
      </c>
      <c r="N2079" s="17" t="n">
        <v>0.1985107331250263</v>
      </c>
      <c r="O2079" s="20">
        <f>IF(F2079="","",IF(F2079&lt;'04_VOLATILITY_REGIMES'!$C$5,"Low",IF(F2079&lt;'04_VOLATILITY_REGIMES'!$C$6,"Normal",IF(F2079&lt;'04_VOLATILITY_REGIMES'!$C$7,"High","Extreme"))))</f>
        <v/>
      </c>
      <c r="P2079" s="20">
        <f>O2080</f>
        <v/>
      </c>
      <c r="Q2079" s="21">
        <f>YEAR(A2079)</f>
        <v/>
      </c>
    </row>
    <row r="2080">
      <c r="A2080" s="14" t="n">
        <v>44420</v>
      </c>
      <c r="B2080" s="15">
        <f>'01_RAW_Spot'!B2080</f>
        <v/>
      </c>
      <c r="C2080" s="16">
        <f>'01_RAW_IV'!B2080</f>
        <v/>
      </c>
      <c r="D2080" s="15">
        <f>LN(B2080/B2079)</f>
        <v/>
      </c>
      <c r="E2080" s="16">
        <f>STDEV(D2060:D2080)*SQRT(252)</f>
        <v/>
      </c>
      <c r="F2080" s="16">
        <f>STDEV(D2018:D2080)*SQRT(252)</f>
        <v/>
      </c>
      <c r="G2080" s="16">
        <f>IF(OR(C2080="",F2080=""),"",C2080-F2080)</f>
        <v/>
      </c>
      <c r="H2080" s="17">
        <f>IF(OR(C2080="",F2080="",F2080=0),"",C2080/F2080)</f>
        <v/>
      </c>
      <c r="I2080" s="18">
        <f>IF('01_RAW_FwdRV'!B2080="","",'01_RAW_FwdRV'!B2080)</f>
        <v/>
      </c>
      <c r="J2080" s="18">
        <f>IF(ROW()&lt;=3286,STDEV(D2081:D2101)*SQRT(252),"")</f>
        <v/>
      </c>
      <c r="K2080" s="18">
        <f>IF(ROW()&lt;=3244,LN(B2143/B2080),"")</f>
        <v/>
      </c>
      <c r="L2080" s="19" t="n">
        <v>0.04665704665704665</v>
      </c>
      <c r="M2080" s="19" t="n">
        <v>0.08802308802308802</v>
      </c>
      <c r="N2080" s="17" t="n">
        <v>0.1949470698156387</v>
      </c>
      <c r="O2080" s="20">
        <f>IF(F2080="","",IF(F2080&lt;'04_VOLATILITY_REGIMES'!$C$5,"Low",IF(F2080&lt;'04_VOLATILITY_REGIMES'!$C$6,"Normal",IF(F2080&lt;'04_VOLATILITY_REGIMES'!$C$7,"High","Extreme"))))</f>
        <v/>
      </c>
      <c r="P2080" s="20">
        <f>O2081</f>
        <v/>
      </c>
      <c r="Q2080" s="21">
        <f>YEAR(A2080)</f>
        <v/>
      </c>
    </row>
    <row r="2081">
      <c r="A2081" s="14" t="n">
        <v>44421</v>
      </c>
      <c r="B2081" s="15">
        <f>'01_RAW_Spot'!B2081</f>
        <v/>
      </c>
      <c r="C2081" s="16">
        <f>'01_RAW_IV'!B2081</f>
        <v/>
      </c>
      <c r="D2081" s="15">
        <f>LN(B2081/B2080)</f>
        <v/>
      </c>
      <c r="E2081" s="16">
        <f>STDEV(D2061:D2081)*SQRT(252)</f>
        <v/>
      </c>
      <c r="F2081" s="16">
        <f>STDEV(D2019:D2081)*SQRT(252)</f>
        <v/>
      </c>
      <c r="G2081" s="16">
        <f>IF(OR(C2081="",F2081=""),"",C2081-F2081)</f>
        <v/>
      </c>
      <c r="H2081" s="17">
        <f>IF(OR(C2081="",F2081="",F2081=0),"",C2081/F2081)</f>
        <v/>
      </c>
      <c r="I2081" s="18">
        <f>IF('01_RAW_FwdRV'!B2081="","",'01_RAW_FwdRV'!B2081)</f>
        <v/>
      </c>
      <c r="J2081" s="18">
        <f>IF(ROW()&lt;=3286,STDEV(D2082:D2102)*SQRT(252),"")</f>
        <v/>
      </c>
      <c r="K2081" s="18">
        <f>IF(ROW()&lt;=3244,LN(B2144/B2081),"")</f>
        <v/>
      </c>
      <c r="L2081" s="19" t="n">
        <v>0.02403846153846154</v>
      </c>
      <c r="M2081" s="19" t="n">
        <v>0.08413461538461539</v>
      </c>
      <c r="N2081" s="17" t="n">
        <v>0.1787806242097994</v>
      </c>
      <c r="O2081" s="20">
        <f>IF(F2081="","",IF(F2081&lt;'04_VOLATILITY_REGIMES'!$C$5,"Low",IF(F2081&lt;'04_VOLATILITY_REGIMES'!$C$6,"Normal",IF(F2081&lt;'04_VOLATILITY_REGIMES'!$C$7,"High","Extreme"))))</f>
        <v/>
      </c>
      <c r="P2081" s="20">
        <f>O2082</f>
        <v/>
      </c>
      <c r="Q2081" s="21">
        <f>YEAR(A2081)</f>
        <v/>
      </c>
    </row>
    <row r="2082">
      <c r="A2082" s="14" t="n">
        <v>44425</v>
      </c>
      <c r="B2082" s="15">
        <f>'01_RAW_Spot'!B2082</f>
        <v/>
      </c>
      <c r="C2082" s="16">
        <f>'01_RAW_IV'!B2082</f>
        <v/>
      </c>
      <c r="D2082" s="15">
        <f>LN(B2082/B2081)</f>
        <v/>
      </c>
      <c r="E2082" s="16">
        <f>STDEV(D2062:D2082)*SQRT(252)</f>
        <v/>
      </c>
      <c r="F2082" s="16">
        <f>STDEV(D2020:D2082)*SQRT(252)</f>
        <v/>
      </c>
      <c r="G2082" s="16">
        <f>IF(OR(C2082="",F2082=""),"",C2082-F2082)</f>
        <v/>
      </c>
      <c r="H2082" s="17">
        <f>IF(OR(C2082="",F2082="",F2082=0),"",C2082/F2082)</f>
        <v/>
      </c>
      <c r="I2082" s="18">
        <f>IF('01_RAW_FwdRV'!B2082="","",'01_RAW_FwdRV'!B2082)</f>
        <v/>
      </c>
      <c r="J2082" s="18">
        <f>IF(ROW()&lt;=3286,STDEV(D2083:D2103)*SQRT(252),"")</f>
        <v/>
      </c>
      <c r="K2082" s="18">
        <f>IF(ROW()&lt;=3244,LN(B2145/B2082),"")</f>
        <v/>
      </c>
      <c r="L2082" s="19" t="n">
        <v>0.01153291686689092</v>
      </c>
      <c r="M2082" s="19" t="n">
        <v>0.08409418548774628</v>
      </c>
      <c r="N2082" s="17" t="n">
        <v>0.1485394314214706</v>
      </c>
      <c r="O2082" s="20">
        <f>IF(F2082="","",IF(F2082&lt;'04_VOLATILITY_REGIMES'!$C$5,"Low",IF(F2082&lt;'04_VOLATILITY_REGIMES'!$C$6,"Normal",IF(F2082&lt;'04_VOLATILITY_REGIMES'!$C$7,"High","Extreme"))))</f>
        <v/>
      </c>
      <c r="P2082" s="20">
        <f>O2083</f>
        <v/>
      </c>
      <c r="Q2082" s="21">
        <f>YEAR(A2082)</f>
        <v/>
      </c>
    </row>
    <row r="2083">
      <c r="A2083" s="14" t="n">
        <v>44426</v>
      </c>
      <c r="B2083" s="15">
        <f>'01_RAW_Spot'!B2083</f>
        <v/>
      </c>
      <c r="C2083" s="16">
        <f>'01_RAW_IV'!B2083</f>
        <v/>
      </c>
      <c r="D2083" s="15">
        <f>LN(B2083/B2082)</f>
        <v/>
      </c>
      <c r="E2083" s="16">
        <f>STDEV(D2063:D2083)*SQRT(252)</f>
        <v/>
      </c>
      <c r="F2083" s="16">
        <f>STDEV(D2021:D2083)*SQRT(252)</f>
        <v/>
      </c>
      <c r="G2083" s="16">
        <f>IF(OR(C2083="",F2083=""),"",C2083-F2083)</f>
        <v/>
      </c>
      <c r="H2083" s="17">
        <f>IF(OR(C2083="",F2083="",F2083=0),"",C2083/F2083)</f>
        <v/>
      </c>
      <c r="I2083" s="18">
        <f>IF('01_RAW_FwdRV'!B2083="","",'01_RAW_FwdRV'!B2083)</f>
        <v/>
      </c>
      <c r="J2083" s="18">
        <f>IF(ROW()&lt;=3286,STDEV(D2084:D2104)*SQRT(252),"")</f>
        <v/>
      </c>
      <c r="K2083" s="18">
        <f>IF(ROW()&lt;=3244,LN(B2146/B2083),"")</f>
        <v/>
      </c>
      <c r="L2083" s="19" t="n">
        <v>0.01344860710854947</v>
      </c>
      <c r="M2083" s="19" t="n">
        <v>0.0792507204610951</v>
      </c>
      <c r="N2083" s="17" t="n">
        <v>0.1642134444987428</v>
      </c>
      <c r="O2083" s="20">
        <f>IF(F2083="","",IF(F2083&lt;'04_VOLATILITY_REGIMES'!$C$5,"Low",IF(F2083&lt;'04_VOLATILITY_REGIMES'!$C$6,"Normal",IF(F2083&lt;'04_VOLATILITY_REGIMES'!$C$7,"High","Extreme"))))</f>
        <v/>
      </c>
      <c r="P2083" s="20">
        <f>O2084</f>
        <v/>
      </c>
      <c r="Q2083" s="21">
        <f>YEAR(A2083)</f>
        <v/>
      </c>
    </row>
    <row r="2084">
      <c r="A2084" s="14" t="n">
        <v>44428</v>
      </c>
      <c r="B2084" s="15">
        <f>'01_RAW_Spot'!B2084</f>
        <v/>
      </c>
      <c r="C2084" s="16">
        <f>'01_RAW_IV'!B2084</f>
        <v/>
      </c>
      <c r="D2084" s="15">
        <f>LN(B2084/B2083)</f>
        <v/>
      </c>
      <c r="E2084" s="16">
        <f>STDEV(D2064:D2084)*SQRT(252)</f>
        <v/>
      </c>
      <c r="F2084" s="16">
        <f>STDEV(D2022:D2084)*SQRT(252)</f>
        <v/>
      </c>
      <c r="G2084" s="16">
        <f>IF(OR(C2084="",F2084=""),"",C2084-F2084)</f>
        <v/>
      </c>
      <c r="H2084" s="17">
        <f>IF(OR(C2084="",F2084="",F2084=0),"",C2084/F2084)</f>
        <v/>
      </c>
      <c r="I2084" s="18">
        <f>IF('01_RAW_FwdRV'!B2084="","",'01_RAW_FwdRV'!B2084)</f>
        <v/>
      </c>
      <c r="J2084" s="18">
        <f>IF(ROW()&lt;=3286,STDEV(D2085:D2105)*SQRT(252),"")</f>
        <v/>
      </c>
      <c r="K2084" s="18">
        <f>IF(ROW()&lt;=3244,LN(B2147/B2084),"")</f>
        <v/>
      </c>
      <c r="L2084" s="19" t="n">
        <v>0.01008161305808929</v>
      </c>
      <c r="M2084" s="19" t="n">
        <v>0.08113298127700432</v>
      </c>
      <c r="N2084" s="17" t="n">
        <v>0.1494406152257987</v>
      </c>
      <c r="O2084" s="20">
        <f>IF(F2084="","",IF(F2084&lt;'04_VOLATILITY_REGIMES'!$C$5,"Low",IF(F2084&lt;'04_VOLATILITY_REGIMES'!$C$6,"Normal",IF(F2084&lt;'04_VOLATILITY_REGIMES'!$C$7,"High","Extreme"))))</f>
        <v/>
      </c>
      <c r="P2084" s="20">
        <f>O2085</f>
        <v/>
      </c>
      <c r="Q2084" s="21">
        <f>YEAR(A2084)</f>
        <v/>
      </c>
    </row>
    <row r="2085">
      <c r="A2085" s="14" t="n">
        <v>44431</v>
      </c>
      <c r="B2085" s="15">
        <f>'01_RAW_Spot'!B2085</f>
        <v/>
      </c>
      <c r="C2085" s="16">
        <f>'01_RAW_IV'!B2085</f>
        <v/>
      </c>
      <c r="D2085" s="15">
        <f>LN(B2085/B2084)</f>
        <v/>
      </c>
      <c r="E2085" s="16">
        <f>STDEV(D2065:D2085)*SQRT(252)</f>
        <v/>
      </c>
      <c r="F2085" s="16">
        <f>STDEV(D2023:D2085)*SQRT(252)</f>
        <v/>
      </c>
      <c r="G2085" s="16">
        <f>IF(OR(C2085="",F2085=""),"",C2085-F2085)</f>
        <v/>
      </c>
      <c r="H2085" s="17">
        <f>IF(OR(C2085="",F2085="",F2085=0),"",C2085/F2085)</f>
        <v/>
      </c>
      <c r="I2085" s="18">
        <f>IF('01_RAW_FwdRV'!B2085="","",'01_RAW_FwdRV'!B2085)</f>
        <v/>
      </c>
      <c r="J2085" s="18">
        <f>IF(ROW()&lt;=3286,STDEV(D2086:D2106)*SQRT(252),"")</f>
        <v/>
      </c>
      <c r="K2085" s="18">
        <f>IF(ROW()&lt;=3244,LN(B2148/B2085),"")</f>
        <v/>
      </c>
      <c r="L2085" s="19" t="n">
        <v>0.009117082533589251</v>
      </c>
      <c r="M2085" s="19" t="n">
        <v>0.08781190019193857</v>
      </c>
      <c r="N2085" s="17" t="n">
        <v>0.1252103299919354</v>
      </c>
      <c r="O2085" s="20">
        <f>IF(F2085="","",IF(F2085&lt;'04_VOLATILITY_REGIMES'!$C$5,"Low",IF(F2085&lt;'04_VOLATILITY_REGIMES'!$C$6,"Normal",IF(F2085&lt;'04_VOLATILITY_REGIMES'!$C$7,"High","Extreme"))))</f>
        <v/>
      </c>
      <c r="P2085" s="20">
        <f>O2086</f>
        <v/>
      </c>
      <c r="Q2085" s="21">
        <f>YEAR(A2085)</f>
        <v/>
      </c>
    </row>
    <row r="2086">
      <c r="A2086" s="14" t="n">
        <v>44432</v>
      </c>
      <c r="B2086" s="15">
        <f>'01_RAW_Spot'!B2086</f>
        <v/>
      </c>
      <c r="C2086" s="16">
        <f>'01_RAW_IV'!B2086</f>
        <v/>
      </c>
      <c r="D2086" s="15">
        <f>LN(B2086/B2085)</f>
        <v/>
      </c>
      <c r="E2086" s="16">
        <f>STDEV(D2066:D2086)*SQRT(252)</f>
        <v/>
      </c>
      <c r="F2086" s="16">
        <f>STDEV(D2024:D2086)*SQRT(252)</f>
        <v/>
      </c>
      <c r="G2086" s="16">
        <f>IF(OR(C2086="",F2086=""),"",C2086-F2086)</f>
        <v/>
      </c>
      <c r="H2086" s="17">
        <f>IF(OR(C2086="",F2086="",F2086=0),"",C2086/F2086)</f>
        <v/>
      </c>
      <c r="I2086" s="18">
        <f>IF('01_RAW_FwdRV'!B2086="","",'01_RAW_FwdRV'!B2086)</f>
        <v/>
      </c>
      <c r="J2086" s="18">
        <f>IF(ROW()&lt;=3286,STDEV(D2087:D2107)*SQRT(252),"")</f>
        <v/>
      </c>
      <c r="K2086" s="18">
        <f>IF(ROW()&lt;=3244,LN(B2149/B2086),"")</f>
        <v/>
      </c>
      <c r="L2086" s="19" t="n">
        <v>0.006235011990407674</v>
      </c>
      <c r="M2086" s="19" t="n">
        <v>0.07434052757793765</v>
      </c>
      <c r="N2086" s="17" t="n">
        <v>0.1443687280378176</v>
      </c>
      <c r="O2086" s="20">
        <f>IF(F2086="","",IF(F2086&lt;'04_VOLATILITY_REGIMES'!$C$5,"Low",IF(F2086&lt;'04_VOLATILITY_REGIMES'!$C$6,"Normal",IF(F2086&lt;'04_VOLATILITY_REGIMES'!$C$7,"High","Extreme"))))</f>
        <v/>
      </c>
      <c r="P2086" s="20">
        <f>O2087</f>
        <v/>
      </c>
      <c r="Q2086" s="21">
        <f>YEAR(A2086)</f>
        <v/>
      </c>
    </row>
    <row r="2087">
      <c r="A2087" s="14" t="n">
        <v>44433</v>
      </c>
      <c r="B2087" s="15">
        <f>'01_RAW_Spot'!B2087</f>
        <v/>
      </c>
      <c r="C2087" s="16">
        <f>'01_RAW_IV'!B2087</f>
        <v/>
      </c>
      <c r="D2087" s="15">
        <f>LN(B2087/B2086)</f>
        <v/>
      </c>
      <c r="E2087" s="16">
        <f>STDEV(D2067:D2087)*SQRT(252)</f>
        <v/>
      </c>
      <c r="F2087" s="16">
        <f>STDEV(D2025:D2087)*SQRT(252)</f>
        <v/>
      </c>
      <c r="G2087" s="16">
        <f>IF(OR(C2087="",F2087=""),"",C2087-F2087)</f>
        <v/>
      </c>
      <c r="H2087" s="17">
        <f>IF(OR(C2087="",F2087="",F2087=0),"",C2087/F2087)</f>
        <v/>
      </c>
      <c r="I2087" s="18">
        <f>IF('01_RAW_FwdRV'!B2087="","",'01_RAW_FwdRV'!B2087)</f>
        <v/>
      </c>
      <c r="J2087" s="18">
        <f>IF(ROW()&lt;=3286,STDEV(D2088:D2108)*SQRT(252),"")</f>
        <v/>
      </c>
      <c r="K2087" s="18">
        <f>IF(ROW()&lt;=3244,LN(B2150/B2087),"")</f>
        <v/>
      </c>
      <c r="L2087" s="19" t="n">
        <v>0.004793863854266539</v>
      </c>
      <c r="M2087" s="19" t="n">
        <v>0.07142857142857142</v>
      </c>
      <c r="N2087" s="17" t="n">
        <v>0.1299557941029491</v>
      </c>
      <c r="O2087" s="20">
        <f>IF(F2087="","",IF(F2087&lt;'04_VOLATILITY_REGIMES'!$C$5,"Low",IF(F2087&lt;'04_VOLATILITY_REGIMES'!$C$6,"Normal",IF(F2087&lt;'04_VOLATILITY_REGIMES'!$C$7,"High","Extreme"))))</f>
        <v/>
      </c>
      <c r="P2087" s="20">
        <f>O2088</f>
        <v/>
      </c>
      <c r="Q2087" s="21">
        <f>YEAR(A2087)</f>
        <v/>
      </c>
    </row>
    <row r="2088">
      <c r="A2088" s="14" t="n">
        <v>44434</v>
      </c>
      <c r="B2088" s="15">
        <f>'01_RAW_Spot'!B2088</f>
        <v/>
      </c>
      <c r="C2088" s="16">
        <f>'01_RAW_IV'!B2088</f>
        <v/>
      </c>
      <c r="D2088" s="15">
        <f>LN(B2088/B2087)</f>
        <v/>
      </c>
      <c r="E2088" s="16">
        <f>STDEV(D2068:D2088)*SQRT(252)</f>
        <v/>
      </c>
      <c r="F2088" s="16">
        <f>STDEV(D2026:D2088)*SQRT(252)</f>
        <v/>
      </c>
      <c r="G2088" s="16">
        <f>IF(OR(C2088="",F2088=""),"",C2088-F2088)</f>
        <v/>
      </c>
      <c r="H2088" s="17">
        <f>IF(OR(C2088="",F2088="",F2088=0),"",C2088/F2088)</f>
        <v/>
      </c>
      <c r="I2088" s="18">
        <f>IF('01_RAW_FwdRV'!B2088="","",'01_RAW_FwdRV'!B2088)</f>
        <v/>
      </c>
      <c r="J2088" s="18">
        <f>IF(ROW()&lt;=3286,STDEV(D2089:D2109)*SQRT(252),"")</f>
        <v/>
      </c>
      <c r="K2088" s="18">
        <f>IF(ROW()&lt;=3244,LN(B2151/B2088),"")</f>
        <v/>
      </c>
      <c r="L2088" s="19" t="n">
        <v>0.004312410158121706</v>
      </c>
      <c r="M2088" s="19" t="n">
        <v>0.06276952563488261</v>
      </c>
      <c r="N2088" s="17" t="n">
        <v>0.1399040912275035</v>
      </c>
      <c r="O2088" s="20">
        <f>IF(F2088="","",IF(F2088&lt;'04_VOLATILITY_REGIMES'!$C$5,"Low",IF(F2088&lt;'04_VOLATILITY_REGIMES'!$C$6,"Normal",IF(F2088&lt;'04_VOLATILITY_REGIMES'!$C$7,"High","Extreme"))))</f>
        <v/>
      </c>
      <c r="P2088" s="20">
        <f>O2089</f>
        <v/>
      </c>
      <c r="Q2088" s="21">
        <f>YEAR(A2088)</f>
        <v/>
      </c>
    </row>
    <row r="2089">
      <c r="A2089" s="14" t="n">
        <v>44435</v>
      </c>
      <c r="B2089" s="15">
        <f>'01_RAW_Spot'!B2089</f>
        <v/>
      </c>
      <c r="C2089" s="16">
        <f>'01_RAW_IV'!B2089</f>
        <v/>
      </c>
      <c r="D2089" s="15">
        <f>LN(B2089/B2088)</f>
        <v/>
      </c>
      <c r="E2089" s="16">
        <f>STDEV(D2069:D2089)*SQRT(252)</f>
        <v/>
      </c>
      <c r="F2089" s="16">
        <f>STDEV(D2027:D2089)*SQRT(252)</f>
        <v/>
      </c>
      <c r="G2089" s="16">
        <f>IF(OR(C2089="",F2089=""),"",C2089-F2089)</f>
        <v/>
      </c>
      <c r="H2089" s="17">
        <f>IF(OR(C2089="",F2089="",F2089=0),"",C2089/F2089)</f>
        <v/>
      </c>
      <c r="I2089" s="18">
        <f>IF('01_RAW_FwdRV'!B2089="","",'01_RAW_FwdRV'!B2089)</f>
        <v/>
      </c>
      <c r="J2089" s="18">
        <f>IF(ROW()&lt;=3286,STDEV(D2090:D2110)*SQRT(252),"")</f>
        <v/>
      </c>
      <c r="K2089" s="18">
        <f>IF(ROW()&lt;=3244,LN(B2152/B2089),"")</f>
        <v/>
      </c>
      <c r="L2089" s="19" t="n">
        <v>0.004310344827586207</v>
      </c>
      <c r="M2089" s="19" t="n">
        <v>0.1149425287356322</v>
      </c>
      <c r="N2089" s="17" t="n">
        <v>0.0009076343224406876</v>
      </c>
      <c r="O2089" s="20">
        <f>IF(F2089="","",IF(F2089&lt;'04_VOLATILITY_REGIMES'!$C$5,"Low",IF(F2089&lt;'04_VOLATILITY_REGIMES'!$C$6,"Normal",IF(F2089&lt;'04_VOLATILITY_REGIMES'!$C$7,"High","Extreme"))))</f>
        <v/>
      </c>
      <c r="P2089" s="20">
        <f>O2090</f>
        <v/>
      </c>
      <c r="Q2089" s="21">
        <f>YEAR(A2089)</f>
        <v/>
      </c>
    </row>
    <row r="2090">
      <c r="A2090" s="14" t="n">
        <v>44438</v>
      </c>
      <c r="B2090" s="15">
        <f>'01_RAW_Spot'!B2090</f>
        <v/>
      </c>
      <c r="C2090" s="16">
        <f>'01_RAW_IV'!B2090</f>
        <v/>
      </c>
      <c r="D2090" s="15">
        <f>LN(B2090/B2089)</f>
        <v/>
      </c>
      <c r="E2090" s="16">
        <f>STDEV(D2070:D2090)*SQRT(252)</f>
        <v/>
      </c>
      <c r="F2090" s="16">
        <f>STDEV(D2028:D2090)*SQRT(252)</f>
        <v/>
      </c>
      <c r="G2090" s="16">
        <f>IF(OR(C2090="",F2090=""),"",C2090-F2090)</f>
        <v/>
      </c>
      <c r="H2090" s="17">
        <f>IF(OR(C2090="",F2090="",F2090=0),"",C2090/F2090)</f>
        <v/>
      </c>
      <c r="I2090" s="18">
        <f>IF('01_RAW_FwdRV'!B2090="","",'01_RAW_FwdRV'!B2090)</f>
        <v/>
      </c>
      <c r="J2090" s="18">
        <f>IF(ROW()&lt;=3286,STDEV(D2091:D2111)*SQRT(252),"")</f>
        <v/>
      </c>
      <c r="K2090" s="18">
        <f>IF(ROW()&lt;=3244,LN(B2153/B2090),"")</f>
        <v/>
      </c>
      <c r="L2090" s="19" t="n">
        <v>0.005265677357587362</v>
      </c>
      <c r="M2090" s="19" t="n">
        <v>0.151268549545237</v>
      </c>
      <c r="N2090" s="17" t="n">
        <v>-0.07428221720435016</v>
      </c>
      <c r="O2090" s="20">
        <f>IF(F2090="","",IF(F2090&lt;'04_VOLATILITY_REGIMES'!$C$5,"Low",IF(F2090&lt;'04_VOLATILITY_REGIMES'!$C$6,"Normal",IF(F2090&lt;'04_VOLATILITY_REGIMES'!$C$7,"High","Extreme"))))</f>
        <v/>
      </c>
      <c r="P2090" s="20">
        <f>O2091</f>
        <v/>
      </c>
      <c r="Q2090" s="21">
        <f>YEAR(A2090)</f>
        <v/>
      </c>
    </row>
    <row r="2091">
      <c r="A2091" s="14" t="n">
        <v>44439</v>
      </c>
      <c r="B2091" s="15">
        <f>'01_RAW_Spot'!B2091</f>
        <v/>
      </c>
      <c r="C2091" s="16">
        <f>'01_RAW_IV'!B2091</f>
        <v/>
      </c>
      <c r="D2091" s="15">
        <f>LN(B2091/B2090)</f>
        <v/>
      </c>
      <c r="E2091" s="16">
        <f>STDEV(D2071:D2091)*SQRT(252)</f>
        <v/>
      </c>
      <c r="F2091" s="16">
        <f>STDEV(D2029:D2091)*SQRT(252)</f>
        <v/>
      </c>
      <c r="G2091" s="16">
        <f>IF(OR(C2091="",F2091=""),"",C2091-F2091)</f>
        <v/>
      </c>
      <c r="H2091" s="17">
        <f>IF(OR(C2091="",F2091="",F2091=0),"",C2091/F2091)</f>
        <v/>
      </c>
      <c r="I2091" s="18">
        <f>IF('01_RAW_FwdRV'!B2091="","",'01_RAW_FwdRV'!B2091)</f>
        <v/>
      </c>
      <c r="J2091" s="18">
        <f>IF(ROW()&lt;=3286,STDEV(D2092:D2112)*SQRT(252),"")</f>
        <v/>
      </c>
      <c r="K2091" s="18">
        <f>IF(ROW()&lt;=3244,LN(B2154/B2091),"")</f>
        <v/>
      </c>
      <c r="L2091" s="19" t="n">
        <v>0.008612440191387559</v>
      </c>
      <c r="M2091" s="19" t="n">
        <v>0.1698564593301435</v>
      </c>
      <c r="N2091" s="17" t="n">
        <v>-0.06371118203512556</v>
      </c>
      <c r="O2091" s="20">
        <f>IF(F2091="","",IF(F2091&lt;'04_VOLATILITY_REGIMES'!$C$5,"Low",IF(F2091&lt;'04_VOLATILITY_REGIMES'!$C$6,"Normal",IF(F2091&lt;'04_VOLATILITY_REGIMES'!$C$7,"High","Extreme"))))</f>
        <v/>
      </c>
      <c r="P2091" s="20">
        <f>O2092</f>
        <v/>
      </c>
      <c r="Q2091" s="21">
        <f>YEAR(A2091)</f>
        <v/>
      </c>
    </row>
    <row r="2092">
      <c r="A2092" s="14" t="n">
        <v>44440</v>
      </c>
      <c r="B2092" s="15">
        <f>'01_RAW_Spot'!B2092</f>
        <v/>
      </c>
      <c r="C2092" s="16">
        <f>'01_RAW_IV'!B2092</f>
        <v/>
      </c>
      <c r="D2092" s="15">
        <f>LN(B2092/B2091)</f>
        <v/>
      </c>
      <c r="E2092" s="16">
        <f>STDEV(D2072:D2092)*SQRT(252)</f>
        <v/>
      </c>
      <c r="F2092" s="16">
        <f>STDEV(D2030:D2092)*SQRT(252)</f>
        <v/>
      </c>
      <c r="G2092" s="16">
        <f>IF(OR(C2092="",F2092=""),"",C2092-F2092)</f>
        <v/>
      </c>
      <c r="H2092" s="17">
        <f>IF(OR(C2092="",F2092="",F2092=0),"",C2092/F2092)</f>
        <v/>
      </c>
      <c r="I2092" s="18">
        <f>IF('01_RAW_FwdRV'!B2092="","",'01_RAW_FwdRV'!B2092)</f>
        <v/>
      </c>
      <c r="J2092" s="18">
        <f>IF(ROW()&lt;=3286,STDEV(D2093:D2113)*SQRT(252),"")</f>
        <v/>
      </c>
      <c r="K2092" s="18">
        <f>IF(ROW()&lt;=3244,LN(B2155/B2092),"")</f>
        <v/>
      </c>
      <c r="L2092" s="19" t="n">
        <v>0.007651841224294596</v>
      </c>
      <c r="M2092" s="19" t="n">
        <v>0.1420373027259684</v>
      </c>
      <c r="N2092" s="17" t="n">
        <v>-0.03700354618399337</v>
      </c>
      <c r="O2092" s="20">
        <f>IF(F2092="","",IF(F2092&lt;'04_VOLATILITY_REGIMES'!$C$5,"Low",IF(F2092&lt;'04_VOLATILITY_REGIMES'!$C$6,"Normal",IF(F2092&lt;'04_VOLATILITY_REGIMES'!$C$7,"High","Extreme"))))</f>
        <v/>
      </c>
      <c r="P2092" s="20">
        <f>O2093</f>
        <v/>
      </c>
      <c r="Q2092" s="21">
        <f>YEAR(A2092)</f>
        <v/>
      </c>
    </row>
    <row r="2093">
      <c r="A2093" s="14" t="n">
        <v>44441</v>
      </c>
      <c r="B2093" s="15">
        <f>'01_RAW_Spot'!B2093</f>
        <v/>
      </c>
      <c r="C2093" s="16">
        <f>'01_RAW_IV'!B2093</f>
        <v/>
      </c>
      <c r="D2093" s="15">
        <f>LN(B2093/B2092)</f>
        <v/>
      </c>
      <c r="E2093" s="16">
        <f>STDEV(D2073:D2093)*SQRT(252)</f>
        <v/>
      </c>
      <c r="F2093" s="16">
        <f>STDEV(D2031:D2093)*SQRT(252)</f>
        <v/>
      </c>
      <c r="G2093" s="16">
        <f>IF(OR(C2093="",F2093=""),"",C2093-F2093)</f>
        <v/>
      </c>
      <c r="H2093" s="17">
        <f>IF(OR(C2093="",F2093="",F2093=0),"",C2093/F2093)</f>
        <v/>
      </c>
      <c r="I2093" s="18">
        <f>IF('01_RAW_FwdRV'!B2093="","",'01_RAW_FwdRV'!B2093)</f>
        <v/>
      </c>
      <c r="J2093" s="18">
        <f>IF(ROW()&lt;=3286,STDEV(D2094:D2114)*SQRT(252),"")</f>
        <v/>
      </c>
      <c r="K2093" s="18">
        <f>IF(ROW()&lt;=3244,LN(B2156/B2093),"")</f>
        <v/>
      </c>
      <c r="L2093" s="19" t="n">
        <v>0.005736137667304016</v>
      </c>
      <c r="M2093" s="19" t="n">
        <v>0.1367112810707457</v>
      </c>
      <c r="N2093" s="17" t="n">
        <v>-0.04200249887110954</v>
      </c>
      <c r="O2093" s="20">
        <f>IF(F2093="","",IF(F2093&lt;'04_VOLATILITY_REGIMES'!$C$5,"Low",IF(F2093&lt;'04_VOLATILITY_REGIMES'!$C$6,"Normal",IF(F2093&lt;'04_VOLATILITY_REGIMES'!$C$7,"High","Extreme"))))</f>
        <v/>
      </c>
      <c r="P2093" s="20">
        <f>O2094</f>
        <v/>
      </c>
      <c r="Q2093" s="21">
        <f>YEAR(A2093)</f>
        <v/>
      </c>
    </row>
    <row r="2094">
      <c r="A2094" s="14" t="n">
        <v>44442</v>
      </c>
      <c r="B2094" s="15">
        <f>'01_RAW_Spot'!B2094</f>
        <v/>
      </c>
      <c r="C2094" s="16">
        <f>'01_RAW_IV'!B2094</f>
        <v/>
      </c>
      <c r="D2094" s="15">
        <f>LN(B2094/B2093)</f>
        <v/>
      </c>
      <c r="E2094" s="16">
        <f>STDEV(D2074:D2094)*SQRT(252)</f>
        <v/>
      </c>
      <c r="F2094" s="16">
        <f>STDEV(D2032:D2094)*SQRT(252)</f>
        <v/>
      </c>
      <c r="G2094" s="16">
        <f>IF(OR(C2094="",F2094=""),"",C2094-F2094)</f>
        <v/>
      </c>
      <c r="H2094" s="17">
        <f>IF(OR(C2094="",F2094="",F2094=0),"",C2094/F2094)</f>
        <v/>
      </c>
      <c r="I2094" s="18">
        <f>IF('01_RAW_FwdRV'!B2094="","",'01_RAW_FwdRV'!B2094)</f>
        <v/>
      </c>
      <c r="J2094" s="18">
        <f>IF(ROW()&lt;=3286,STDEV(D2095:D2115)*SQRT(252),"")</f>
        <v/>
      </c>
      <c r="K2094" s="18">
        <f>IF(ROW()&lt;=3244,LN(B2157/B2094),"")</f>
        <v/>
      </c>
      <c r="L2094" s="19" t="n">
        <v>0.004300047778308648</v>
      </c>
      <c r="M2094" s="19" t="n">
        <v>0.1328236980410893</v>
      </c>
      <c r="N2094" s="17" t="n">
        <v>-0.04011795946925495</v>
      </c>
      <c r="O2094" s="20">
        <f>IF(F2094="","",IF(F2094&lt;'04_VOLATILITY_REGIMES'!$C$5,"Low",IF(F2094&lt;'04_VOLATILITY_REGIMES'!$C$6,"Normal",IF(F2094&lt;'04_VOLATILITY_REGIMES'!$C$7,"High","Extreme"))))</f>
        <v/>
      </c>
      <c r="P2094" s="20">
        <f>O2095</f>
        <v/>
      </c>
      <c r="Q2094" s="21">
        <f>YEAR(A2094)</f>
        <v/>
      </c>
    </row>
    <row r="2095">
      <c r="A2095" s="14" t="n">
        <v>44445</v>
      </c>
      <c r="B2095" s="15">
        <f>'01_RAW_Spot'!B2095</f>
        <v/>
      </c>
      <c r="C2095" s="16">
        <f>'01_RAW_IV'!B2095</f>
        <v/>
      </c>
      <c r="D2095" s="15">
        <f>LN(B2095/B2094)</f>
        <v/>
      </c>
      <c r="E2095" s="16">
        <f>STDEV(D2075:D2095)*SQRT(252)</f>
        <v/>
      </c>
      <c r="F2095" s="16">
        <f>STDEV(D2033:D2095)*SQRT(252)</f>
        <v/>
      </c>
      <c r="G2095" s="16">
        <f>IF(OR(C2095="",F2095=""),"",C2095-F2095)</f>
        <v/>
      </c>
      <c r="H2095" s="17">
        <f>IF(OR(C2095="",F2095="",F2095=0),"",C2095/F2095)</f>
        <v/>
      </c>
      <c r="I2095" s="18">
        <f>IF('01_RAW_FwdRV'!B2095="","",'01_RAW_FwdRV'!B2095)</f>
        <v/>
      </c>
      <c r="J2095" s="18">
        <f>IF(ROW()&lt;=3286,STDEV(D2096:D2116)*SQRT(252),"")</f>
        <v/>
      </c>
      <c r="K2095" s="18">
        <f>IF(ROW()&lt;=3244,LN(B2158/B2095),"")</f>
        <v/>
      </c>
      <c r="L2095" s="19" t="n">
        <v>0.0009551098376313276</v>
      </c>
      <c r="M2095" s="19" t="n">
        <v>0.1327602674307545</v>
      </c>
      <c r="N2095" s="17" t="n">
        <v>-0.1040964923769088</v>
      </c>
      <c r="O2095" s="20">
        <f>IF(F2095="","",IF(F2095&lt;'04_VOLATILITY_REGIMES'!$C$5,"Low",IF(F2095&lt;'04_VOLATILITY_REGIMES'!$C$6,"Normal",IF(F2095&lt;'04_VOLATILITY_REGIMES'!$C$7,"High","Extreme"))))</f>
        <v/>
      </c>
      <c r="P2095" s="20">
        <f>O2096</f>
        <v/>
      </c>
      <c r="Q2095" s="21">
        <f>YEAR(A2095)</f>
        <v/>
      </c>
    </row>
    <row r="2096">
      <c r="A2096" s="14" t="n">
        <v>44446</v>
      </c>
      <c r="B2096" s="15">
        <f>'01_RAW_Spot'!B2096</f>
        <v/>
      </c>
      <c r="C2096" s="16">
        <f>'01_RAW_IV'!B2096</f>
        <v/>
      </c>
      <c r="D2096" s="15">
        <f>LN(B2096/B2095)</f>
        <v/>
      </c>
      <c r="E2096" s="16">
        <f>STDEV(D2076:D2096)*SQRT(252)</f>
        <v/>
      </c>
      <c r="F2096" s="16">
        <f>STDEV(D2034:D2096)*SQRT(252)</f>
        <v/>
      </c>
      <c r="G2096" s="16">
        <f>IF(OR(C2096="",F2096=""),"",C2096-F2096)</f>
        <v/>
      </c>
      <c r="H2096" s="17">
        <f>IF(OR(C2096="",F2096="",F2096=0),"",C2096/F2096)</f>
        <v/>
      </c>
      <c r="I2096" s="18">
        <f>IF('01_RAW_FwdRV'!B2096="","",'01_RAW_FwdRV'!B2096)</f>
        <v/>
      </c>
      <c r="J2096" s="18">
        <f>IF(ROW()&lt;=3286,STDEV(D2097:D2117)*SQRT(252),"")</f>
        <v/>
      </c>
      <c r="K2096" s="18">
        <f>IF(ROW()&lt;=3244,LN(B2159/B2096),"")</f>
        <v/>
      </c>
      <c r="L2096" s="19" t="n">
        <v>0.000477326968973747</v>
      </c>
      <c r="M2096" s="19" t="n">
        <v>0.1422434367541766</v>
      </c>
      <c r="N2096" s="17" t="n">
        <v>-0.1808071403948827</v>
      </c>
      <c r="O2096" s="20">
        <f>IF(F2096="","",IF(F2096&lt;'04_VOLATILITY_REGIMES'!$C$5,"Low",IF(F2096&lt;'04_VOLATILITY_REGIMES'!$C$6,"Normal",IF(F2096&lt;'04_VOLATILITY_REGIMES'!$C$7,"High","Extreme"))))</f>
        <v/>
      </c>
      <c r="P2096" s="20">
        <f>O2097</f>
        <v/>
      </c>
      <c r="Q2096" s="21">
        <f>YEAR(A2096)</f>
        <v/>
      </c>
    </row>
    <row r="2097">
      <c r="A2097" s="14" t="n">
        <v>44447</v>
      </c>
      <c r="B2097" s="15">
        <f>'01_RAW_Spot'!B2097</f>
        <v/>
      </c>
      <c r="C2097" s="16">
        <f>'01_RAW_IV'!B2097</f>
        <v/>
      </c>
      <c r="D2097" s="15">
        <f>LN(B2097/B2096)</f>
        <v/>
      </c>
      <c r="E2097" s="16">
        <f>STDEV(D2077:D2097)*SQRT(252)</f>
        <v/>
      </c>
      <c r="F2097" s="16">
        <f>STDEV(D2035:D2097)*SQRT(252)</f>
        <v/>
      </c>
      <c r="G2097" s="16">
        <f>IF(OR(C2097="",F2097=""),"",C2097-F2097)</f>
        <v/>
      </c>
      <c r="H2097" s="17">
        <f>IF(OR(C2097="",F2097="",F2097=0),"",C2097/F2097)</f>
        <v/>
      </c>
      <c r="I2097" s="18">
        <f>IF('01_RAW_FwdRV'!B2097="","",'01_RAW_FwdRV'!B2097)</f>
        <v/>
      </c>
      <c r="J2097" s="18">
        <f>IF(ROW()&lt;=3286,STDEV(D2098:D2118)*SQRT(252),"")</f>
        <v/>
      </c>
      <c r="K2097" s="18">
        <f>IF(ROW()&lt;=3244,LN(B2160/B2097),"")</f>
        <v/>
      </c>
      <c r="L2097" s="19" t="n">
        <v>0.0009541984732824427</v>
      </c>
      <c r="M2097" s="19" t="n">
        <v>0.1469465648854962</v>
      </c>
      <c r="N2097" s="17" t="n">
        <v>-0.1765217035842775</v>
      </c>
      <c r="O2097" s="20">
        <f>IF(F2097="","",IF(F2097&lt;'04_VOLATILITY_REGIMES'!$C$5,"Low",IF(F2097&lt;'04_VOLATILITY_REGIMES'!$C$6,"Normal",IF(F2097&lt;'04_VOLATILITY_REGIMES'!$C$7,"High","Extreme"))))</f>
        <v/>
      </c>
      <c r="P2097" s="20">
        <f>O2098</f>
        <v/>
      </c>
      <c r="Q2097" s="21">
        <f>YEAR(A2097)</f>
        <v/>
      </c>
    </row>
    <row r="2098">
      <c r="A2098" s="14" t="n">
        <v>44448</v>
      </c>
      <c r="B2098" s="15">
        <f>'01_RAW_Spot'!B2098</f>
        <v/>
      </c>
      <c r="C2098" s="16">
        <f>'01_RAW_IV'!B2098</f>
        <v/>
      </c>
      <c r="D2098" s="15">
        <f>LN(B2098/B2097)</f>
        <v/>
      </c>
      <c r="E2098" s="16">
        <f>STDEV(D2078:D2098)*SQRT(252)</f>
        <v/>
      </c>
      <c r="F2098" s="16">
        <f>STDEV(D2036:D2098)*SQRT(252)</f>
        <v/>
      </c>
      <c r="G2098" s="16">
        <f>IF(OR(C2098="",F2098=""),"",C2098-F2098)</f>
        <v/>
      </c>
      <c r="H2098" s="17">
        <f>IF(OR(C2098="",F2098="",F2098=0),"",C2098/F2098)</f>
        <v/>
      </c>
      <c r="I2098" s="18">
        <f>IF('01_RAW_FwdRV'!B2098="","",'01_RAW_FwdRV'!B2098)</f>
        <v/>
      </c>
      <c r="J2098" s="18">
        <f>IF(ROW()&lt;=3286,STDEV(D2099:D2119)*SQRT(252),"")</f>
        <v/>
      </c>
      <c r="K2098" s="18">
        <f>IF(ROW()&lt;=3244,LN(B2161/B2098),"")</f>
        <v/>
      </c>
      <c r="L2098" s="19" t="n">
        <v>0.0009537434430138292</v>
      </c>
      <c r="M2098" s="19" t="n">
        <v>0.1545064377682404</v>
      </c>
      <c r="N2098" s="17" t="n">
        <v>-0.1846679882045349</v>
      </c>
      <c r="O2098" s="20">
        <f>IF(F2098="","",IF(F2098&lt;'04_VOLATILITY_REGIMES'!$C$5,"Low",IF(F2098&lt;'04_VOLATILITY_REGIMES'!$C$6,"Normal",IF(F2098&lt;'04_VOLATILITY_REGIMES'!$C$7,"High","Extreme"))))</f>
        <v/>
      </c>
      <c r="P2098" s="20">
        <f>O2099</f>
        <v/>
      </c>
      <c r="Q2098" s="21">
        <f>YEAR(A2098)</f>
        <v/>
      </c>
    </row>
    <row r="2099">
      <c r="A2099" s="14" t="n">
        <v>44452</v>
      </c>
      <c r="B2099" s="15">
        <f>'01_RAW_Spot'!B2099</f>
        <v/>
      </c>
      <c r="C2099" s="16">
        <f>'01_RAW_IV'!B2099</f>
        <v/>
      </c>
      <c r="D2099" s="15">
        <f>LN(B2099/B2098)</f>
        <v/>
      </c>
      <c r="E2099" s="16">
        <f>STDEV(D2079:D2099)*SQRT(252)</f>
        <v/>
      </c>
      <c r="F2099" s="16">
        <f>STDEV(D2037:D2099)*SQRT(252)</f>
        <v/>
      </c>
      <c r="G2099" s="16">
        <f>IF(OR(C2099="",F2099=""),"",C2099-F2099)</f>
        <v/>
      </c>
      <c r="H2099" s="17">
        <f>IF(OR(C2099="",F2099="",F2099=0),"",C2099/F2099)</f>
        <v/>
      </c>
      <c r="I2099" s="18">
        <f>IF('01_RAW_FwdRV'!B2099="","",'01_RAW_FwdRV'!B2099)</f>
        <v/>
      </c>
      <c r="J2099" s="18">
        <f>IF(ROW()&lt;=3286,STDEV(D2100:D2120)*SQRT(252),"")</f>
        <v/>
      </c>
      <c r="K2099" s="18">
        <f>IF(ROW()&lt;=3244,LN(B2162/B2099),"")</f>
        <v/>
      </c>
      <c r="L2099" s="19" t="n">
        <v>0.001906577693040991</v>
      </c>
      <c r="M2099" s="19" t="n">
        <v>0.1639656816015252</v>
      </c>
      <c r="N2099" s="17" t="n">
        <v>-0.187307554797099</v>
      </c>
      <c r="O2099" s="20">
        <f>IF(F2099="","",IF(F2099&lt;'04_VOLATILITY_REGIMES'!$C$5,"Low",IF(F2099&lt;'04_VOLATILITY_REGIMES'!$C$6,"Normal",IF(F2099&lt;'04_VOLATILITY_REGIMES'!$C$7,"High","Extreme"))))</f>
        <v/>
      </c>
      <c r="P2099" s="20">
        <f>O2100</f>
        <v/>
      </c>
      <c r="Q2099" s="21">
        <f>YEAR(A2099)</f>
        <v/>
      </c>
    </row>
    <row r="2100">
      <c r="A2100" s="14" t="n">
        <v>44453</v>
      </c>
      <c r="B2100" s="15">
        <f>'01_RAW_Spot'!B2100</f>
        <v/>
      </c>
      <c r="C2100" s="16">
        <f>'01_RAW_IV'!B2100</f>
        <v/>
      </c>
      <c r="D2100" s="15">
        <f>LN(B2100/B2099)</f>
        <v/>
      </c>
      <c r="E2100" s="16">
        <f>STDEV(D2080:D2100)*SQRT(252)</f>
        <v/>
      </c>
      <c r="F2100" s="16">
        <f>STDEV(D2038:D2100)*SQRT(252)</f>
        <v/>
      </c>
      <c r="G2100" s="16">
        <f>IF(OR(C2100="",F2100=""),"",C2100-F2100)</f>
        <v/>
      </c>
      <c r="H2100" s="17">
        <f>IF(OR(C2100="",F2100="",F2100=0),"",C2100/F2100)</f>
        <v/>
      </c>
      <c r="I2100" s="18">
        <f>IF('01_RAW_FwdRV'!B2100="","",'01_RAW_FwdRV'!B2100)</f>
        <v/>
      </c>
      <c r="J2100" s="18">
        <f>IF(ROW()&lt;=3286,STDEV(D2101:D2121)*SQRT(252),"")</f>
        <v/>
      </c>
      <c r="K2100" s="18">
        <f>IF(ROW()&lt;=3244,LN(B2163/B2100),"")</f>
        <v/>
      </c>
      <c r="L2100" s="19" t="n">
        <v>0.002858504049547403</v>
      </c>
      <c r="M2100" s="19" t="n">
        <v>0.1638875655073845</v>
      </c>
      <c r="N2100" s="17" t="n">
        <v>-0.1656510517586667</v>
      </c>
      <c r="O2100" s="20">
        <f>IF(F2100="","",IF(F2100&lt;'04_VOLATILITY_REGIMES'!$C$5,"Low",IF(F2100&lt;'04_VOLATILITY_REGIMES'!$C$6,"Normal",IF(F2100&lt;'04_VOLATILITY_REGIMES'!$C$7,"High","Extreme"))))</f>
        <v/>
      </c>
      <c r="P2100" s="20">
        <f>O2101</f>
        <v/>
      </c>
      <c r="Q2100" s="21">
        <f>YEAR(A2100)</f>
        <v/>
      </c>
    </row>
    <row r="2101">
      <c r="A2101" s="14" t="n">
        <v>44454</v>
      </c>
      <c r="B2101" s="15">
        <f>'01_RAW_Spot'!B2101</f>
        <v/>
      </c>
      <c r="C2101" s="16">
        <f>'01_RAW_IV'!B2101</f>
        <v/>
      </c>
      <c r="D2101" s="15">
        <f>LN(B2101/B2100)</f>
        <v/>
      </c>
      <c r="E2101" s="16">
        <f>STDEV(D2081:D2101)*SQRT(252)</f>
        <v/>
      </c>
      <c r="F2101" s="16">
        <f>STDEV(D2039:D2101)*SQRT(252)</f>
        <v/>
      </c>
      <c r="G2101" s="16">
        <f>IF(OR(C2101="",F2101=""),"",C2101-F2101)</f>
        <v/>
      </c>
      <c r="H2101" s="17">
        <f>IF(OR(C2101="",F2101="",F2101=0),"",C2101/F2101)</f>
        <v/>
      </c>
      <c r="I2101" s="18">
        <f>IF('01_RAW_FwdRV'!B2101="","",'01_RAW_FwdRV'!B2101)</f>
        <v/>
      </c>
      <c r="J2101" s="18">
        <f>IF(ROW()&lt;=3286,STDEV(D2102:D2122)*SQRT(252),"")</f>
        <v/>
      </c>
      <c r="K2101" s="18">
        <f>IF(ROW()&lt;=3244,LN(B2164/B2101),"")</f>
        <v/>
      </c>
      <c r="L2101" s="19" t="n">
        <v>0.0004761904761904762</v>
      </c>
      <c r="M2101" s="19" t="n">
        <v>0.1657142857142857</v>
      </c>
      <c r="N2101" s="17" t="n">
        <v>-0.2464412978655335</v>
      </c>
      <c r="O2101" s="20">
        <f>IF(F2101="","",IF(F2101&lt;'04_VOLATILITY_REGIMES'!$C$5,"Low",IF(F2101&lt;'04_VOLATILITY_REGIMES'!$C$6,"Normal",IF(F2101&lt;'04_VOLATILITY_REGIMES'!$C$7,"High","Extreme"))))</f>
        <v/>
      </c>
      <c r="P2101" s="20">
        <f>O2102</f>
        <v/>
      </c>
      <c r="Q2101" s="21">
        <f>YEAR(A2101)</f>
        <v/>
      </c>
    </row>
    <row r="2102">
      <c r="A2102" s="14" t="n">
        <v>44455</v>
      </c>
      <c r="B2102" s="15">
        <f>'01_RAW_Spot'!B2102</f>
        <v/>
      </c>
      <c r="C2102" s="16">
        <f>'01_RAW_IV'!B2102</f>
        <v/>
      </c>
      <c r="D2102" s="15">
        <f>LN(B2102/B2101)</f>
        <v/>
      </c>
      <c r="E2102" s="16">
        <f>STDEV(D2082:D2102)*SQRT(252)</f>
        <v/>
      </c>
      <c r="F2102" s="16">
        <f>STDEV(D2040:D2102)*SQRT(252)</f>
        <v/>
      </c>
      <c r="G2102" s="16">
        <f>IF(OR(C2102="",F2102=""),"",C2102-F2102)</f>
        <v/>
      </c>
      <c r="H2102" s="17">
        <f>IF(OR(C2102="",F2102="",F2102=0),"",C2102/F2102)</f>
        <v/>
      </c>
      <c r="I2102" s="18">
        <f>IF('01_RAW_FwdRV'!B2102="","",'01_RAW_FwdRV'!B2102)</f>
        <v/>
      </c>
      <c r="J2102" s="18">
        <f>IF(ROW()&lt;=3286,STDEV(D2103:D2123)*SQRT(252),"")</f>
        <v/>
      </c>
      <c r="K2102" s="18">
        <f>IF(ROW()&lt;=3244,LN(B2165/B2102),"")</f>
        <v/>
      </c>
      <c r="L2102" s="19" t="n">
        <v>0.00333174678724417</v>
      </c>
      <c r="M2102" s="19" t="n">
        <v>0.165159447881961</v>
      </c>
      <c r="N2102" s="17" t="n">
        <v>-0.1706147498003522</v>
      </c>
      <c r="O2102" s="20">
        <f>IF(F2102="","",IF(F2102&lt;'04_VOLATILITY_REGIMES'!$C$5,"Low",IF(F2102&lt;'04_VOLATILITY_REGIMES'!$C$6,"Normal",IF(F2102&lt;'04_VOLATILITY_REGIMES'!$C$7,"High","Extreme"))))</f>
        <v/>
      </c>
      <c r="P2102" s="20">
        <f>O2103</f>
        <v/>
      </c>
      <c r="Q2102" s="21">
        <f>YEAR(A2102)</f>
        <v/>
      </c>
    </row>
    <row r="2103">
      <c r="A2103" s="14" t="n">
        <v>44456</v>
      </c>
      <c r="B2103" s="15">
        <f>'01_RAW_Spot'!B2103</f>
        <v/>
      </c>
      <c r="C2103" s="16">
        <f>'01_RAW_IV'!B2103</f>
        <v/>
      </c>
      <c r="D2103" s="15">
        <f>LN(B2103/B2102)</f>
        <v/>
      </c>
      <c r="E2103" s="16">
        <f>STDEV(D2083:D2103)*SQRT(252)</f>
        <v/>
      </c>
      <c r="F2103" s="16">
        <f>STDEV(D2041:D2103)*SQRT(252)</f>
        <v/>
      </c>
      <c r="G2103" s="16">
        <f>IF(OR(C2103="",F2103=""),"",C2103-F2103)</f>
        <v/>
      </c>
      <c r="H2103" s="17">
        <f>IF(OR(C2103="",F2103="",F2103=0),"",C2103/F2103)</f>
        <v/>
      </c>
      <c r="I2103" s="18">
        <f>IF('01_RAW_FwdRV'!B2103="","",'01_RAW_FwdRV'!B2103)</f>
        <v/>
      </c>
      <c r="J2103" s="18">
        <f>IF(ROW()&lt;=3286,STDEV(D2104:D2124)*SQRT(252),"")</f>
        <v/>
      </c>
      <c r="K2103" s="18">
        <f>IF(ROW()&lt;=3244,LN(B2166/B2103),"")</f>
        <v/>
      </c>
      <c r="L2103" s="19" t="n">
        <v>0.00285442435775452</v>
      </c>
      <c r="M2103" s="19" t="n">
        <v>0.1665080875356803</v>
      </c>
      <c r="N2103" s="17" t="n">
        <v>-0.1738078786307546</v>
      </c>
      <c r="O2103" s="20">
        <f>IF(F2103="","",IF(F2103&lt;'04_VOLATILITY_REGIMES'!$C$5,"Low",IF(F2103&lt;'04_VOLATILITY_REGIMES'!$C$6,"Normal",IF(F2103&lt;'04_VOLATILITY_REGIMES'!$C$7,"High","Extreme"))))</f>
        <v/>
      </c>
      <c r="P2103" s="20">
        <f>O2104</f>
        <v/>
      </c>
      <c r="Q2103" s="21">
        <f>YEAR(A2103)</f>
        <v/>
      </c>
    </row>
    <row r="2104">
      <c r="A2104" s="14" t="n">
        <v>44459</v>
      </c>
      <c r="B2104" s="15">
        <f>'01_RAW_Spot'!B2104</f>
        <v/>
      </c>
      <c r="C2104" s="16">
        <f>'01_RAW_IV'!B2104</f>
        <v/>
      </c>
      <c r="D2104" s="15">
        <f>LN(B2104/B2103)</f>
        <v/>
      </c>
      <c r="E2104" s="16">
        <f>STDEV(D2084:D2104)*SQRT(252)</f>
        <v/>
      </c>
      <c r="F2104" s="16">
        <f>STDEV(D2042:D2104)*SQRT(252)</f>
        <v/>
      </c>
      <c r="G2104" s="16">
        <f>IF(OR(C2104="",F2104=""),"",C2104-F2104)</f>
        <v/>
      </c>
      <c r="H2104" s="17">
        <f>IF(OR(C2104="",F2104="",F2104=0),"",C2104/F2104)</f>
        <v/>
      </c>
      <c r="I2104" s="18">
        <f>IF('01_RAW_FwdRV'!B2104="","",'01_RAW_FwdRV'!B2104)</f>
        <v/>
      </c>
      <c r="J2104" s="18">
        <f>IF(ROW()&lt;=3286,STDEV(D2105:D2125)*SQRT(252),"")</f>
        <v/>
      </c>
      <c r="K2104" s="18">
        <f>IF(ROW()&lt;=3244,LN(B2167/B2104),"")</f>
        <v/>
      </c>
      <c r="L2104" s="19" t="n">
        <v>0.007132667617689016</v>
      </c>
      <c r="M2104" s="19" t="n">
        <v>0.05658582976699952</v>
      </c>
      <c r="N2104" s="17" t="n">
        <v>0.136376327658693</v>
      </c>
      <c r="O2104" s="20">
        <f>IF(F2104="","",IF(F2104&lt;'04_VOLATILITY_REGIMES'!$C$5,"Low",IF(F2104&lt;'04_VOLATILITY_REGIMES'!$C$6,"Normal",IF(F2104&lt;'04_VOLATILITY_REGIMES'!$C$7,"High","Extreme"))))</f>
        <v/>
      </c>
      <c r="P2104" s="20">
        <f>O2105</f>
        <v/>
      </c>
      <c r="Q2104" s="21">
        <f>YEAR(A2104)</f>
        <v/>
      </c>
    </row>
    <row r="2105">
      <c r="A2105" s="14" t="n">
        <v>44460</v>
      </c>
      <c r="B2105" s="15">
        <f>'01_RAW_Spot'!B2105</f>
        <v/>
      </c>
      <c r="C2105" s="16">
        <f>'01_RAW_IV'!B2105</f>
        <v/>
      </c>
      <c r="D2105" s="15">
        <f>LN(B2105/B2104)</f>
        <v/>
      </c>
      <c r="E2105" s="16">
        <f>STDEV(D2085:D2105)*SQRT(252)</f>
        <v/>
      </c>
      <c r="F2105" s="16">
        <f>STDEV(D2043:D2105)*SQRT(252)</f>
        <v/>
      </c>
      <c r="G2105" s="16">
        <f>IF(OR(C2105="",F2105=""),"",C2105-F2105)</f>
        <v/>
      </c>
      <c r="H2105" s="17">
        <f>IF(OR(C2105="",F2105="",F2105=0),"",C2105/F2105)</f>
        <v/>
      </c>
      <c r="I2105" s="18">
        <f>IF('01_RAW_FwdRV'!B2105="","",'01_RAW_FwdRV'!B2105)</f>
        <v/>
      </c>
      <c r="J2105" s="18">
        <f>IF(ROW()&lt;=3286,STDEV(D2106:D2126)*SQRT(252),"")</f>
        <v/>
      </c>
      <c r="K2105" s="18">
        <f>IF(ROW()&lt;=3244,LN(B2168/B2105),"")</f>
        <v/>
      </c>
      <c r="L2105" s="19" t="n">
        <v>0.007129277566539924</v>
      </c>
      <c r="M2105" s="19" t="n">
        <v>0.0532319391634981</v>
      </c>
      <c r="N2105" s="17" t="n">
        <v>0.1477978735635193</v>
      </c>
      <c r="O2105" s="20">
        <f>IF(F2105="","",IF(F2105&lt;'04_VOLATILITY_REGIMES'!$C$5,"Low",IF(F2105&lt;'04_VOLATILITY_REGIMES'!$C$6,"Normal",IF(F2105&lt;'04_VOLATILITY_REGIMES'!$C$7,"High","Extreme"))))</f>
        <v/>
      </c>
      <c r="P2105" s="20">
        <f>O2106</f>
        <v/>
      </c>
      <c r="Q2105" s="21">
        <f>YEAR(A2105)</f>
        <v/>
      </c>
    </row>
    <row r="2106">
      <c r="A2106" s="14" t="n">
        <v>44461</v>
      </c>
      <c r="B2106" s="15">
        <f>'01_RAW_Spot'!B2106</f>
        <v/>
      </c>
      <c r="C2106" s="16">
        <f>'01_RAW_IV'!B2106</f>
        <v/>
      </c>
      <c r="D2106" s="15">
        <f>LN(B2106/B2105)</f>
        <v/>
      </c>
      <c r="E2106" s="16">
        <f>STDEV(D2086:D2106)*SQRT(252)</f>
        <v/>
      </c>
      <c r="F2106" s="16">
        <f>STDEV(D2044:D2106)*SQRT(252)</f>
        <v/>
      </c>
      <c r="G2106" s="16">
        <f>IF(OR(C2106="",F2106=""),"",C2106-F2106)</f>
        <v/>
      </c>
      <c r="H2106" s="17">
        <f>IF(OR(C2106="",F2106="",F2106=0),"",C2106/F2106)</f>
        <v/>
      </c>
      <c r="I2106" s="18">
        <f>IF('01_RAW_FwdRV'!B2106="","",'01_RAW_FwdRV'!B2106)</f>
        <v/>
      </c>
      <c r="J2106" s="18">
        <f>IF(ROW()&lt;=3286,STDEV(D2107:D2127)*SQRT(252),"")</f>
        <v/>
      </c>
      <c r="K2106" s="18">
        <f>IF(ROW()&lt;=3244,LN(B2169/B2106),"")</f>
        <v/>
      </c>
      <c r="L2106" s="19" t="n">
        <v>0.00665083135391924</v>
      </c>
      <c r="M2106" s="19" t="n">
        <v>0.05415676959619953</v>
      </c>
      <c r="N2106" s="17" t="n">
        <v>0.1292170728520169</v>
      </c>
      <c r="O2106" s="20">
        <f>IF(F2106="","",IF(F2106&lt;'04_VOLATILITY_REGIMES'!$C$5,"Low",IF(F2106&lt;'04_VOLATILITY_REGIMES'!$C$6,"Normal",IF(F2106&lt;'04_VOLATILITY_REGIMES'!$C$7,"High","Extreme"))))</f>
        <v/>
      </c>
      <c r="P2106" s="20">
        <f>O2107</f>
        <v/>
      </c>
      <c r="Q2106" s="21">
        <f>YEAR(A2106)</f>
        <v/>
      </c>
    </row>
    <row r="2107">
      <c r="A2107" s="14" t="n">
        <v>44462</v>
      </c>
      <c r="B2107" s="15">
        <f>'01_RAW_Spot'!B2107</f>
        <v/>
      </c>
      <c r="C2107" s="16">
        <f>'01_RAW_IV'!B2107</f>
        <v/>
      </c>
      <c r="D2107" s="15">
        <f>LN(B2107/B2106)</f>
        <v/>
      </c>
      <c r="E2107" s="16">
        <f>STDEV(D2087:D2107)*SQRT(252)</f>
        <v/>
      </c>
      <c r="F2107" s="16">
        <f>STDEV(D2045:D2107)*SQRT(252)</f>
        <v/>
      </c>
      <c r="G2107" s="16">
        <f>IF(OR(C2107="",F2107=""),"",C2107-F2107)</f>
        <v/>
      </c>
      <c r="H2107" s="17">
        <f>IF(OR(C2107="",F2107="",F2107=0),"",C2107/F2107)</f>
        <v/>
      </c>
      <c r="I2107" s="18">
        <f>IF('01_RAW_FwdRV'!B2107="","",'01_RAW_FwdRV'!B2107)</f>
        <v/>
      </c>
      <c r="J2107" s="18">
        <f>IF(ROW()&lt;=3286,STDEV(D2108:D2128)*SQRT(252),"")</f>
        <v/>
      </c>
      <c r="K2107" s="18">
        <f>IF(ROW()&lt;=3244,LN(B2170/B2107),"")</f>
        <v/>
      </c>
      <c r="L2107" s="19" t="n">
        <v>0.005223171889838557</v>
      </c>
      <c r="M2107" s="19" t="n">
        <v>0.05175688509021843</v>
      </c>
      <c r="N2107" s="17" t="n">
        <v>0.12135699461472</v>
      </c>
      <c r="O2107" s="20">
        <f>IF(F2107="","",IF(F2107&lt;'04_VOLATILITY_REGIMES'!$C$5,"Low",IF(F2107&lt;'04_VOLATILITY_REGIMES'!$C$6,"Normal",IF(F2107&lt;'04_VOLATILITY_REGIMES'!$C$7,"High","Extreme"))))</f>
        <v/>
      </c>
      <c r="P2107" s="20">
        <f>O2108</f>
        <v/>
      </c>
      <c r="Q2107" s="21">
        <f>YEAR(A2107)</f>
        <v/>
      </c>
    </row>
    <row r="2108">
      <c r="A2108" s="14" t="n">
        <v>44463</v>
      </c>
      <c r="B2108" s="15">
        <f>'01_RAW_Spot'!B2108</f>
        <v/>
      </c>
      <c r="C2108" s="16">
        <f>'01_RAW_IV'!B2108</f>
        <v/>
      </c>
      <c r="D2108" s="15">
        <f>LN(B2108/B2107)</f>
        <v/>
      </c>
      <c r="E2108" s="16">
        <f>STDEV(D2088:D2108)*SQRT(252)</f>
        <v/>
      </c>
      <c r="F2108" s="16">
        <f>STDEV(D2046:D2108)*SQRT(252)</f>
        <v/>
      </c>
      <c r="G2108" s="16">
        <f>IF(OR(C2108="",F2108=""),"",C2108-F2108)</f>
        <v/>
      </c>
      <c r="H2108" s="17">
        <f>IF(OR(C2108="",F2108="",F2108=0),"",C2108/F2108)</f>
        <v/>
      </c>
      <c r="I2108" s="18">
        <f>IF('01_RAW_FwdRV'!B2108="","",'01_RAW_FwdRV'!B2108)</f>
        <v/>
      </c>
      <c r="J2108" s="18">
        <f>IF(ROW()&lt;=3286,STDEV(D2109:D2129)*SQRT(252),"")</f>
        <v/>
      </c>
      <c r="K2108" s="18">
        <f>IF(ROW()&lt;=3244,LN(B2171/B2108),"")</f>
        <v/>
      </c>
      <c r="L2108" s="19" t="n">
        <v>0.00284765068818225</v>
      </c>
      <c r="M2108" s="19" t="n">
        <v>0.05173232083531087</v>
      </c>
      <c r="N2108" s="17" t="n">
        <v>0.09121682502917049</v>
      </c>
      <c r="O2108" s="20">
        <f>IF(F2108="","",IF(F2108&lt;'04_VOLATILITY_REGIMES'!$C$5,"Low",IF(F2108&lt;'04_VOLATILITY_REGIMES'!$C$6,"Normal",IF(F2108&lt;'04_VOLATILITY_REGIMES'!$C$7,"High","Extreme"))))</f>
        <v/>
      </c>
      <c r="P2108" s="20">
        <f>O2109</f>
        <v/>
      </c>
      <c r="Q2108" s="21">
        <f>YEAR(A2108)</f>
        <v/>
      </c>
    </row>
    <row r="2109">
      <c r="A2109" s="14" t="n">
        <v>44466</v>
      </c>
      <c r="B2109" s="15">
        <f>'01_RAW_Spot'!B2109</f>
        <v/>
      </c>
      <c r="C2109" s="16">
        <f>'01_RAW_IV'!B2109</f>
        <v/>
      </c>
      <c r="D2109" s="15">
        <f>LN(B2109/B2108)</f>
        <v/>
      </c>
      <c r="E2109" s="16">
        <f>STDEV(D2089:D2109)*SQRT(252)</f>
        <v/>
      </c>
      <c r="F2109" s="16">
        <f>STDEV(D2047:D2109)*SQRT(252)</f>
        <v/>
      </c>
      <c r="G2109" s="16">
        <f>IF(OR(C2109="",F2109=""),"",C2109-F2109)</f>
        <v/>
      </c>
      <c r="H2109" s="17">
        <f>IF(OR(C2109="",F2109="",F2109=0),"",C2109/F2109)</f>
        <v/>
      </c>
      <c r="I2109" s="18">
        <f>IF('01_RAW_FwdRV'!B2109="","",'01_RAW_FwdRV'!B2109)</f>
        <v/>
      </c>
      <c r="J2109" s="18">
        <f>IF(ROW()&lt;=3286,STDEV(D2110:D2130)*SQRT(252),"")</f>
        <v/>
      </c>
      <c r="K2109" s="18">
        <f>IF(ROW()&lt;=3244,LN(B2172/B2109),"")</f>
        <v/>
      </c>
      <c r="L2109" s="19" t="n">
        <v>0.002371916508538899</v>
      </c>
      <c r="M2109" s="19" t="n">
        <v>0.0540796963946869</v>
      </c>
      <c r="N2109" s="17" t="n">
        <v>0.07657767869056756</v>
      </c>
      <c r="O2109" s="20">
        <f>IF(F2109="","",IF(F2109&lt;'04_VOLATILITY_REGIMES'!$C$5,"Low",IF(F2109&lt;'04_VOLATILITY_REGIMES'!$C$6,"Normal",IF(F2109&lt;'04_VOLATILITY_REGIMES'!$C$7,"High","Extreme"))))</f>
        <v/>
      </c>
      <c r="P2109" s="20">
        <f>O2110</f>
        <v/>
      </c>
      <c r="Q2109" s="21">
        <f>YEAR(A2109)</f>
        <v/>
      </c>
    </row>
    <row r="2110">
      <c r="A2110" s="14" t="n">
        <v>44467</v>
      </c>
      <c r="B2110" s="15">
        <f>'01_RAW_Spot'!B2110</f>
        <v/>
      </c>
      <c r="C2110" s="16">
        <f>'01_RAW_IV'!B2110</f>
        <v/>
      </c>
      <c r="D2110" s="15">
        <f>LN(B2110/B2109)</f>
        <v/>
      </c>
      <c r="E2110" s="16">
        <f>STDEV(D2090:D2110)*SQRT(252)</f>
        <v/>
      </c>
      <c r="F2110" s="16">
        <f>STDEV(D2048:D2110)*SQRT(252)</f>
        <v/>
      </c>
      <c r="G2110" s="16">
        <f>IF(OR(C2110="",F2110=""),"",C2110-F2110)</f>
        <v/>
      </c>
      <c r="H2110" s="17">
        <f>IF(OR(C2110="",F2110="",F2110=0),"",C2110/F2110)</f>
        <v/>
      </c>
      <c r="I2110" s="18">
        <f>IF('01_RAW_FwdRV'!B2110="","",'01_RAW_FwdRV'!B2110)</f>
        <v/>
      </c>
      <c r="J2110" s="18">
        <f>IF(ROW()&lt;=3286,STDEV(D2111:D2131)*SQRT(252),"")</f>
        <v/>
      </c>
      <c r="K2110" s="18">
        <f>IF(ROW()&lt;=3244,LN(B2173/B2110),"")</f>
        <v/>
      </c>
      <c r="L2110" s="19" t="n">
        <v>0.01090564248458985</v>
      </c>
      <c r="M2110" s="19" t="n">
        <v>0.06211474632527264</v>
      </c>
      <c r="N2110" s="17" t="n">
        <v>0.1385168730718032</v>
      </c>
      <c r="O2110" s="20">
        <f>IF(F2110="","",IF(F2110&lt;'04_VOLATILITY_REGIMES'!$C$5,"Low",IF(F2110&lt;'04_VOLATILITY_REGIMES'!$C$6,"Normal",IF(F2110&lt;'04_VOLATILITY_REGIMES'!$C$7,"High","Extreme"))))</f>
        <v/>
      </c>
      <c r="P2110" s="20">
        <f>O2111</f>
        <v/>
      </c>
      <c r="Q2110" s="21">
        <f>YEAR(A2110)</f>
        <v/>
      </c>
    </row>
    <row r="2111">
      <c r="A2111" s="14" t="n">
        <v>44468</v>
      </c>
      <c r="B2111" s="15">
        <f>'01_RAW_Spot'!B2111</f>
        <v/>
      </c>
      <c r="C2111" s="16">
        <f>'01_RAW_IV'!B2111</f>
        <v/>
      </c>
      <c r="D2111" s="15">
        <f>LN(B2111/B2110)</f>
        <v/>
      </c>
      <c r="E2111" s="16">
        <f>STDEV(D2091:D2111)*SQRT(252)</f>
        <v/>
      </c>
      <c r="F2111" s="16">
        <f>STDEV(D2049:D2111)*SQRT(252)</f>
        <v/>
      </c>
      <c r="G2111" s="16">
        <f>IF(OR(C2111="",F2111=""),"",C2111-F2111)</f>
        <v/>
      </c>
      <c r="H2111" s="17">
        <f>IF(OR(C2111="",F2111="",F2111=0),"",C2111/F2111)</f>
        <v/>
      </c>
      <c r="I2111" s="18">
        <f>IF('01_RAW_FwdRV'!B2111="","",'01_RAW_FwdRV'!B2111)</f>
        <v/>
      </c>
      <c r="J2111" s="18">
        <f>IF(ROW()&lt;=3286,STDEV(D2112:D2132)*SQRT(252),"")</f>
        <v/>
      </c>
      <c r="K2111" s="18">
        <f>IF(ROW()&lt;=3244,LN(B2174/B2111),"")</f>
        <v/>
      </c>
      <c r="L2111" s="19" t="n">
        <v>0.01516587677725119</v>
      </c>
      <c r="M2111" s="19" t="n">
        <v>0.06398104265402843</v>
      </c>
      <c r="N2111" s="17" t="n">
        <v>0.1682805172147685</v>
      </c>
      <c r="O2111" s="20">
        <f>IF(F2111="","",IF(F2111&lt;'04_VOLATILITY_REGIMES'!$C$5,"Low",IF(F2111&lt;'04_VOLATILITY_REGIMES'!$C$6,"Normal",IF(F2111&lt;'04_VOLATILITY_REGIMES'!$C$7,"High","Extreme"))))</f>
        <v/>
      </c>
      <c r="P2111" s="20">
        <f>O2112</f>
        <v/>
      </c>
      <c r="Q2111" s="21">
        <f>YEAR(A2111)</f>
        <v/>
      </c>
    </row>
    <row r="2112">
      <c r="A2112" s="14" t="n">
        <v>44469</v>
      </c>
      <c r="B2112" s="15">
        <f>'01_RAW_Spot'!B2112</f>
        <v/>
      </c>
      <c r="C2112" s="16">
        <f>'01_RAW_IV'!B2112</f>
        <v/>
      </c>
      <c r="D2112" s="15">
        <f>LN(B2112/B2111)</f>
        <v/>
      </c>
      <c r="E2112" s="16">
        <f>STDEV(D2092:D2112)*SQRT(252)</f>
        <v/>
      </c>
      <c r="F2112" s="16">
        <f>STDEV(D2050:D2112)*SQRT(252)</f>
        <v/>
      </c>
      <c r="G2112" s="16">
        <f>IF(OR(C2112="",F2112=""),"",C2112-F2112)</f>
        <v/>
      </c>
      <c r="H2112" s="17">
        <f>IF(OR(C2112="",F2112="",F2112=0),"",C2112/F2112)</f>
        <v/>
      </c>
      <c r="I2112" s="18">
        <f>IF('01_RAW_FwdRV'!B2112="","",'01_RAW_FwdRV'!B2112)</f>
        <v/>
      </c>
      <c r="J2112" s="18">
        <f>IF(ROW()&lt;=3286,STDEV(D2113:D2133)*SQRT(252),"")</f>
        <v/>
      </c>
      <c r="K2112" s="18">
        <f>IF(ROW()&lt;=3244,LN(B2175/B2112),"")</f>
        <v/>
      </c>
      <c r="L2112" s="19" t="n">
        <v>0.01800094741828517</v>
      </c>
      <c r="M2112" s="19" t="n">
        <v>0.06489815253434392</v>
      </c>
      <c r="N2112" s="17" t="n">
        <v>0.1836815472414051</v>
      </c>
      <c r="O2112" s="20">
        <f>IF(F2112="","",IF(F2112&lt;'04_VOLATILITY_REGIMES'!$C$5,"Low",IF(F2112&lt;'04_VOLATILITY_REGIMES'!$C$6,"Normal",IF(F2112&lt;'04_VOLATILITY_REGIMES'!$C$7,"High","Extreme"))))</f>
        <v/>
      </c>
      <c r="P2112" s="20">
        <f>O2113</f>
        <v/>
      </c>
      <c r="Q2112" s="21">
        <f>YEAR(A2112)</f>
        <v/>
      </c>
    </row>
    <row r="2113">
      <c r="A2113" s="14" t="n">
        <v>44470</v>
      </c>
      <c r="B2113" s="15">
        <f>'01_RAW_Spot'!B2113</f>
        <v/>
      </c>
      <c r="C2113" s="16">
        <f>'01_RAW_IV'!B2113</f>
        <v/>
      </c>
      <c r="D2113" s="15">
        <f>LN(B2113/B2112)</f>
        <v/>
      </c>
      <c r="E2113" s="16">
        <f>STDEV(D2093:D2113)*SQRT(252)</f>
        <v/>
      </c>
      <c r="F2113" s="16">
        <f>STDEV(D2051:D2113)*SQRT(252)</f>
        <v/>
      </c>
      <c r="G2113" s="16">
        <f>IF(OR(C2113="",F2113=""),"",C2113-F2113)</f>
        <v/>
      </c>
      <c r="H2113" s="17">
        <f>IF(OR(C2113="",F2113="",F2113=0),"",C2113/F2113)</f>
        <v/>
      </c>
      <c r="I2113" s="18">
        <f>IF('01_RAW_FwdRV'!B2113="","",'01_RAW_FwdRV'!B2113)</f>
        <v/>
      </c>
      <c r="J2113" s="18">
        <f>IF(ROW()&lt;=3286,STDEV(D2114:D2134)*SQRT(252),"")</f>
        <v/>
      </c>
      <c r="K2113" s="18">
        <f>IF(ROW()&lt;=3244,LN(B2176/B2113),"")</f>
        <v/>
      </c>
      <c r="L2113" s="19" t="n">
        <v>0.008522727272727272</v>
      </c>
      <c r="M2113" s="19" t="n">
        <v>0.06534090909090909</v>
      </c>
      <c r="N2113" s="17" t="n">
        <v>0.1013537827420698</v>
      </c>
      <c r="O2113" s="20">
        <f>IF(F2113="","",IF(F2113&lt;'04_VOLATILITY_REGIMES'!$C$5,"Low",IF(F2113&lt;'04_VOLATILITY_REGIMES'!$C$6,"Normal",IF(F2113&lt;'04_VOLATILITY_REGIMES'!$C$7,"High","Extreme"))))</f>
        <v/>
      </c>
      <c r="P2113" s="20">
        <f>O2114</f>
        <v/>
      </c>
      <c r="Q2113" s="21">
        <f>YEAR(A2113)</f>
        <v/>
      </c>
    </row>
    <row r="2114">
      <c r="A2114" s="14" t="n">
        <v>44473</v>
      </c>
      <c r="B2114" s="15">
        <f>'01_RAW_Spot'!B2114</f>
        <v/>
      </c>
      <c r="C2114" s="16">
        <f>'01_RAW_IV'!B2114</f>
        <v/>
      </c>
      <c r="D2114" s="15">
        <f>LN(B2114/B2113)</f>
        <v/>
      </c>
      <c r="E2114" s="16">
        <f>STDEV(D2094:D2114)*SQRT(252)</f>
        <v/>
      </c>
      <c r="F2114" s="16">
        <f>STDEV(D2052:D2114)*SQRT(252)</f>
        <v/>
      </c>
      <c r="G2114" s="16">
        <f>IF(OR(C2114="",F2114=""),"",C2114-F2114)</f>
        <v/>
      </c>
      <c r="H2114" s="17">
        <f>IF(OR(C2114="",F2114="",F2114=0),"",C2114/F2114)</f>
        <v/>
      </c>
      <c r="I2114" s="18">
        <f>IF('01_RAW_FwdRV'!B2114="","",'01_RAW_FwdRV'!B2114)</f>
        <v/>
      </c>
      <c r="J2114" s="18">
        <f>IF(ROW()&lt;=3286,STDEV(D2115:D2135)*SQRT(252),"")</f>
        <v/>
      </c>
      <c r="K2114" s="18">
        <f>IF(ROW()&lt;=3244,LN(B2177/B2114),"")</f>
        <v/>
      </c>
      <c r="L2114" s="19" t="n">
        <v>0.01088499763369617</v>
      </c>
      <c r="M2114" s="19" t="n">
        <v>0.06341694273544723</v>
      </c>
      <c r="N2114" s="17" t="n">
        <v>0.1316016764457489</v>
      </c>
      <c r="O2114" s="20">
        <f>IF(F2114="","",IF(F2114&lt;'04_VOLATILITY_REGIMES'!$C$5,"Low",IF(F2114&lt;'04_VOLATILITY_REGIMES'!$C$6,"Normal",IF(F2114&lt;'04_VOLATILITY_REGIMES'!$C$7,"High","Extreme"))))</f>
        <v/>
      </c>
      <c r="P2114" s="20">
        <f>O2115</f>
        <v/>
      </c>
      <c r="Q2114" s="21">
        <f>YEAR(A2114)</f>
        <v/>
      </c>
    </row>
    <row r="2115">
      <c r="A2115" s="14" t="n">
        <v>44474</v>
      </c>
      <c r="B2115" s="15">
        <f>'01_RAW_Spot'!B2115</f>
        <v/>
      </c>
      <c r="C2115" s="16">
        <f>'01_RAW_IV'!B2115</f>
        <v/>
      </c>
      <c r="D2115" s="15">
        <f>LN(B2115/B2114)</f>
        <v/>
      </c>
      <c r="E2115" s="16">
        <f>STDEV(D2095:D2115)*SQRT(252)</f>
        <v/>
      </c>
      <c r="F2115" s="16">
        <f>STDEV(D2053:D2115)*SQRT(252)</f>
        <v/>
      </c>
      <c r="G2115" s="16">
        <f>IF(OR(C2115="",F2115=""),"",C2115-F2115)</f>
        <v/>
      </c>
      <c r="H2115" s="17">
        <f>IF(OR(C2115="",F2115="",F2115=0),"",C2115/F2115)</f>
        <v/>
      </c>
      <c r="I2115" s="18">
        <f>IF('01_RAW_FwdRV'!B2115="","",'01_RAW_FwdRV'!B2115)</f>
        <v/>
      </c>
      <c r="J2115" s="18">
        <f>IF(ROW()&lt;=3286,STDEV(D2116:D2136)*SQRT(252),"")</f>
        <v/>
      </c>
      <c r="K2115" s="18">
        <f>IF(ROW()&lt;=3244,LN(B2178/B2115),"")</f>
        <v/>
      </c>
      <c r="L2115" s="19" t="n">
        <v>0.01513718070009461</v>
      </c>
      <c r="M2115" s="19" t="n">
        <v>0.05912961210974456</v>
      </c>
      <c r="N2115" s="17" t="n">
        <v>0.1713598705442349</v>
      </c>
      <c r="O2115" s="20">
        <f>IF(F2115="","",IF(F2115&lt;'04_VOLATILITY_REGIMES'!$C$5,"Low",IF(F2115&lt;'04_VOLATILITY_REGIMES'!$C$6,"Normal",IF(F2115&lt;'04_VOLATILITY_REGIMES'!$C$7,"High","Extreme"))))</f>
        <v/>
      </c>
      <c r="P2115" s="20">
        <f>O2116</f>
        <v/>
      </c>
      <c r="Q2115" s="21">
        <f>YEAR(A2115)</f>
        <v/>
      </c>
    </row>
    <row r="2116">
      <c r="A2116" s="14" t="n">
        <v>44475</v>
      </c>
      <c r="B2116" s="15">
        <f>'01_RAW_Spot'!B2116</f>
        <v/>
      </c>
      <c r="C2116" s="16">
        <f>'01_RAW_IV'!B2116</f>
        <v/>
      </c>
      <c r="D2116" s="15">
        <f>LN(B2116/B2115)</f>
        <v/>
      </c>
      <c r="E2116" s="16">
        <f>STDEV(D2096:D2116)*SQRT(252)</f>
        <v/>
      </c>
      <c r="F2116" s="16">
        <f>STDEV(D2054:D2116)*SQRT(252)</f>
        <v/>
      </c>
      <c r="G2116" s="16">
        <f>IF(OR(C2116="",F2116=""),"",C2116-F2116)</f>
        <v/>
      </c>
      <c r="H2116" s="17">
        <f>IF(OR(C2116="",F2116="",F2116=0),"",C2116/F2116)</f>
        <v/>
      </c>
      <c r="I2116" s="18">
        <f>IF('01_RAW_FwdRV'!B2116="","",'01_RAW_FwdRV'!B2116)</f>
        <v/>
      </c>
      <c r="J2116" s="18">
        <f>IF(ROW()&lt;=3286,STDEV(D2117:D2137)*SQRT(252),"")</f>
        <v/>
      </c>
      <c r="K2116" s="18">
        <f>IF(ROW()&lt;=3244,LN(B2179/B2116),"")</f>
        <v/>
      </c>
      <c r="L2116" s="19" t="n">
        <v>0.03073286052009456</v>
      </c>
      <c r="M2116" s="19" t="n">
        <v>0.07706855791962175</v>
      </c>
      <c r="N2116" s="17" t="n">
        <v>0.1952947684740266</v>
      </c>
      <c r="O2116" s="20">
        <f>IF(F2116="","",IF(F2116&lt;'04_VOLATILITY_REGIMES'!$C$5,"Low",IF(F2116&lt;'04_VOLATILITY_REGIMES'!$C$6,"Normal",IF(F2116&lt;'04_VOLATILITY_REGIMES'!$C$7,"High","Extreme"))))</f>
        <v/>
      </c>
      <c r="P2116" s="20">
        <f>O2117</f>
        <v/>
      </c>
      <c r="Q2116" s="21">
        <f>YEAR(A2116)</f>
        <v/>
      </c>
    </row>
    <row r="2117">
      <c r="A2117" s="14" t="n">
        <v>44476</v>
      </c>
      <c r="B2117" s="15">
        <f>'01_RAW_Spot'!B2117</f>
        <v/>
      </c>
      <c r="C2117" s="16">
        <f>'01_RAW_IV'!B2117</f>
        <v/>
      </c>
      <c r="D2117" s="15">
        <f>LN(B2117/B2116)</f>
        <v/>
      </c>
      <c r="E2117" s="16">
        <f>STDEV(D2097:D2117)*SQRT(252)</f>
        <v/>
      </c>
      <c r="F2117" s="16">
        <f>STDEV(D2055:D2117)*SQRT(252)</f>
        <v/>
      </c>
      <c r="G2117" s="16">
        <f>IF(OR(C2117="",F2117=""),"",C2117-F2117)</f>
        <v/>
      </c>
      <c r="H2117" s="17">
        <f>IF(OR(C2117="",F2117="",F2117=0),"",C2117/F2117)</f>
        <v/>
      </c>
      <c r="I2117" s="18">
        <f>IF('01_RAW_FwdRV'!B2117="","",'01_RAW_FwdRV'!B2117)</f>
        <v/>
      </c>
      <c r="J2117" s="18">
        <f>IF(ROW()&lt;=3286,STDEV(D2118:D2138)*SQRT(252),"")</f>
        <v/>
      </c>
      <c r="K2117" s="18">
        <f>IF(ROW()&lt;=3244,LN(B2180/B2117),"")</f>
        <v/>
      </c>
      <c r="L2117" s="19" t="n">
        <v>0.02268431001890359</v>
      </c>
      <c r="M2117" s="19" t="n">
        <v>0.07372400756143667</v>
      </c>
      <c r="N2117" s="17" t="n">
        <v>0.1744365069543103</v>
      </c>
      <c r="O2117" s="20">
        <f>IF(F2117="","",IF(F2117&lt;'04_VOLATILITY_REGIMES'!$C$5,"Low",IF(F2117&lt;'04_VOLATILITY_REGIMES'!$C$6,"Normal",IF(F2117&lt;'04_VOLATILITY_REGIMES'!$C$7,"High","Extreme"))))</f>
        <v/>
      </c>
      <c r="P2117" s="20">
        <f>O2118</f>
        <v/>
      </c>
      <c r="Q2117" s="21">
        <f>YEAR(A2117)</f>
        <v/>
      </c>
    </row>
    <row r="2118">
      <c r="A2118" s="14" t="n">
        <v>44477</v>
      </c>
      <c r="B2118" s="15">
        <f>'01_RAW_Spot'!B2118</f>
        <v/>
      </c>
      <c r="C2118" s="16">
        <f>'01_RAW_IV'!B2118</f>
        <v/>
      </c>
      <c r="D2118" s="15">
        <f>LN(B2118/B2117)</f>
        <v/>
      </c>
      <c r="E2118" s="16">
        <f>STDEV(D2098:D2118)*SQRT(252)</f>
        <v/>
      </c>
      <c r="F2118" s="16">
        <f>STDEV(D2056:D2118)*SQRT(252)</f>
        <v/>
      </c>
      <c r="G2118" s="16">
        <f>IF(OR(C2118="",F2118=""),"",C2118-F2118)</f>
        <v/>
      </c>
      <c r="H2118" s="17">
        <f>IF(OR(C2118="",F2118="",F2118=0),"",C2118/F2118)</f>
        <v/>
      </c>
      <c r="I2118" s="18">
        <f>IF('01_RAW_FwdRV'!B2118="","",'01_RAW_FwdRV'!B2118)</f>
        <v/>
      </c>
      <c r="J2118" s="18">
        <f>IF(ROW()&lt;=3286,STDEV(D2119:D2139)*SQRT(252),"")</f>
        <v/>
      </c>
      <c r="K2118" s="18">
        <f>IF(ROW()&lt;=3244,LN(B2181/B2118),"")</f>
        <v/>
      </c>
      <c r="L2118" s="19" t="n">
        <v>0.03826169107227208</v>
      </c>
      <c r="M2118" s="19" t="n">
        <v>0.08171941426547001</v>
      </c>
      <c r="N2118" s="17" t="n">
        <v>0.1994676924533612</v>
      </c>
      <c r="O2118" s="20">
        <f>IF(F2118="","",IF(F2118&lt;'04_VOLATILITY_REGIMES'!$C$5,"Low",IF(F2118&lt;'04_VOLATILITY_REGIMES'!$C$6,"Normal",IF(F2118&lt;'04_VOLATILITY_REGIMES'!$C$7,"High","Extreme"))))</f>
        <v/>
      </c>
      <c r="P2118" s="20">
        <f>O2119</f>
        <v/>
      </c>
      <c r="Q2118" s="21">
        <f>YEAR(A2118)</f>
        <v/>
      </c>
    </row>
    <row r="2119">
      <c r="A2119" s="14" t="n">
        <v>44480</v>
      </c>
      <c r="B2119" s="15">
        <f>'01_RAW_Spot'!B2119</f>
        <v/>
      </c>
      <c r="C2119" s="16">
        <f>'01_RAW_IV'!B2119</f>
        <v/>
      </c>
      <c r="D2119" s="15">
        <f>LN(B2119/B2118)</f>
        <v/>
      </c>
      <c r="E2119" s="16">
        <f>STDEV(D2099:D2119)*SQRT(252)</f>
        <v/>
      </c>
      <c r="F2119" s="16">
        <f>STDEV(D2057:D2119)*SQRT(252)</f>
        <v/>
      </c>
      <c r="G2119" s="16">
        <f>IF(OR(C2119="",F2119=""),"",C2119-F2119)</f>
        <v/>
      </c>
      <c r="H2119" s="17">
        <f>IF(OR(C2119="",F2119="",F2119=0),"",C2119/F2119)</f>
        <v/>
      </c>
      <c r="I2119" s="18">
        <f>IF('01_RAW_FwdRV'!B2119="","",'01_RAW_FwdRV'!B2119)</f>
        <v/>
      </c>
      <c r="J2119" s="18">
        <f>IF(ROW()&lt;=3286,STDEV(D2120:D2140)*SQRT(252),"")</f>
        <v/>
      </c>
      <c r="K2119" s="18">
        <f>IF(ROW()&lt;=3244,LN(B2182/B2119),"")</f>
        <v/>
      </c>
      <c r="L2119" s="19" t="n">
        <v>0.07082152974504249</v>
      </c>
      <c r="M2119" s="19" t="n">
        <v>0.1038715769593957</v>
      </c>
      <c r="N2119" s="17" t="n">
        <v>0.1806006302951264</v>
      </c>
      <c r="O2119" s="20">
        <f>IF(F2119="","",IF(F2119&lt;'04_VOLATILITY_REGIMES'!$C$5,"Low",IF(F2119&lt;'04_VOLATILITY_REGIMES'!$C$6,"Normal",IF(F2119&lt;'04_VOLATILITY_REGIMES'!$C$7,"High","Extreme"))))</f>
        <v/>
      </c>
      <c r="P2119" s="20">
        <f>O2120</f>
        <v/>
      </c>
      <c r="Q2119" s="21">
        <f>YEAR(A2119)</f>
        <v/>
      </c>
    </row>
    <row r="2120">
      <c r="A2120" s="14" t="n">
        <v>44481</v>
      </c>
      <c r="B2120" s="15">
        <f>'01_RAW_Spot'!B2120</f>
        <v/>
      </c>
      <c r="C2120" s="16">
        <f>'01_RAW_IV'!B2120</f>
        <v/>
      </c>
      <c r="D2120" s="15">
        <f>LN(B2120/B2119)</f>
        <v/>
      </c>
      <c r="E2120" s="16">
        <f>STDEV(D2100:D2120)*SQRT(252)</f>
        <v/>
      </c>
      <c r="F2120" s="16">
        <f>STDEV(D2058:D2120)*SQRT(252)</f>
        <v/>
      </c>
      <c r="G2120" s="16">
        <f>IF(OR(C2120="",F2120=""),"",C2120-F2120)</f>
        <v/>
      </c>
      <c r="H2120" s="17">
        <f>IF(OR(C2120="",F2120="",F2120=0),"",C2120/F2120)</f>
        <v/>
      </c>
      <c r="I2120" s="18">
        <f>IF('01_RAW_FwdRV'!B2120="","",'01_RAW_FwdRV'!B2120)</f>
        <v/>
      </c>
      <c r="J2120" s="18">
        <f>IF(ROW()&lt;=3286,STDEV(D2121:D2141)*SQRT(252),"")</f>
        <v/>
      </c>
      <c r="K2120" s="18">
        <f>IF(ROW()&lt;=3244,LN(B2183/B2120),"")</f>
        <v/>
      </c>
      <c r="L2120" s="19" t="n">
        <v>0.09674374705049552</v>
      </c>
      <c r="M2120" s="19" t="n">
        <v>0.1052383199622463</v>
      </c>
      <c r="N2120" s="17" t="n">
        <v>0.2001214077260851</v>
      </c>
      <c r="O2120" s="20">
        <f>IF(F2120="","",IF(F2120&lt;'04_VOLATILITY_REGIMES'!$C$5,"Low",IF(F2120&lt;'04_VOLATILITY_REGIMES'!$C$6,"Normal",IF(F2120&lt;'04_VOLATILITY_REGIMES'!$C$7,"High","Extreme"))))</f>
        <v/>
      </c>
      <c r="P2120" s="20">
        <f>O2121</f>
        <v/>
      </c>
      <c r="Q2120" s="21">
        <f>YEAR(A2120)</f>
        <v/>
      </c>
    </row>
    <row r="2121">
      <c r="A2121" s="14" t="n">
        <v>44482</v>
      </c>
      <c r="B2121" s="15">
        <f>'01_RAW_Spot'!B2121</f>
        <v/>
      </c>
      <c r="C2121" s="16">
        <f>'01_RAW_IV'!B2121</f>
        <v/>
      </c>
      <c r="D2121" s="15">
        <f>LN(B2121/B2120)</f>
        <v/>
      </c>
      <c r="E2121" s="16">
        <f>STDEV(D2101:D2121)*SQRT(252)</f>
        <v/>
      </c>
      <c r="F2121" s="16">
        <f>STDEV(D2059:D2121)*SQRT(252)</f>
        <v/>
      </c>
      <c r="G2121" s="16">
        <f>IF(OR(C2121="",F2121=""),"",C2121-F2121)</f>
        <v/>
      </c>
      <c r="H2121" s="17">
        <f>IF(OR(C2121="",F2121="",F2121=0),"",C2121/F2121)</f>
        <v/>
      </c>
      <c r="I2121" s="18">
        <f>IF('01_RAW_FwdRV'!B2121="","",'01_RAW_FwdRV'!B2121)</f>
        <v/>
      </c>
      <c r="J2121" s="18">
        <f>IF(ROW()&lt;=3286,STDEV(D2122:D2142)*SQRT(252),"")</f>
        <v/>
      </c>
      <c r="K2121" s="18">
        <f>IF(ROW()&lt;=3244,LN(B2184/B2121),"")</f>
        <v/>
      </c>
      <c r="L2121" s="19" t="n">
        <v>0.1070754716981132</v>
      </c>
      <c r="M2121" s="19" t="n">
        <v>0.1089622641509434</v>
      </c>
      <c r="N2121" s="17" t="n">
        <v>0.2110674875637061</v>
      </c>
      <c r="O2121" s="20">
        <f>IF(F2121="","",IF(F2121&lt;'04_VOLATILITY_REGIMES'!$C$5,"Low",IF(F2121&lt;'04_VOLATILITY_REGIMES'!$C$6,"Normal",IF(F2121&lt;'04_VOLATILITY_REGIMES'!$C$7,"High","Extreme"))))</f>
        <v/>
      </c>
      <c r="P2121" s="20">
        <f>O2122</f>
        <v/>
      </c>
      <c r="Q2121" s="21">
        <f>YEAR(A2121)</f>
        <v/>
      </c>
    </row>
    <row r="2122">
      <c r="A2122" s="14" t="n">
        <v>44483</v>
      </c>
      <c r="B2122" s="15">
        <f>'01_RAW_Spot'!B2122</f>
        <v/>
      </c>
      <c r="C2122" s="16">
        <f>'01_RAW_IV'!B2122</f>
        <v/>
      </c>
      <c r="D2122" s="15">
        <f>LN(B2122/B2121)</f>
        <v/>
      </c>
      <c r="E2122" s="16">
        <f>STDEV(D2102:D2122)*SQRT(252)</f>
        <v/>
      </c>
      <c r="F2122" s="16">
        <f>STDEV(D2060:D2122)*SQRT(252)</f>
        <v/>
      </c>
      <c r="G2122" s="16">
        <f>IF(OR(C2122="",F2122=""),"",C2122-F2122)</f>
        <v/>
      </c>
      <c r="H2122" s="17">
        <f>IF(OR(C2122="",F2122="",F2122=0),"",C2122/F2122)</f>
        <v/>
      </c>
      <c r="I2122" s="18">
        <f>IF('01_RAW_FwdRV'!B2122="","",'01_RAW_FwdRV'!B2122)</f>
        <v/>
      </c>
      <c r="J2122" s="18">
        <f>IF(ROW()&lt;=3286,STDEV(D2123:D2143)*SQRT(252),"")</f>
        <v/>
      </c>
      <c r="K2122" s="18">
        <f>IF(ROW()&lt;=3244,LN(B2185/B2122),"")</f>
        <v/>
      </c>
      <c r="L2122" s="19" t="n">
        <v>0.08345120226308345</v>
      </c>
      <c r="M2122" s="19" t="n">
        <v>0.1107967939651108</v>
      </c>
      <c r="N2122" s="17" t="n">
        <v>0.1747641311426587</v>
      </c>
      <c r="O2122" s="20">
        <f>IF(F2122="","",IF(F2122&lt;'04_VOLATILITY_REGIMES'!$C$5,"Low",IF(F2122&lt;'04_VOLATILITY_REGIMES'!$C$6,"Normal",IF(F2122&lt;'04_VOLATILITY_REGIMES'!$C$7,"High","Extreme"))))</f>
        <v/>
      </c>
      <c r="P2122" s="20">
        <f>O2123</f>
        <v/>
      </c>
      <c r="Q2122" s="21">
        <f>YEAR(A2122)</f>
        <v/>
      </c>
    </row>
    <row r="2123">
      <c r="A2123" s="14" t="n">
        <v>44487</v>
      </c>
      <c r="B2123" s="15">
        <f>'01_RAW_Spot'!B2123</f>
        <v/>
      </c>
      <c r="C2123" s="16">
        <f>'01_RAW_IV'!B2123</f>
        <v/>
      </c>
      <c r="D2123" s="15">
        <f>LN(B2123/B2122)</f>
        <v/>
      </c>
      <c r="E2123" s="16">
        <f>STDEV(D2103:D2123)*SQRT(252)</f>
        <v/>
      </c>
      <c r="F2123" s="16">
        <f>STDEV(D2061:D2123)*SQRT(252)</f>
        <v/>
      </c>
      <c r="G2123" s="16">
        <f>IF(OR(C2123="",F2123=""),"",C2123-F2123)</f>
        <v/>
      </c>
      <c r="H2123" s="17">
        <f>IF(OR(C2123="",F2123="",F2123=0),"",C2123/F2123)</f>
        <v/>
      </c>
      <c r="I2123" s="18">
        <f>IF('01_RAW_FwdRV'!B2123="","",'01_RAW_FwdRV'!B2123)</f>
        <v/>
      </c>
      <c r="J2123" s="18">
        <f>IF(ROW()&lt;=3286,STDEV(D2124:D2144)*SQRT(252),"")</f>
        <v/>
      </c>
      <c r="K2123" s="18">
        <f>IF(ROW()&lt;=3244,LN(B2186/B2123),"")</f>
        <v/>
      </c>
      <c r="L2123" s="19" t="n">
        <v>0.08152686145146089</v>
      </c>
      <c r="M2123" s="19" t="n">
        <v>0.1102733270499529</v>
      </c>
      <c r="N2123" s="17" t="n">
        <v>0.172390126011197</v>
      </c>
      <c r="O2123" s="20">
        <f>IF(F2123="","",IF(F2123&lt;'04_VOLATILITY_REGIMES'!$C$5,"Low",IF(F2123&lt;'04_VOLATILITY_REGIMES'!$C$6,"Normal",IF(F2123&lt;'04_VOLATILITY_REGIMES'!$C$7,"High","Extreme"))))</f>
        <v/>
      </c>
      <c r="P2123" s="20">
        <f>O2124</f>
        <v/>
      </c>
      <c r="Q2123" s="21">
        <f>YEAR(A2123)</f>
        <v/>
      </c>
    </row>
    <row r="2124">
      <c r="A2124" s="14" t="n">
        <v>44489</v>
      </c>
      <c r="B2124" s="15">
        <f>'01_RAW_Spot'!B2124</f>
        <v/>
      </c>
      <c r="C2124" s="16">
        <f>'01_RAW_IV'!B2124</f>
        <v/>
      </c>
      <c r="D2124" s="15">
        <f>LN(B2124/B2123)</f>
        <v/>
      </c>
      <c r="E2124" s="16">
        <f>STDEV(D2104:D2124)*SQRT(252)</f>
        <v/>
      </c>
      <c r="F2124" s="16">
        <f>STDEV(D2062:D2124)*SQRT(252)</f>
        <v/>
      </c>
      <c r="G2124" s="16">
        <f>IF(OR(C2124="",F2124=""),"",C2124-F2124)</f>
        <v/>
      </c>
      <c r="H2124" s="17">
        <f>IF(OR(C2124="",F2124="",F2124=0),"",C2124/F2124)</f>
        <v/>
      </c>
      <c r="I2124" s="18">
        <f>IF('01_RAW_FwdRV'!B2124="","",'01_RAW_FwdRV'!B2124)</f>
        <v/>
      </c>
      <c r="J2124" s="18">
        <f>IF(ROW()&lt;=3286,STDEV(D2125:D2145)*SQRT(252),"")</f>
        <v/>
      </c>
      <c r="K2124" s="18">
        <f>IF(ROW()&lt;=3244,LN(B2187/B2124),"")</f>
        <v/>
      </c>
      <c r="L2124" s="19" t="n">
        <v>0.07112576542628356</v>
      </c>
      <c r="M2124" s="19" t="n">
        <v>0.1681582666038625</v>
      </c>
      <c r="N2124" s="17" t="n">
        <v>0.05061724719588805</v>
      </c>
      <c r="O2124" s="20">
        <f>IF(F2124="","",IF(F2124&lt;'04_VOLATILITY_REGIMES'!$C$5,"Low",IF(F2124&lt;'04_VOLATILITY_REGIMES'!$C$6,"Normal",IF(F2124&lt;'04_VOLATILITY_REGIMES'!$C$7,"High","Extreme"))))</f>
        <v/>
      </c>
      <c r="P2124" s="20">
        <f>O2125</f>
        <v/>
      </c>
      <c r="Q2124" s="21">
        <f>YEAR(A2124)</f>
        <v/>
      </c>
    </row>
    <row r="2125">
      <c r="A2125" s="14" t="n">
        <v>44490</v>
      </c>
      <c r="B2125" s="15">
        <f>'01_RAW_Spot'!B2125</f>
        <v/>
      </c>
      <c r="C2125" s="16">
        <f>'01_RAW_IV'!B2125</f>
        <v/>
      </c>
      <c r="D2125" s="15">
        <f>LN(B2125/B2124)</f>
        <v/>
      </c>
      <c r="E2125" s="16">
        <f>STDEV(D2105:D2125)*SQRT(252)</f>
        <v/>
      </c>
      <c r="F2125" s="16">
        <f>STDEV(D2063:D2125)*SQRT(252)</f>
        <v/>
      </c>
      <c r="G2125" s="16">
        <f>IF(OR(C2125="",F2125=""),"",C2125-F2125)</f>
        <v/>
      </c>
      <c r="H2125" s="17">
        <f>IF(OR(C2125="",F2125="",F2125=0),"",C2125/F2125)</f>
        <v/>
      </c>
      <c r="I2125" s="18">
        <f>IF('01_RAW_FwdRV'!B2125="","",'01_RAW_FwdRV'!B2125)</f>
        <v/>
      </c>
      <c r="J2125" s="18">
        <f>IF(ROW()&lt;=3286,STDEV(D2126:D2146)*SQRT(252),"")</f>
        <v/>
      </c>
      <c r="K2125" s="18">
        <f>IF(ROW()&lt;=3244,LN(B2188/B2125),"")</f>
        <v/>
      </c>
      <c r="L2125" s="19" t="n">
        <v>0.06167608286252354</v>
      </c>
      <c r="M2125" s="19" t="n">
        <v>0.1685499058380414</v>
      </c>
      <c r="N2125" s="17" t="n">
        <v>0.04233487164216332</v>
      </c>
      <c r="O2125" s="20">
        <f>IF(F2125="","",IF(F2125&lt;'04_VOLATILITY_REGIMES'!$C$5,"Low",IF(F2125&lt;'04_VOLATILITY_REGIMES'!$C$6,"Normal",IF(F2125&lt;'04_VOLATILITY_REGIMES'!$C$7,"High","Extreme"))))</f>
        <v/>
      </c>
      <c r="P2125" s="20">
        <f>O2126</f>
        <v/>
      </c>
      <c r="Q2125" s="21">
        <f>YEAR(A2125)</f>
        <v/>
      </c>
    </row>
    <row r="2126">
      <c r="A2126" s="14" t="n">
        <v>44491</v>
      </c>
      <c r="B2126" s="15">
        <f>'01_RAW_Spot'!B2126</f>
        <v/>
      </c>
      <c r="C2126" s="16">
        <f>'01_RAW_IV'!B2126</f>
        <v/>
      </c>
      <c r="D2126" s="15">
        <f>LN(B2126/B2125)</f>
        <v/>
      </c>
      <c r="E2126" s="16">
        <f>STDEV(D2106:D2126)*SQRT(252)</f>
        <v/>
      </c>
      <c r="F2126" s="16">
        <f>STDEV(D2064:D2126)*SQRT(252)</f>
        <v/>
      </c>
      <c r="G2126" s="16">
        <f>IF(OR(C2126="",F2126=""),"",C2126-F2126)</f>
        <v/>
      </c>
      <c r="H2126" s="17">
        <f>IF(OR(C2126="",F2126="",F2126=0),"",C2126/F2126)</f>
        <v/>
      </c>
      <c r="I2126" s="18">
        <f>IF('01_RAW_FwdRV'!B2126="","",'01_RAW_FwdRV'!B2126)</f>
        <v/>
      </c>
      <c r="J2126" s="18">
        <f>IF(ROW()&lt;=3286,STDEV(D2127:D2147)*SQRT(252),"")</f>
        <v/>
      </c>
      <c r="K2126" s="18">
        <f>IF(ROW()&lt;=3244,LN(B2189/B2126),"")</f>
        <v/>
      </c>
      <c r="L2126" s="19" t="n">
        <v>0.06682352941176471</v>
      </c>
      <c r="M2126" s="19" t="n">
        <v>0.1425882352941177</v>
      </c>
      <c r="N2126" s="17" t="n">
        <v>0.09168024197933695</v>
      </c>
      <c r="O2126" s="20">
        <f>IF(F2126="","",IF(F2126&lt;'04_VOLATILITY_REGIMES'!$C$5,"Low",IF(F2126&lt;'04_VOLATILITY_REGIMES'!$C$6,"Normal",IF(F2126&lt;'04_VOLATILITY_REGIMES'!$C$7,"High","Extreme"))))</f>
        <v/>
      </c>
      <c r="P2126" s="20">
        <f>O2127</f>
        <v/>
      </c>
      <c r="Q2126" s="21">
        <f>YEAR(A2126)</f>
        <v/>
      </c>
    </row>
    <row r="2127">
      <c r="A2127" s="14" t="n">
        <v>44494</v>
      </c>
      <c r="B2127" s="15">
        <f>'01_RAW_Spot'!B2127</f>
        <v/>
      </c>
      <c r="C2127" s="16">
        <f>'01_RAW_IV'!B2127</f>
        <v/>
      </c>
      <c r="D2127" s="15">
        <f>LN(B2127/B2126)</f>
        <v/>
      </c>
      <c r="E2127" s="16">
        <f>STDEV(D2107:D2127)*SQRT(252)</f>
        <v/>
      </c>
      <c r="F2127" s="16">
        <f>STDEV(D2065:D2127)*SQRT(252)</f>
        <v/>
      </c>
      <c r="G2127" s="16">
        <f>IF(OR(C2127="",F2127=""),"",C2127-F2127)</f>
        <v/>
      </c>
      <c r="H2127" s="17">
        <f>IF(OR(C2127="",F2127="",F2127=0),"",C2127/F2127)</f>
        <v/>
      </c>
      <c r="I2127" s="18">
        <f>IF('01_RAW_FwdRV'!B2127="","",'01_RAW_FwdRV'!B2127)</f>
        <v/>
      </c>
      <c r="J2127" s="18">
        <f>IF(ROW()&lt;=3286,STDEV(D2128:D2148)*SQRT(252),"")</f>
        <v/>
      </c>
      <c r="K2127" s="18">
        <f>IF(ROW()&lt;=3244,LN(B2190/B2127),"")</f>
        <v/>
      </c>
      <c r="L2127" s="19" t="n">
        <v>0.06208842897460019</v>
      </c>
      <c r="M2127" s="19" t="n">
        <v>0.1373471307619944</v>
      </c>
      <c r="N2127" s="17" t="n">
        <v>0.1064342791018005</v>
      </c>
      <c r="O2127" s="20">
        <f>IF(F2127="","",IF(F2127&lt;'04_VOLATILITY_REGIMES'!$C$5,"Low",IF(F2127&lt;'04_VOLATILITY_REGIMES'!$C$6,"Normal",IF(F2127&lt;'04_VOLATILITY_REGIMES'!$C$7,"High","Extreme"))))</f>
        <v/>
      </c>
      <c r="P2127" s="20">
        <f>O2128</f>
        <v/>
      </c>
      <c r="Q2127" s="21">
        <f>YEAR(A2127)</f>
        <v/>
      </c>
    </row>
    <row r="2128">
      <c r="A2128" s="14" t="n">
        <v>44495</v>
      </c>
      <c r="B2128" s="15">
        <f>'01_RAW_Spot'!B2128</f>
        <v/>
      </c>
      <c r="C2128" s="16">
        <f>'01_RAW_IV'!B2128</f>
        <v/>
      </c>
      <c r="D2128" s="15">
        <f>LN(B2128/B2127)</f>
        <v/>
      </c>
      <c r="E2128" s="16">
        <f>STDEV(D2108:D2128)*SQRT(252)</f>
        <v/>
      </c>
      <c r="F2128" s="16">
        <f>STDEV(D2066:D2128)*SQRT(252)</f>
        <v/>
      </c>
      <c r="G2128" s="16">
        <f>IF(OR(C2128="",F2128=""),"",C2128-F2128)</f>
        <v/>
      </c>
      <c r="H2128" s="17">
        <f>IF(OR(C2128="",F2128="",F2128=0),"",C2128/F2128)</f>
        <v/>
      </c>
      <c r="I2128" s="18">
        <f>IF('01_RAW_FwdRV'!B2128="","",'01_RAW_FwdRV'!B2128)</f>
        <v/>
      </c>
      <c r="J2128" s="18">
        <f>IF(ROW()&lt;=3286,STDEV(D2129:D2149)*SQRT(252),"")</f>
        <v/>
      </c>
      <c r="K2128" s="18">
        <f>IF(ROW()&lt;=3244,LN(B2191/B2128),"")</f>
        <v/>
      </c>
      <c r="L2128" s="19" t="n">
        <v>0.06770098730606489</v>
      </c>
      <c r="M2128" s="19" t="n">
        <v>0.1358721203573108</v>
      </c>
      <c r="N2128" s="17" t="n">
        <v>0.1124730127139971</v>
      </c>
      <c r="O2128" s="20">
        <f>IF(F2128="","",IF(F2128&lt;'04_VOLATILITY_REGIMES'!$C$5,"Low",IF(F2128&lt;'04_VOLATILITY_REGIMES'!$C$6,"Normal",IF(F2128&lt;'04_VOLATILITY_REGIMES'!$C$7,"High","Extreme"))))</f>
        <v/>
      </c>
      <c r="P2128" s="20">
        <f>O2129</f>
        <v/>
      </c>
      <c r="Q2128" s="21">
        <f>YEAR(A2128)</f>
        <v/>
      </c>
    </row>
    <row r="2129">
      <c r="A2129" s="14" t="n">
        <v>44496</v>
      </c>
      <c r="B2129" s="15">
        <f>'01_RAW_Spot'!B2129</f>
        <v/>
      </c>
      <c r="C2129" s="16">
        <f>'01_RAW_IV'!B2129</f>
        <v/>
      </c>
      <c r="D2129" s="15">
        <f>LN(B2129/B2128)</f>
        <v/>
      </c>
      <c r="E2129" s="16">
        <f>STDEV(D2109:D2129)*SQRT(252)</f>
        <v/>
      </c>
      <c r="F2129" s="16">
        <f>STDEV(D2067:D2129)*SQRT(252)</f>
        <v/>
      </c>
      <c r="G2129" s="16">
        <f>IF(OR(C2129="",F2129=""),"",C2129-F2129)</f>
        <v/>
      </c>
      <c r="H2129" s="17">
        <f>IF(OR(C2129="",F2129="",F2129=0),"",C2129/F2129)</f>
        <v/>
      </c>
      <c r="I2129" s="18">
        <f>IF('01_RAW_FwdRV'!B2129="","",'01_RAW_FwdRV'!B2129)</f>
        <v/>
      </c>
      <c r="J2129" s="18">
        <f>IF(ROW()&lt;=3286,STDEV(D2130:D2150)*SQRT(252),"")</f>
        <v/>
      </c>
      <c r="K2129" s="18">
        <f>IF(ROW()&lt;=3244,LN(B2192/B2129),"")</f>
        <v/>
      </c>
      <c r="L2129" s="19" t="n">
        <v>0.04605263157894737</v>
      </c>
      <c r="M2129" s="19" t="n">
        <v>0.1358082706766917</v>
      </c>
      <c r="N2129" s="17" t="n">
        <v>0.09253316678622082</v>
      </c>
      <c r="O2129" s="20">
        <f>IF(F2129="","",IF(F2129&lt;'04_VOLATILITY_REGIMES'!$C$5,"Low",IF(F2129&lt;'04_VOLATILITY_REGIMES'!$C$6,"Normal",IF(F2129&lt;'04_VOLATILITY_REGIMES'!$C$7,"High","Extreme"))))</f>
        <v/>
      </c>
      <c r="P2129" s="20">
        <f>O2130</f>
        <v/>
      </c>
      <c r="Q2129" s="21">
        <f>YEAR(A2129)</f>
        <v/>
      </c>
    </row>
    <row r="2130">
      <c r="A2130" s="14" t="n">
        <v>44497</v>
      </c>
      <c r="B2130" s="15">
        <f>'01_RAW_Spot'!B2130</f>
        <v/>
      </c>
      <c r="C2130" s="16">
        <f>'01_RAW_IV'!B2130</f>
        <v/>
      </c>
      <c r="D2130" s="15">
        <f>LN(B2130/B2129)</f>
        <v/>
      </c>
      <c r="E2130" s="16">
        <f>STDEV(D2110:D2130)*SQRT(252)</f>
        <v/>
      </c>
      <c r="F2130" s="16">
        <f>STDEV(D2068:D2130)*SQRT(252)</f>
        <v/>
      </c>
      <c r="G2130" s="16">
        <f>IF(OR(C2130="",F2130=""),"",C2130-F2130)</f>
        <v/>
      </c>
      <c r="H2130" s="17">
        <f>IF(OR(C2130="",F2130="",F2130=0),"",C2130/F2130)</f>
        <v/>
      </c>
      <c r="I2130" s="18">
        <f>IF('01_RAW_FwdRV'!B2130="","",'01_RAW_FwdRV'!B2130)</f>
        <v/>
      </c>
      <c r="J2130" s="18">
        <f>IF(ROW()&lt;=3286,STDEV(D2131:D2151)*SQRT(252),"")</f>
        <v/>
      </c>
      <c r="K2130" s="18">
        <f>IF(ROW()&lt;=3244,LN(B2193/B2130),"")</f>
        <v/>
      </c>
      <c r="L2130" s="19" t="n">
        <v>0.03381869422263974</v>
      </c>
      <c r="M2130" s="19" t="n">
        <v>0.1390324095819634</v>
      </c>
      <c r="N2130" s="17" t="n">
        <v>0.05875272848557472</v>
      </c>
      <c r="O2130" s="20">
        <f>IF(F2130="","",IF(F2130&lt;'04_VOLATILITY_REGIMES'!$C$5,"Low",IF(F2130&lt;'04_VOLATILITY_REGIMES'!$C$6,"Normal",IF(F2130&lt;'04_VOLATILITY_REGIMES'!$C$7,"High","Extreme"))))</f>
        <v/>
      </c>
      <c r="P2130" s="20">
        <f>O2131</f>
        <v/>
      </c>
      <c r="Q2130" s="21">
        <f>YEAR(A2130)</f>
        <v/>
      </c>
    </row>
    <row r="2131">
      <c r="A2131" s="14" t="n">
        <v>44498</v>
      </c>
      <c r="B2131" s="15">
        <f>'01_RAW_Spot'!B2131</f>
        <v/>
      </c>
      <c r="C2131" s="16">
        <f>'01_RAW_IV'!B2131</f>
        <v/>
      </c>
      <c r="D2131" s="15">
        <f>LN(B2131/B2130)</f>
        <v/>
      </c>
      <c r="E2131" s="16">
        <f>STDEV(D2111:D2131)*SQRT(252)</f>
        <v/>
      </c>
      <c r="F2131" s="16">
        <f>STDEV(D2069:D2131)*SQRT(252)</f>
        <v/>
      </c>
      <c r="G2131" s="16">
        <f>IF(OR(C2131="",F2131=""),"",C2131-F2131)</f>
        <v/>
      </c>
      <c r="H2131" s="17">
        <f>IF(OR(C2131="",F2131="",F2131=0),"",C2131/F2131)</f>
        <v/>
      </c>
      <c r="I2131" s="18">
        <f>IF('01_RAW_FwdRV'!B2131="","",'01_RAW_FwdRV'!B2131)</f>
        <v/>
      </c>
      <c r="J2131" s="18">
        <f>IF(ROW()&lt;=3286,STDEV(D2132:D2152)*SQRT(252),"")</f>
        <v/>
      </c>
      <c r="K2131" s="18">
        <f>IF(ROW()&lt;=3244,LN(B2194/B2131),"")</f>
        <v/>
      </c>
      <c r="L2131" s="19" t="n">
        <v>0.03333333333333333</v>
      </c>
      <c r="M2131" s="19" t="n">
        <v>0.1394366197183099</v>
      </c>
      <c r="N2131" s="17" t="n">
        <v>0.05687495513562038</v>
      </c>
      <c r="O2131" s="20">
        <f>IF(F2131="","",IF(F2131&lt;'04_VOLATILITY_REGIMES'!$C$5,"Low",IF(F2131&lt;'04_VOLATILITY_REGIMES'!$C$6,"Normal",IF(F2131&lt;'04_VOLATILITY_REGIMES'!$C$7,"High","Extreme"))))</f>
        <v/>
      </c>
      <c r="P2131" s="20">
        <f>O2132</f>
        <v/>
      </c>
      <c r="Q2131" s="21">
        <f>YEAR(A2131)</f>
        <v/>
      </c>
    </row>
    <row r="2132">
      <c r="A2132" s="14" t="n">
        <v>44501</v>
      </c>
      <c r="B2132" s="15">
        <f>'01_RAW_Spot'!B2132</f>
        <v/>
      </c>
      <c r="C2132" s="16">
        <f>'01_RAW_IV'!B2132</f>
        <v/>
      </c>
      <c r="D2132" s="15">
        <f>LN(B2132/B2131)</f>
        <v/>
      </c>
      <c r="E2132" s="16">
        <f>STDEV(D2112:D2132)*SQRT(252)</f>
        <v/>
      </c>
      <c r="F2132" s="16">
        <f>STDEV(D2070:D2132)*SQRT(252)</f>
        <v/>
      </c>
      <c r="G2132" s="16">
        <f>IF(OR(C2132="",F2132=""),"",C2132-F2132)</f>
        <v/>
      </c>
      <c r="H2132" s="17">
        <f>IF(OR(C2132="",F2132="",F2132=0),"",C2132/F2132)</f>
        <v/>
      </c>
      <c r="I2132" s="18">
        <f>IF('01_RAW_FwdRV'!B2132="","",'01_RAW_FwdRV'!B2132)</f>
        <v/>
      </c>
      <c r="J2132" s="18">
        <f>IF(ROW()&lt;=3286,STDEV(D2133:D2153)*SQRT(252),"")</f>
        <v/>
      </c>
      <c r="K2132" s="18">
        <f>IF(ROW()&lt;=3244,LN(B2195/B2132),"")</f>
        <v/>
      </c>
      <c r="L2132" s="19" t="n">
        <v>0.03660253402158611</v>
      </c>
      <c r="M2132" s="19" t="n">
        <v>0.1379633974659784</v>
      </c>
      <c r="N2132" s="17" t="n">
        <v>0.06667356257935876</v>
      </c>
      <c r="O2132" s="20">
        <f>IF(F2132="","",IF(F2132&lt;'04_VOLATILITY_REGIMES'!$C$5,"Low",IF(F2132&lt;'04_VOLATILITY_REGIMES'!$C$6,"Normal",IF(F2132&lt;'04_VOLATILITY_REGIMES'!$C$7,"High","Extreme"))))</f>
        <v/>
      </c>
      <c r="P2132" s="20">
        <f>O2133</f>
        <v/>
      </c>
      <c r="Q2132" s="21">
        <f>YEAR(A2132)</f>
        <v/>
      </c>
    </row>
    <row r="2133">
      <c r="A2133" s="14" t="n">
        <v>44502</v>
      </c>
      <c r="B2133" s="15">
        <f>'01_RAW_Spot'!B2133</f>
        <v/>
      </c>
      <c r="C2133" s="16">
        <f>'01_RAW_IV'!B2133</f>
        <v/>
      </c>
      <c r="D2133" s="15">
        <f>LN(B2133/B2132)</f>
        <v/>
      </c>
      <c r="E2133" s="16">
        <f>STDEV(D2113:D2133)*SQRT(252)</f>
        <v/>
      </c>
      <c r="F2133" s="16">
        <f>STDEV(D2071:D2133)*SQRT(252)</f>
        <v/>
      </c>
      <c r="G2133" s="16">
        <f>IF(OR(C2133="",F2133=""),"",C2133-F2133)</f>
        <v/>
      </c>
      <c r="H2133" s="17">
        <f>IF(OR(C2133="",F2133="",F2133=0),"",C2133/F2133)</f>
        <v/>
      </c>
      <c r="I2133" s="18">
        <f>IF('01_RAW_FwdRV'!B2133="","",'01_RAW_FwdRV'!B2133)</f>
        <v/>
      </c>
      <c r="J2133" s="18">
        <f>IF(ROW()&lt;=3286,STDEV(D2134:D2154)*SQRT(252),"")</f>
        <v/>
      </c>
      <c r="K2133" s="18">
        <f>IF(ROW()&lt;=3244,LN(B2196/B2133),"")</f>
        <v/>
      </c>
      <c r="L2133" s="19" t="n">
        <v>0.04784240150093809</v>
      </c>
      <c r="M2133" s="19" t="n">
        <v>0.1425891181988743</v>
      </c>
      <c r="N2133" s="17" t="n">
        <v>0.07583353819384198</v>
      </c>
      <c r="O2133" s="20">
        <f>IF(F2133="","",IF(F2133&lt;'04_VOLATILITY_REGIMES'!$C$5,"Low",IF(F2133&lt;'04_VOLATILITY_REGIMES'!$C$6,"Normal",IF(F2133&lt;'04_VOLATILITY_REGIMES'!$C$7,"High","Extreme"))))</f>
        <v/>
      </c>
      <c r="P2133" s="20">
        <f>O2134</f>
        <v/>
      </c>
      <c r="Q2133" s="21">
        <f>YEAR(A2133)</f>
        <v/>
      </c>
    </row>
    <row r="2134">
      <c r="A2134" s="14" t="n">
        <v>44503</v>
      </c>
      <c r="B2134" s="15">
        <f>'01_RAW_Spot'!B2134</f>
        <v/>
      </c>
      <c r="C2134" s="16">
        <f>'01_RAW_IV'!B2134</f>
        <v/>
      </c>
      <c r="D2134" s="15">
        <f>LN(B2134/B2133)</f>
        <v/>
      </c>
      <c r="E2134" s="16">
        <f>STDEV(D2114:D2134)*SQRT(252)</f>
        <v/>
      </c>
      <c r="F2134" s="16">
        <f>STDEV(D2072:D2134)*SQRT(252)</f>
        <v/>
      </c>
      <c r="G2134" s="16">
        <f>IF(OR(C2134="",F2134=""),"",C2134-F2134)</f>
        <v/>
      </c>
      <c r="H2134" s="17">
        <f>IF(OR(C2134="",F2134="",F2134=0),"",C2134/F2134)</f>
        <v/>
      </c>
      <c r="I2134" s="18">
        <f>IF('01_RAW_FwdRV'!B2134="","",'01_RAW_FwdRV'!B2134)</f>
        <v/>
      </c>
      <c r="J2134" s="18">
        <f>IF(ROW()&lt;=3286,STDEV(D2135:D2155)*SQRT(252),"")</f>
        <v/>
      </c>
      <c r="K2134" s="18">
        <f>IF(ROW()&lt;=3244,LN(B2197/B2134),"")</f>
        <v/>
      </c>
      <c r="L2134" s="19" t="n">
        <v>0.08391936240037506</v>
      </c>
      <c r="M2134" s="19" t="n">
        <v>0.1500234411626817</v>
      </c>
      <c r="N2134" s="17" t="n">
        <v>0.09251421928451241</v>
      </c>
      <c r="O2134" s="20">
        <f>IF(F2134="","",IF(F2134&lt;'04_VOLATILITY_REGIMES'!$C$5,"Low",IF(F2134&lt;'04_VOLATILITY_REGIMES'!$C$6,"Normal",IF(F2134&lt;'04_VOLATILITY_REGIMES'!$C$7,"High","Extreme"))))</f>
        <v/>
      </c>
      <c r="P2134" s="20">
        <f>O2135</f>
        <v/>
      </c>
      <c r="Q2134" s="21">
        <f>YEAR(A2134)</f>
        <v/>
      </c>
    </row>
    <row r="2135">
      <c r="A2135" s="14" t="n">
        <v>44508</v>
      </c>
      <c r="B2135" s="15">
        <f>'01_RAW_Spot'!B2135</f>
        <v/>
      </c>
      <c r="C2135" s="16">
        <f>'01_RAW_IV'!B2135</f>
        <v/>
      </c>
      <c r="D2135" s="15">
        <f>LN(B2135/B2134)</f>
        <v/>
      </c>
      <c r="E2135" s="16">
        <f>STDEV(D2115:D2135)*SQRT(252)</f>
        <v/>
      </c>
      <c r="F2135" s="16">
        <f>STDEV(D2073:D2135)*SQRT(252)</f>
        <v/>
      </c>
      <c r="G2135" s="16">
        <f>IF(OR(C2135="",F2135=""),"",C2135-F2135)</f>
        <v/>
      </c>
      <c r="H2135" s="17">
        <f>IF(OR(C2135="",F2135="",F2135=0),"",C2135/F2135)</f>
        <v/>
      </c>
      <c r="I2135" s="18">
        <f>IF('01_RAW_FwdRV'!B2135="","",'01_RAW_FwdRV'!B2135)</f>
        <v/>
      </c>
      <c r="J2135" s="18">
        <f>IF(ROW()&lt;=3286,STDEV(D2136:D2156)*SQRT(252),"")</f>
        <v/>
      </c>
      <c r="K2135" s="18">
        <f>IF(ROW()&lt;=3244,LN(B2198/B2135),"")</f>
        <v/>
      </c>
      <c r="L2135" s="19" t="n">
        <v>0.01593252108716026</v>
      </c>
      <c r="M2135" s="19" t="n">
        <v>0.2019681349578257</v>
      </c>
      <c r="N2135" s="17" t="n">
        <v>-0.1319438233100951</v>
      </c>
      <c r="O2135" s="20">
        <f>IF(F2135="","",IF(F2135&lt;'04_VOLATILITY_REGIMES'!$C$5,"Low",IF(F2135&lt;'04_VOLATILITY_REGIMES'!$C$6,"Normal",IF(F2135&lt;'04_VOLATILITY_REGIMES'!$C$7,"High","Extreme"))))</f>
        <v/>
      </c>
      <c r="P2135" s="20">
        <f>O2136</f>
        <v/>
      </c>
      <c r="Q2135" s="21">
        <f>YEAR(A2135)</f>
        <v/>
      </c>
    </row>
    <row r="2136">
      <c r="A2136" s="14" t="n">
        <v>44509</v>
      </c>
      <c r="B2136" s="15">
        <f>'01_RAW_Spot'!B2136</f>
        <v/>
      </c>
      <c r="C2136" s="16">
        <f>'01_RAW_IV'!B2136</f>
        <v/>
      </c>
      <c r="D2136" s="15">
        <f>LN(B2136/B2135)</f>
        <v/>
      </c>
      <c r="E2136" s="16">
        <f>STDEV(D2116:D2136)*SQRT(252)</f>
        <v/>
      </c>
      <c r="F2136" s="16">
        <f>STDEV(D2074:D2136)*SQRT(252)</f>
        <v/>
      </c>
      <c r="G2136" s="16">
        <f>IF(OR(C2136="",F2136=""),"",C2136-F2136)</f>
        <v/>
      </c>
      <c r="H2136" s="17">
        <f>IF(OR(C2136="",F2136="",F2136=0),"",C2136/F2136)</f>
        <v/>
      </c>
      <c r="I2136" s="18">
        <f>IF('01_RAW_FwdRV'!B2136="","",'01_RAW_FwdRV'!B2136)</f>
        <v/>
      </c>
      <c r="J2136" s="18">
        <f>IF(ROW()&lt;=3286,STDEV(D2137:D2157)*SQRT(252),"")</f>
        <v/>
      </c>
      <c r="K2136" s="18">
        <f>IF(ROW()&lt;=3244,LN(B2199/B2136),"")</f>
        <v/>
      </c>
      <c r="L2136" s="19" t="n">
        <v>0.01873536299765808</v>
      </c>
      <c r="M2136" s="19" t="n">
        <v>0.2018735362997658</v>
      </c>
      <c r="N2136" s="17" t="n">
        <v>-0.1113774991179223</v>
      </c>
      <c r="O2136" s="20">
        <f>IF(F2136="","",IF(F2136&lt;'04_VOLATILITY_REGIMES'!$C$5,"Low",IF(F2136&lt;'04_VOLATILITY_REGIMES'!$C$6,"Normal",IF(F2136&lt;'04_VOLATILITY_REGIMES'!$C$7,"High","Extreme"))))</f>
        <v/>
      </c>
      <c r="P2136" s="20">
        <f>O2137</f>
        <v/>
      </c>
      <c r="Q2136" s="21">
        <f>YEAR(A2136)</f>
        <v/>
      </c>
    </row>
    <row r="2137">
      <c r="A2137" s="14" t="n">
        <v>44510</v>
      </c>
      <c r="B2137" s="15">
        <f>'01_RAW_Spot'!B2137</f>
        <v/>
      </c>
      <c r="C2137" s="16">
        <f>'01_RAW_IV'!B2137</f>
        <v/>
      </c>
      <c r="D2137" s="15">
        <f>LN(B2137/B2136)</f>
        <v/>
      </c>
      <c r="E2137" s="16">
        <f>STDEV(D2117:D2137)*SQRT(252)</f>
        <v/>
      </c>
      <c r="F2137" s="16">
        <f>STDEV(D2075:D2137)*SQRT(252)</f>
        <v/>
      </c>
      <c r="G2137" s="16">
        <f>IF(OR(C2137="",F2137=""),"",C2137-F2137)</f>
        <v/>
      </c>
      <c r="H2137" s="17">
        <f>IF(OR(C2137="",F2137="",F2137=0),"",C2137/F2137)</f>
        <v/>
      </c>
      <c r="I2137" s="18">
        <f>IF('01_RAW_FwdRV'!B2137="","",'01_RAW_FwdRV'!B2137)</f>
        <v/>
      </c>
      <c r="J2137" s="18">
        <f>IF(ROW()&lt;=3286,STDEV(D2138:D2158)*SQRT(252),"")</f>
        <v/>
      </c>
      <c r="K2137" s="18">
        <f>IF(ROW()&lt;=3244,LN(B2200/B2137),"")</f>
        <v/>
      </c>
      <c r="L2137" s="19" t="n">
        <v>0.0201310861423221</v>
      </c>
      <c r="M2137" s="19" t="n">
        <v>0.2345505617977528</v>
      </c>
      <c r="N2137" s="17" t="n">
        <v>-0.1586530221804363</v>
      </c>
      <c r="O2137" s="20">
        <f>IF(F2137="","",IF(F2137&lt;'04_VOLATILITY_REGIMES'!$C$5,"Low",IF(F2137&lt;'04_VOLATILITY_REGIMES'!$C$6,"Normal",IF(F2137&lt;'04_VOLATILITY_REGIMES'!$C$7,"High","Extreme"))))</f>
        <v/>
      </c>
      <c r="P2137" s="20">
        <f>O2138</f>
        <v/>
      </c>
      <c r="Q2137" s="21">
        <f>YEAR(A2137)</f>
        <v/>
      </c>
    </row>
    <row r="2138">
      <c r="A2138" s="14" t="n">
        <v>44511</v>
      </c>
      <c r="B2138" s="15">
        <f>'01_RAW_Spot'!B2138</f>
        <v/>
      </c>
      <c r="C2138" s="16">
        <f>'01_RAW_IV'!B2138</f>
        <v/>
      </c>
      <c r="D2138" s="15">
        <f>LN(B2138/B2137)</f>
        <v/>
      </c>
      <c r="E2138" s="16">
        <f>STDEV(D2118:D2138)*SQRT(252)</f>
        <v/>
      </c>
      <c r="F2138" s="16">
        <f>STDEV(D2076:D2138)*SQRT(252)</f>
        <v/>
      </c>
      <c r="G2138" s="16">
        <f>IF(OR(C2138="",F2138=""),"",C2138-F2138)</f>
        <v/>
      </c>
      <c r="H2138" s="17">
        <f>IF(OR(C2138="",F2138="",F2138=0),"",C2138/F2138)</f>
        <v/>
      </c>
      <c r="I2138" s="18">
        <f>IF('01_RAW_FwdRV'!B2138="","",'01_RAW_FwdRV'!B2138)</f>
        <v/>
      </c>
      <c r="J2138" s="18">
        <f>IF(ROW()&lt;=3286,STDEV(D2139:D2159)*SQRT(252),"")</f>
        <v/>
      </c>
      <c r="K2138" s="18">
        <f>IF(ROW()&lt;=3244,LN(B2201/B2138),"")</f>
        <v/>
      </c>
      <c r="L2138" s="19" t="n">
        <v>0.0229293401965372</v>
      </c>
      <c r="M2138" s="19" t="n">
        <v>0.2395882077678989</v>
      </c>
      <c r="N2138" s="17" t="n">
        <v>-0.1538487406127437</v>
      </c>
      <c r="O2138" s="20">
        <f>IF(F2138="","",IF(F2138&lt;'04_VOLATILITY_REGIMES'!$C$5,"Low",IF(F2138&lt;'04_VOLATILITY_REGIMES'!$C$6,"Normal",IF(F2138&lt;'04_VOLATILITY_REGIMES'!$C$7,"High","Extreme"))))</f>
        <v/>
      </c>
      <c r="P2138" s="20">
        <f>O2139</f>
        <v/>
      </c>
      <c r="Q2138" s="21">
        <f>YEAR(A2138)</f>
        <v/>
      </c>
    </row>
    <row r="2139">
      <c r="A2139" s="14" t="n">
        <v>44512</v>
      </c>
      <c r="B2139" s="15">
        <f>'01_RAW_Spot'!B2139</f>
        <v/>
      </c>
      <c r="C2139" s="16">
        <f>'01_RAW_IV'!B2139</f>
        <v/>
      </c>
      <c r="D2139" s="15">
        <f>LN(B2139/B2138)</f>
        <v/>
      </c>
      <c r="E2139" s="16">
        <f>STDEV(D2119:D2139)*SQRT(252)</f>
        <v/>
      </c>
      <c r="F2139" s="16">
        <f>STDEV(D2077:D2139)*SQRT(252)</f>
        <v/>
      </c>
      <c r="G2139" s="16">
        <f>IF(OR(C2139="",F2139=""),"",C2139-F2139)</f>
        <v/>
      </c>
      <c r="H2139" s="17">
        <f>IF(OR(C2139="",F2139="",F2139=0),"",C2139/F2139)</f>
        <v/>
      </c>
      <c r="I2139" s="18">
        <f>IF('01_RAW_FwdRV'!B2139="","",'01_RAW_FwdRV'!B2139)</f>
        <v/>
      </c>
      <c r="J2139" s="18">
        <f>IF(ROW()&lt;=3286,STDEV(D2140:D2160)*SQRT(252),"")</f>
        <v/>
      </c>
      <c r="K2139" s="18">
        <f>IF(ROW()&lt;=3244,LN(B2202/B2139),"")</f>
        <v/>
      </c>
      <c r="L2139" s="19" t="n">
        <v>0.02338634237605238</v>
      </c>
      <c r="M2139" s="19" t="n">
        <v>0.2408793264733396</v>
      </c>
      <c r="N2139" s="17" t="n">
        <v>-0.1562189811085391</v>
      </c>
      <c r="O2139" s="20">
        <f>IF(F2139="","",IF(F2139&lt;'04_VOLATILITY_REGIMES'!$C$5,"Low",IF(F2139&lt;'04_VOLATILITY_REGIMES'!$C$6,"Normal",IF(F2139&lt;'04_VOLATILITY_REGIMES'!$C$7,"High","Extreme"))))</f>
        <v/>
      </c>
      <c r="P2139" s="20">
        <f>O2140</f>
        <v/>
      </c>
      <c r="Q2139" s="21">
        <f>YEAR(A2139)</f>
        <v/>
      </c>
    </row>
    <row r="2140">
      <c r="A2140" s="14" t="n">
        <v>44515</v>
      </c>
      <c r="B2140" s="15">
        <f>'01_RAW_Spot'!B2140</f>
        <v/>
      </c>
      <c r="C2140" s="16">
        <f>'01_RAW_IV'!B2140</f>
        <v/>
      </c>
      <c r="D2140" s="15">
        <f>LN(B2140/B2139)</f>
        <v/>
      </c>
      <c r="E2140" s="16">
        <f>STDEV(D2120:D2140)*SQRT(252)</f>
        <v/>
      </c>
      <c r="F2140" s="16">
        <f>STDEV(D2078:D2140)*SQRT(252)</f>
        <v/>
      </c>
      <c r="G2140" s="16">
        <f>IF(OR(C2140="",F2140=""),"",C2140-F2140)</f>
        <v/>
      </c>
      <c r="H2140" s="17">
        <f>IF(OR(C2140="",F2140="",F2140=0),"",C2140/F2140)</f>
        <v/>
      </c>
      <c r="I2140" s="18">
        <f>IF('01_RAW_FwdRV'!B2140="","",'01_RAW_FwdRV'!B2140)</f>
        <v/>
      </c>
      <c r="J2140" s="18">
        <f>IF(ROW()&lt;=3286,STDEV(D2141:D2161)*SQRT(252),"")</f>
        <v/>
      </c>
      <c r="K2140" s="18">
        <f>IF(ROW()&lt;=3244,LN(B2203/B2140),"")</f>
        <v/>
      </c>
      <c r="L2140" s="19" t="n">
        <v>0.02384291725105189</v>
      </c>
      <c r="M2140" s="19" t="n">
        <v>0.2374941561477326</v>
      </c>
      <c r="N2140" s="17" t="n">
        <v>-0.1511181829739512</v>
      </c>
      <c r="O2140" s="20">
        <f>IF(F2140="","",IF(F2140&lt;'04_VOLATILITY_REGIMES'!$C$5,"Low",IF(F2140&lt;'04_VOLATILITY_REGIMES'!$C$6,"Normal",IF(F2140&lt;'04_VOLATILITY_REGIMES'!$C$7,"High","Extreme"))))</f>
        <v/>
      </c>
      <c r="P2140" s="20">
        <f>O2141</f>
        <v/>
      </c>
      <c r="Q2140" s="21">
        <f>YEAR(A2140)</f>
        <v/>
      </c>
    </row>
    <row r="2141">
      <c r="A2141" s="14" t="n">
        <v>44516</v>
      </c>
      <c r="B2141" s="15">
        <f>'01_RAW_Spot'!B2141</f>
        <v/>
      </c>
      <c r="C2141" s="16">
        <f>'01_RAW_IV'!B2141</f>
        <v/>
      </c>
      <c r="D2141" s="15">
        <f>LN(B2141/B2140)</f>
        <v/>
      </c>
      <c r="E2141" s="16">
        <f>STDEV(D2121:D2141)*SQRT(252)</f>
        <v/>
      </c>
      <c r="F2141" s="16">
        <f>STDEV(D2079:D2141)*SQRT(252)</f>
        <v/>
      </c>
      <c r="G2141" s="16">
        <f>IF(OR(C2141="",F2141=""),"",C2141-F2141)</f>
        <v/>
      </c>
      <c r="H2141" s="17">
        <f>IF(OR(C2141="",F2141="",F2141=0),"",C2141/F2141)</f>
        <v/>
      </c>
      <c r="I2141" s="18">
        <f>IF('01_RAW_FwdRV'!B2141="","",'01_RAW_FwdRV'!B2141)</f>
        <v/>
      </c>
      <c r="J2141" s="18">
        <f>IF(ROW()&lt;=3286,STDEV(D2142:D2162)*SQRT(252),"")</f>
        <v/>
      </c>
      <c r="K2141" s="18">
        <f>IF(ROW()&lt;=3244,LN(B2204/B2141),"")</f>
        <v/>
      </c>
      <c r="L2141" s="19" t="n">
        <v>0.02242990654205607</v>
      </c>
      <c r="M2141" s="19" t="n">
        <v>0.2322429906542056</v>
      </c>
      <c r="N2141" s="17" t="n">
        <v>-0.1500399310564884</v>
      </c>
      <c r="O2141" s="20">
        <f>IF(F2141="","",IF(F2141&lt;'04_VOLATILITY_REGIMES'!$C$5,"Low",IF(F2141&lt;'04_VOLATILITY_REGIMES'!$C$6,"Normal",IF(F2141&lt;'04_VOLATILITY_REGIMES'!$C$7,"High","Extreme"))))</f>
        <v/>
      </c>
      <c r="P2141" s="20">
        <f>O2142</f>
        <v/>
      </c>
      <c r="Q2141" s="21">
        <f>YEAR(A2141)</f>
        <v/>
      </c>
    </row>
    <row r="2142">
      <c r="A2142" s="14" t="n">
        <v>44517</v>
      </c>
      <c r="B2142" s="15">
        <f>'01_RAW_Spot'!B2142</f>
        <v/>
      </c>
      <c r="C2142" s="16">
        <f>'01_RAW_IV'!B2142</f>
        <v/>
      </c>
      <c r="D2142" s="15">
        <f>LN(B2142/B2141)</f>
        <v/>
      </c>
      <c r="E2142" s="16">
        <f>STDEV(D2122:D2142)*SQRT(252)</f>
        <v/>
      </c>
      <c r="F2142" s="16">
        <f>STDEV(D2080:D2142)*SQRT(252)</f>
        <v/>
      </c>
      <c r="G2142" s="16">
        <f>IF(OR(C2142="",F2142=""),"",C2142-F2142)</f>
        <v/>
      </c>
      <c r="H2142" s="17">
        <f>IF(OR(C2142="",F2142="",F2142=0),"",C2142/F2142)</f>
        <v/>
      </c>
      <c r="I2142" s="18">
        <f>IF('01_RAW_FwdRV'!B2142="","",'01_RAW_FwdRV'!B2142)</f>
        <v/>
      </c>
      <c r="J2142" s="18">
        <f>IF(ROW()&lt;=3286,STDEV(D2143:D2163)*SQRT(252),"")</f>
        <v/>
      </c>
      <c r="K2142" s="18">
        <f>IF(ROW()&lt;=3244,LN(B2205/B2142),"")</f>
        <v/>
      </c>
      <c r="L2142" s="19" t="n">
        <v>0.02288650163475012</v>
      </c>
      <c r="M2142" s="19" t="n">
        <v>0.23633815973844</v>
      </c>
      <c r="N2142" s="17" t="n">
        <v>-0.1547281380091925</v>
      </c>
      <c r="O2142" s="20">
        <f>IF(F2142="","",IF(F2142&lt;'04_VOLATILITY_REGIMES'!$C$5,"Low",IF(F2142&lt;'04_VOLATILITY_REGIMES'!$C$6,"Normal",IF(F2142&lt;'04_VOLATILITY_REGIMES'!$C$7,"High","Extreme"))))</f>
        <v/>
      </c>
      <c r="P2142" s="20">
        <f>O2143</f>
        <v/>
      </c>
      <c r="Q2142" s="21">
        <f>YEAR(A2142)</f>
        <v/>
      </c>
    </row>
    <row r="2143">
      <c r="A2143" s="14" t="n">
        <v>44518</v>
      </c>
      <c r="B2143" s="15">
        <f>'01_RAW_Spot'!B2143</f>
        <v/>
      </c>
      <c r="C2143" s="16">
        <f>'01_RAW_IV'!B2143</f>
        <v/>
      </c>
      <c r="D2143" s="15">
        <f>LN(B2143/B2142)</f>
        <v/>
      </c>
      <c r="E2143" s="16">
        <f>STDEV(D2123:D2143)*SQRT(252)</f>
        <v/>
      </c>
      <c r="F2143" s="16">
        <f>STDEV(D2081:D2143)*SQRT(252)</f>
        <v/>
      </c>
      <c r="G2143" s="16">
        <f>IF(OR(C2143="",F2143=""),"",C2143-F2143)</f>
        <v/>
      </c>
      <c r="H2143" s="17">
        <f>IF(OR(C2143="",F2143="",F2143=0),"",C2143/F2143)</f>
        <v/>
      </c>
      <c r="I2143" s="18">
        <f>IF('01_RAW_FwdRV'!B2143="","",'01_RAW_FwdRV'!B2143)</f>
        <v/>
      </c>
      <c r="J2143" s="18">
        <f>IF(ROW()&lt;=3286,STDEV(D2144:D2164)*SQRT(252),"")</f>
        <v/>
      </c>
      <c r="K2143" s="18">
        <f>IF(ROW()&lt;=3244,LN(B2206/B2143),"")</f>
        <v/>
      </c>
      <c r="L2143" s="19" t="n">
        <v>0.01213818860877684</v>
      </c>
      <c r="M2143" s="19" t="n">
        <v>0.2282913165266106</v>
      </c>
      <c r="N2143" s="17" t="n">
        <v>-0.1924218503489988</v>
      </c>
      <c r="O2143" s="20">
        <f>IF(F2143="","",IF(F2143&lt;'04_VOLATILITY_REGIMES'!$C$5,"Low",IF(F2143&lt;'04_VOLATILITY_REGIMES'!$C$6,"Normal",IF(F2143&lt;'04_VOLATILITY_REGIMES'!$C$7,"High","Extreme"))))</f>
        <v/>
      </c>
      <c r="P2143" s="20">
        <f>O2144</f>
        <v/>
      </c>
      <c r="Q2143" s="21">
        <f>YEAR(A2143)</f>
        <v/>
      </c>
    </row>
    <row r="2144">
      <c r="A2144" s="14" t="n">
        <v>44522</v>
      </c>
      <c r="B2144" s="15">
        <f>'01_RAW_Spot'!B2144</f>
        <v/>
      </c>
      <c r="C2144" s="16">
        <f>'01_RAW_IV'!B2144</f>
        <v/>
      </c>
      <c r="D2144" s="15">
        <f>LN(B2144/B2143)</f>
        <v/>
      </c>
      <c r="E2144" s="16">
        <f>STDEV(D2124:D2144)*SQRT(252)</f>
        <v/>
      </c>
      <c r="F2144" s="16">
        <f>STDEV(D2082:D2144)*SQRT(252)</f>
        <v/>
      </c>
      <c r="G2144" s="16">
        <f>IF(OR(C2144="",F2144=""),"",C2144-F2144)</f>
        <v/>
      </c>
      <c r="H2144" s="17">
        <f>IF(OR(C2144="",F2144="",F2144=0),"",C2144/F2144)</f>
        <v/>
      </c>
      <c r="I2144" s="18">
        <f>IF('01_RAW_FwdRV'!B2144="","",'01_RAW_FwdRV'!B2144)</f>
        <v/>
      </c>
      <c r="J2144" s="18">
        <f>IF(ROW()&lt;=3286,STDEV(D2145:D2165)*SQRT(252),"")</f>
        <v/>
      </c>
      <c r="K2144" s="18">
        <f>IF(ROW()&lt;=3244,LN(B2207/B2144),"")</f>
        <v/>
      </c>
      <c r="L2144" s="19" t="n">
        <v>0.01819878674755016</v>
      </c>
      <c r="M2144" s="19" t="n">
        <v>0.2356509566028931</v>
      </c>
      <c r="N2144" s="17" t="n">
        <v>-0.1735056393252447</v>
      </c>
      <c r="O2144" s="20">
        <f>IF(F2144="","",IF(F2144&lt;'04_VOLATILITY_REGIMES'!$C$5,"Low",IF(F2144&lt;'04_VOLATILITY_REGIMES'!$C$6,"Normal",IF(F2144&lt;'04_VOLATILITY_REGIMES'!$C$7,"High","Extreme"))))</f>
        <v/>
      </c>
      <c r="P2144" s="20">
        <f>O2145</f>
        <v/>
      </c>
      <c r="Q2144" s="21">
        <f>YEAR(A2144)</f>
        <v/>
      </c>
    </row>
    <row r="2145">
      <c r="A2145" s="14" t="n">
        <v>44523</v>
      </c>
      <c r="B2145" s="15">
        <f>'01_RAW_Spot'!B2145</f>
        <v/>
      </c>
      <c r="C2145" s="16">
        <f>'01_RAW_IV'!B2145</f>
        <v/>
      </c>
      <c r="D2145" s="15">
        <f>LN(B2145/B2144)</f>
        <v/>
      </c>
      <c r="E2145" s="16">
        <f>STDEV(D2125:D2145)*SQRT(252)</f>
        <v/>
      </c>
      <c r="F2145" s="16">
        <f>STDEV(D2083:D2145)*SQRT(252)</f>
        <v/>
      </c>
      <c r="G2145" s="16">
        <f>IF(OR(C2145="",F2145=""),"",C2145-F2145)</f>
        <v/>
      </c>
      <c r="H2145" s="17">
        <f>IF(OR(C2145="",F2145="",F2145=0),"",C2145/F2145)</f>
        <v/>
      </c>
      <c r="I2145" s="18">
        <f>IF('01_RAW_FwdRV'!B2145="","",'01_RAW_FwdRV'!B2145)</f>
        <v/>
      </c>
      <c r="J2145" s="18">
        <f>IF(ROW()&lt;=3286,STDEV(D2146:D2166)*SQRT(252),"")</f>
        <v/>
      </c>
      <c r="K2145" s="18">
        <f>IF(ROW()&lt;=3244,LN(B2208/B2145),"")</f>
        <v/>
      </c>
      <c r="L2145" s="19" t="n">
        <v>0.01772388059701492</v>
      </c>
      <c r="M2145" s="19" t="n">
        <v>0.2313432835820896</v>
      </c>
      <c r="N2145" s="17" t="n">
        <v>-0.1714987875077635</v>
      </c>
      <c r="O2145" s="20">
        <f>IF(F2145="","",IF(F2145&lt;'04_VOLATILITY_REGIMES'!$C$5,"Low",IF(F2145&lt;'04_VOLATILITY_REGIMES'!$C$6,"Normal",IF(F2145&lt;'04_VOLATILITY_REGIMES'!$C$7,"High","Extreme"))))</f>
        <v/>
      </c>
      <c r="P2145" s="20">
        <f>O2146</f>
        <v/>
      </c>
      <c r="Q2145" s="21">
        <f>YEAR(A2145)</f>
        <v/>
      </c>
    </row>
    <row r="2146">
      <c r="A2146" s="14" t="n">
        <v>44524</v>
      </c>
      <c r="B2146" s="15">
        <f>'01_RAW_Spot'!B2146</f>
        <v/>
      </c>
      <c r="C2146" s="16">
        <f>'01_RAW_IV'!B2146</f>
        <v/>
      </c>
      <c r="D2146" s="15">
        <f>LN(B2146/B2145)</f>
        <v/>
      </c>
      <c r="E2146" s="16">
        <f>STDEV(D2126:D2146)*SQRT(252)</f>
        <v/>
      </c>
      <c r="F2146" s="16">
        <f>STDEV(D2084:D2146)*SQRT(252)</f>
        <v/>
      </c>
      <c r="G2146" s="16">
        <f>IF(OR(C2146="",F2146=""),"",C2146-F2146)</f>
        <v/>
      </c>
      <c r="H2146" s="17">
        <f>IF(OR(C2146="",F2146="",F2146=0),"",C2146/F2146)</f>
        <v/>
      </c>
      <c r="I2146" s="18">
        <f>IF('01_RAW_FwdRV'!B2146="","",'01_RAW_FwdRV'!B2146)</f>
        <v/>
      </c>
      <c r="J2146" s="18">
        <f>IF(ROW()&lt;=3286,STDEV(D2147:D2167)*SQRT(252),"")</f>
        <v/>
      </c>
      <c r="K2146" s="18">
        <f>IF(ROW()&lt;=3244,LN(B2209/B2146),"")</f>
        <v/>
      </c>
      <c r="L2146" s="19" t="n">
        <v>0.01212121212121212</v>
      </c>
      <c r="M2146" s="19" t="n">
        <v>0.2303030303030303</v>
      </c>
      <c r="N2146" s="17" t="n">
        <v>-0.2020801201798853</v>
      </c>
      <c r="O2146" s="20">
        <f>IF(F2146="","",IF(F2146&lt;'04_VOLATILITY_REGIMES'!$C$5,"Low",IF(F2146&lt;'04_VOLATILITY_REGIMES'!$C$6,"Normal",IF(F2146&lt;'04_VOLATILITY_REGIMES'!$C$7,"High","Extreme"))))</f>
        <v/>
      </c>
      <c r="P2146" s="20">
        <f>O2147</f>
        <v/>
      </c>
      <c r="Q2146" s="21">
        <f>YEAR(A2146)</f>
        <v/>
      </c>
    </row>
    <row r="2147">
      <c r="A2147" s="14" t="n">
        <v>44525</v>
      </c>
      <c r="B2147" s="15">
        <f>'01_RAW_Spot'!B2147</f>
        <v/>
      </c>
      <c r="C2147" s="16">
        <f>'01_RAW_IV'!B2147</f>
        <v/>
      </c>
      <c r="D2147" s="15">
        <f>LN(B2147/B2146)</f>
        <v/>
      </c>
      <c r="E2147" s="16">
        <f>STDEV(D2127:D2147)*SQRT(252)</f>
        <v/>
      </c>
      <c r="F2147" s="16">
        <f>STDEV(D2085:D2147)*SQRT(252)</f>
        <v/>
      </c>
      <c r="G2147" s="16">
        <f>IF(OR(C2147="",F2147=""),"",C2147-F2147)</f>
        <v/>
      </c>
      <c r="H2147" s="17">
        <f>IF(OR(C2147="",F2147="",F2147=0),"",C2147/F2147)</f>
        <v/>
      </c>
      <c r="I2147" s="18">
        <f>IF('01_RAW_FwdRV'!B2147="","",'01_RAW_FwdRV'!B2147)</f>
        <v/>
      </c>
      <c r="J2147" s="18">
        <f>IF(ROW()&lt;=3286,STDEV(D2148:D2168)*SQRT(252),"")</f>
        <v/>
      </c>
      <c r="K2147" s="18">
        <f>IF(ROW()&lt;=3244,LN(B2210/B2147),"")</f>
        <v/>
      </c>
      <c r="L2147" s="19" t="n">
        <v>0.02702702702702703</v>
      </c>
      <c r="M2147" s="19" t="n">
        <v>0.2278657968313141</v>
      </c>
      <c r="N2147" s="17" t="n">
        <v>-0.132811733515517</v>
      </c>
      <c r="O2147" s="20">
        <f>IF(F2147="","",IF(F2147&lt;'04_VOLATILITY_REGIMES'!$C$5,"Low",IF(F2147&lt;'04_VOLATILITY_REGIMES'!$C$6,"Normal",IF(F2147&lt;'04_VOLATILITY_REGIMES'!$C$7,"High","Extreme"))))</f>
        <v/>
      </c>
      <c r="P2147" s="20">
        <f>O2148</f>
        <v/>
      </c>
      <c r="Q2147" s="21">
        <f>YEAR(A2147)</f>
        <v/>
      </c>
    </row>
    <row r="2148">
      <c r="A2148" s="14" t="n">
        <v>44526</v>
      </c>
      <c r="B2148" s="15">
        <f>'01_RAW_Spot'!B2148</f>
        <v/>
      </c>
      <c r="C2148" s="16">
        <f>'01_RAW_IV'!B2148</f>
        <v/>
      </c>
      <c r="D2148" s="15">
        <f>LN(B2148/B2147)</f>
        <v/>
      </c>
      <c r="E2148" s="16">
        <f>STDEV(D2128:D2148)*SQRT(252)</f>
        <v/>
      </c>
      <c r="F2148" s="16">
        <f>STDEV(D2086:D2148)*SQRT(252)</f>
        <v/>
      </c>
      <c r="G2148" s="16">
        <f>IF(OR(C2148="",F2148=""),"",C2148-F2148)</f>
        <v/>
      </c>
      <c r="H2148" s="17">
        <f>IF(OR(C2148="",F2148="",F2148=0),"",C2148/F2148)</f>
        <v/>
      </c>
      <c r="I2148" s="18">
        <f>IF('01_RAW_FwdRV'!B2148="","",'01_RAW_FwdRV'!B2148)</f>
        <v/>
      </c>
      <c r="J2148" s="18">
        <f>IF(ROW()&lt;=3286,STDEV(D2149:D2169)*SQRT(252),"")</f>
        <v/>
      </c>
      <c r="K2148" s="18">
        <f>IF(ROW()&lt;=3244,LN(B2211/B2148),"")</f>
        <v/>
      </c>
      <c r="L2148" s="19" t="n">
        <v>0.04517931998136935</v>
      </c>
      <c r="M2148" s="19" t="n">
        <v>0.2575687005123428</v>
      </c>
      <c r="N2148" s="17" t="n">
        <v>-0.1267031454961098</v>
      </c>
      <c r="O2148" s="20">
        <f>IF(F2148="","",IF(F2148&lt;'04_VOLATILITY_REGIMES'!$C$5,"Low",IF(F2148&lt;'04_VOLATILITY_REGIMES'!$C$6,"Normal",IF(F2148&lt;'04_VOLATILITY_REGIMES'!$C$7,"High","Extreme"))))</f>
        <v/>
      </c>
      <c r="P2148" s="20">
        <f>O2149</f>
        <v/>
      </c>
      <c r="Q2148" s="21">
        <f>YEAR(A2148)</f>
        <v/>
      </c>
    </row>
    <row r="2149">
      <c r="A2149" s="14" t="n">
        <v>44529</v>
      </c>
      <c r="B2149" s="15">
        <f>'01_RAW_Spot'!B2149</f>
        <v/>
      </c>
      <c r="C2149" s="16">
        <f>'01_RAW_IV'!B2149</f>
        <v/>
      </c>
      <c r="D2149" s="15">
        <f>LN(B2149/B2148)</f>
        <v/>
      </c>
      <c r="E2149" s="16">
        <f>STDEV(D2129:D2149)*SQRT(252)</f>
        <v/>
      </c>
      <c r="F2149" s="16">
        <f>STDEV(D2087:D2149)*SQRT(252)</f>
        <v/>
      </c>
      <c r="G2149" s="16">
        <f>IF(OR(C2149="",F2149=""),"",C2149-F2149)</f>
        <v/>
      </c>
      <c r="H2149" s="17">
        <f>IF(OR(C2149="",F2149="",F2149=0),"",C2149/F2149)</f>
        <v/>
      </c>
      <c r="I2149" s="18">
        <f>IF('01_RAW_FwdRV'!B2149="","",'01_RAW_FwdRV'!B2149)</f>
        <v/>
      </c>
      <c r="J2149" s="18">
        <f>IF(ROW()&lt;=3286,STDEV(D2150:D2170)*SQRT(252),"")</f>
        <v/>
      </c>
      <c r="K2149" s="18">
        <f>IF(ROW()&lt;=3244,LN(B2212/B2149),"")</f>
        <v/>
      </c>
      <c r="L2149" s="19" t="n">
        <v>0.09264432029795158</v>
      </c>
      <c r="M2149" s="19" t="n">
        <v>0.2709497206703911</v>
      </c>
      <c r="N2149" s="17" t="n">
        <v>-0.09145397689342059</v>
      </c>
      <c r="O2149" s="20">
        <f>IF(F2149="","",IF(F2149&lt;'04_VOLATILITY_REGIMES'!$C$5,"Low",IF(F2149&lt;'04_VOLATILITY_REGIMES'!$C$6,"Normal",IF(F2149&lt;'04_VOLATILITY_REGIMES'!$C$7,"High","Extreme"))))</f>
        <v/>
      </c>
      <c r="P2149" s="20">
        <f>O2150</f>
        <v/>
      </c>
      <c r="Q2149" s="21">
        <f>YEAR(A2149)</f>
        <v/>
      </c>
    </row>
    <row r="2150">
      <c r="A2150" s="14" t="n">
        <v>44530</v>
      </c>
      <c r="B2150" s="15">
        <f>'01_RAW_Spot'!B2150</f>
        <v/>
      </c>
      <c r="C2150" s="16">
        <f>'01_RAW_IV'!B2150</f>
        <v/>
      </c>
      <c r="D2150" s="15">
        <f>LN(B2150/B2149)</f>
        <v/>
      </c>
      <c r="E2150" s="16">
        <f>STDEV(D2130:D2150)*SQRT(252)</f>
        <v/>
      </c>
      <c r="F2150" s="16">
        <f>STDEV(D2088:D2150)*SQRT(252)</f>
        <v/>
      </c>
      <c r="G2150" s="16">
        <f>IF(OR(C2150="",F2150=""),"",C2150-F2150)</f>
        <v/>
      </c>
      <c r="H2150" s="17">
        <f>IF(OR(C2150="",F2150="",F2150=0),"",C2150/F2150)</f>
        <v/>
      </c>
      <c r="I2150" s="18">
        <f>IF('01_RAW_FwdRV'!B2150="","",'01_RAW_FwdRV'!B2150)</f>
        <v/>
      </c>
      <c r="J2150" s="18">
        <f>IF(ROW()&lt;=3286,STDEV(D2151:D2171)*SQRT(252),"")</f>
        <v/>
      </c>
      <c r="K2150" s="18">
        <f>IF(ROW()&lt;=3244,LN(B2213/B2150),"")</f>
        <v/>
      </c>
      <c r="L2150" s="19" t="n">
        <v>0.05165193113075849</v>
      </c>
      <c r="M2150" s="19" t="n">
        <v>0.2726849697533736</v>
      </c>
      <c r="N2150" s="17" t="n">
        <v>-0.1320231999963788</v>
      </c>
      <c r="O2150" s="20">
        <f>IF(F2150="","",IF(F2150&lt;'04_VOLATILITY_REGIMES'!$C$5,"Low",IF(F2150&lt;'04_VOLATILITY_REGIMES'!$C$6,"Normal",IF(F2150&lt;'04_VOLATILITY_REGIMES'!$C$7,"High","Extreme"))))</f>
        <v/>
      </c>
      <c r="P2150" s="20">
        <f>O2151</f>
        <v/>
      </c>
      <c r="Q2150" s="21">
        <f>YEAR(A2150)</f>
        <v/>
      </c>
    </row>
    <row r="2151">
      <c r="A2151" s="14" t="n">
        <v>44531</v>
      </c>
      <c r="B2151" s="15">
        <f>'01_RAW_Spot'!B2151</f>
        <v/>
      </c>
      <c r="C2151" s="16">
        <f>'01_RAW_IV'!B2151</f>
        <v/>
      </c>
      <c r="D2151" s="15">
        <f>LN(B2151/B2150)</f>
        <v/>
      </c>
      <c r="E2151" s="16">
        <f>STDEV(D2131:D2151)*SQRT(252)</f>
        <v/>
      </c>
      <c r="F2151" s="16">
        <f>STDEV(D2089:D2151)*SQRT(252)</f>
        <v/>
      </c>
      <c r="G2151" s="16">
        <f>IF(OR(C2151="",F2151=""),"",C2151-F2151)</f>
        <v/>
      </c>
      <c r="H2151" s="17">
        <f>IF(OR(C2151="",F2151="",F2151=0),"",C2151/F2151)</f>
        <v/>
      </c>
      <c r="I2151" s="18">
        <f>IF('01_RAW_FwdRV'!B2151="","",'01_RAW_FwdRV'!B2151)</f>
        <v/>
      </c>
      <c r="J2151" s="18">
        <f>IF(ROW()&lt;=3286,STDEV(D2152:D2172)*SQRT(252),"")</f>
        <v/>
      </c>
      <c r="K2151" s="18">
        <f>IF(ROW()&lt;=3244,LN(B2214/B2151),"")</f>
        <v/>
      </c>
      <c r="L2151" s="19" t="n">
        <v>0.03953488372093023</v>
      </c>
      <c r="M2151" s="19" t="n">
        <v>0.2958139534883721</v>
      </c>
      <c r="N2151" s="17" t="n">
        <v>-0.190679343186615</v>
      </c>
      <c r="O2151" s="20">
        <f>IF(F2151="","",IF(F2151&lt;'04_VOLATILITY_REGIMES'!$C$5,"Low",IF(F2151&lt;'04_VOLATILITY_REGIMES'!$C$6,"Normal",IF(F2151&lt;'04_VOLATILITY_REGIMES'!$C$7,"High","Extreme"))))</f>
        <v/>
      </c>
      <c r="P2151" s="20">
        <f>O2152</f>
        <v/>
      </c>
      <c r="Q2151" s="21">
        <f>YEAR(A2151)</f>
        <v/>
      </c>
    </row>
    <row r="2152">
      <c r="A2152" s="14" t="n">
        <v>44532</v>
      </c>
      <c r="B2152" s="15">
        <f>'01_RAW_Spot'!B2152</f>
        <v/>
      </c>
      <c r="C2152" s="16">
        <f>'01_RAW_IV'!B2152</f>
        <v/>
      </c>
      <c r="D2152" s="15">
        <f>LN(B2152/B2151)</f>
        <v/>
      </c>
      <c r="E2152" s="16">
        <f>STDEV(D2132:D2152)*SQRT(252)</f>
        <v/>
      </c>
      <c r="F2152" s="16">
        <f>STDEV(D2090:D2152)*SQRT(252)</f>
        <v/>
      </c>
      <c r="G2152" s="16">
        <f>IF(OR(C2152="",F2152=""),"",C2152-F2152)</f>
        <v/>
      </c>
      <c r="H2152" s="17">
        <f>IF(OR(C2152="",F2152="",F2152=0),"",C2152/F2152)</f>
        <v/>
      </c>
      <c r="I2152" s="18">
        <f>IF('01_RAW_FwdRV'!B2152="","",'01_RAW_FwdRV'!B2152)</f>
        <v/>
      </c>
      <c r="J2152" s="18">
        <f>IF(ROW()&lt;=3286,STDEV(D2153:D2173)*SQRT(252),"")</f>
        <v/>
      </c>
      <c r="K2152" s="18">
        <f>IF(ROW()&lt;=3244,LN(B2215/B2152),"")</f>
        <v/>
      </c>
      <c r="L2152" s="19" t="n">
        <v>0.04602510460251046</v>
      </c>
      <c r="M2152" s="19" t="n">
        <v>0.198512319851232</v>
      </c>
      <c r="N2152" s="17" t="n">
        <v>-0.04035458930253576</v>
      </c>
      <c r="O2152" s="20">
        <f>IF(F2152="","",IF(F2152&lt;'04_VOLATILITY_REGIMES'!$C$5,"Low",IF(F2152&lt;'04_VOLATILITY_REGIMES'!$C$6,"Normal",IF(F2152&lt;'04_VOLATILITY_REGIMES'!$C$7,"High","Extreme"))))</f>
        <v/>
      </c>
      <c r="P2152" s="20">
        <f>O2153</f>
        <v/>
      </c>
      <c r="Q2152" s="21">
        <f>YEAR(A2152)</f>
        <v/>
      </c>
    </row>
    <row r="2153">
      <c r="A2153" s="14" t="n">
        <v>44533</v>
      </c>
      <c r="B2153" s="15">
        <f>'01_RAW_Spot'!B2153</f>
        <v/>
      </c>
      <c r="C2153" s="16">
        <f>'01_RAW_IV'!B2153</f>
        <v/>
      </c>
      <c r="D2153" s="15">
        <f>LN(B2153/B2152)</f>
        <v/>
      </c>
      <c r="E2153" s="16">
        <f>STDEV(D2133:D2153)*SQRT(252)</f>
        <v/>
      </c>
      <c r="F2153" s="16">
        <f>STDEV(D2091:D2153)*SQRT(252)</f>
        <v/>
      </c>
      <c r="G2153" s="16">
        <f>IF(OR(C2153="",F2153=""),"",C2153-F2153)</f>
        <v/>
      </c>
      <c r="H2153" s="17">
        <f>IF(OR(C2153="",F2153="",F2153=0),"",C2153/F2153)</f>
        <v/>
      </c>
      <c r="I2153" s="18">
        <f>IF('01_RAW_FwdRV'!B2153="","",'01_RAW_FwdRV'!B2153)</f>
        <v/>
      </c>
      <c r="J2153" s="18">
        <f>IF(ROW()&lt;=3286,STDEV(D2154:D2174)*SQRT(252),"")</f>
        <v/>
      </c>
      <c r="K2153" s="18">
        <f>IF(ROW()&lt;=3244,LN(B2216/B2153),"")</f>
        <v/>
      </c>
      <c r="L2153" s="19" t="n">
        <v>0.03717472118959108</v>
      </c>
      <c r="M2153" s="19" t="n">
        <v>0.145910780669145</v>
      </c>
      <c r="N2153" s="17" t="n">
        <v>0.02959531474969444</v>
      </c>
      <c r="O2153" s="20">
        <f>IF(F2153="","",IF(F2153&lt;'04_VOLATILITY_REGIMES'!$C$5,"Low",IF(F2153&lt;'04_VOLATILITY_REGIMES'!$C$6,"Normal",IF(F2153&lt;'04_VOLATILITY_REGIMES'!$C$7,"High","Extreme"))))</f>
        <v/>
      </c>
      <c r="P2153" s="20">
        <f>O2154</f>
        <v/>
      </c>
      <c r="Q2153" s="21">
        <f>YEAR(A2153)</f>
        <v/>
      </c>
    </row>
    <row r="2154">
      <c r="A2154" s="14" t="n">
        <v>44536</v>
      </c>
      <c r="B2154" s="15">
        <f>'01_RAW_Spot'!B2154</f>
        <v/>
      </c>
      <c r="C2154" s="16">
        <f>'01_RAW_IV'!B2154</f>
        <v/>
      </c>
      <c r="D2154" s="15">
        <f>LN(B2154/B2153)</f>
        <v/>
      </c>
      <c r="E2154" s="16">
        <f>STDEV(D2134:D2154)*SQRT(252)</f>
        <v/>
      </c>
      <c r="F2154" s="16">
        <f>STDEV(D2092:D2154)*SQRT(252)</f>
        <v/>
      </c>
      <c r="G2154" s="16">
        <f>IF(OR(C2154="",F2154=""),"",C2154-F2154)</f>
        <v/>
      </c>
      <c r="H2154" s="17">
        <f>IF(OR(C2154="",F2154="",F2154=0),"",C2154/F2154)</f>
        <v/>
      </c>
      <c r="I2154" s="18">
        <f>IF('01_RAW_FwdRV'!B2154="","",'01_RAW_FwdRV'!B2154)</f>
        <v/>
      </c>
      <c r="J2154" s="18">
        <f>IF(ROW()&lt;=3286,STDEV(D2155:D2175)*SQRT(252),"")</f>
        <v/>
      </c>
      <c r="K2154" s="18">
        <f>IF(ROW()&lt;=3244,LN(B2217/B2154),"")</f>
        <v/>
      </c>
      <c r="L2154" s="19" t="n">
        <v>0.05109150023223409</v>
      </c>
      <c r="M2154" s="19" t="n">
        <v>0.1388759869948908</v>
      </c>
      <c r="N2154" s="17" t="n">
        <v>0.08150464487974286</v>
      </c>
      <c r="O2154" s="20">
        <f>IF(F2154="","",IF(F2154&lt;'04_VOLATILITY_REGIMES'!$C$5,"Low",IF(F2154&lt;'04_VOLATILITY_REGIMES'!$C$6,"Normal",IF(F2154&lt;'04_VOLATILITY_REGIMES'!$C$7,"High","Extreme"))))</f>
        <v/>
      </c>
      <c r="P2154" s="20">
        <f>O2155</f>
        <v/>
      </c>
      <c r="Q2154" s="21">
        <f>YEAR(A2154)</f>
        <v/>
      </c>
    </row>
    <row r="2155">
      <c r="A2155" s="14" t="n">
        <v>44537</v>
      </c>
      <c r="B2155" s="15">
        <f>'01_RAW_Spot'!B2155</f>
        <v/>
      </c>
      <c r="C2155" s="16">
        <f>'01_RAW_IV'!B2155</f>
        <v/>
      </c>
      <c r="D2155" s="15">
        <f>LN(B2155/B2154)</f>
        <v/>
      </c>
      <c r="E2155" s="16">
        <f>STDEV(D2135:D2155)*SQRT(252)</f>
        <v/>
      </c>
      <c r="F2155" s="16">
        <f>STDEV(D2093:D2155)*SQRT(252)</f>
        <v/>
      </c>
      <c r="G2155" s="16">
        <f>IF(OR(C2155="",F2155=""),"",C2155-F2155)</f>
        <v/>
      </c>
      <c r="H2155" s="17">
        <f>IF(OR(C2155="",F2155="",F2155=0),"",C2155/F2155)</f>
        <v/>
      </c>
      <c r="I2155" s="18">
        <f>IF('01_RAW_FwdRV'!B2155="","",'01_RAW_FwdRV'!B2155)</f>
        <v/>
      </c>
      <c r="J2155" s="18">
        <f>IF(ROW()&lt;=3286,STDEV(D2156:D2176)*SQRT(252),"")</f>
        <v/>
      </c>
      <c r="K2155" s="18">
        <f>IF(ROW()&lt;=3244,LN(B2218/B2155),"")</f>
        <v/>
      </c>
      <c r="L2155" s="19" t="n">
        <v>0.0403899721448468</v>
      </c>
      <c r="M2155" s="19" t="n">
        <v>0.138811513463324</v>
      </c>
      <c r="N2155" s="17" t="n">
        <v>0.05746266950225702</v>
      </c>
      <c r="O2155" s="20">
        <f>IF(F2155="","",IF(F2155&lt;'04_VOLATILITY_REGIMES'!$C$5,"Low",IF(F2155&lt;'04_VOLATILITY_REGIMES'!$C$6,"Normal",IF(F2155&lt;'04_VOLATILITY_REGIMES'!$C$7,"High","Extreme"))))</f>
        <v/>
      </c>
      <c r="P2155" s="20">
        <f>O2156</f>
        <v/>
      </c>
      <c r="Q2155" s="21">
        <f>YEAR(A2155)</f>
        <v/>
      </c>
    </row>
    <row r="2156">
      <c r="A2156" s="14" t="n">
        <v>44538</v>
      </c>
      <c r="B2156" s="15">
        <f>'01_RAW_Spot'!B2156</f>
        <v/>
      </c>
      <c r="C2156" s="16">
        <f>'01_RAW_IV'!B2156</f>
        <v/>
      </c>
      <c r="D2156" s="15">
        <f>LN(B2156/B2155)</f>
        <v/>
      </c>
      <c r="E2156" s="16">
        <f>STDEV(D2136:D2156)*SQRT(252)</f>
        <v/>
      </c>
      <c r="F2156" s="16">
        <f>STDEV(D2094:D2156)*SQRT(252)</f>
        <v/>
      </c>
      <c r="G2156" s="16">
        <f>IF(OR(C2156="",F2156=""),"",C2156-F2156)</f>
        <v/>
      </c>
      <c r="H2156" s="17">
        <f>IF(OR(C2156="",F2156="",F2156=0),"",C2156/F2156)</f>
        <v/>
      </c>
      <c r="I2156" s="18">
        <f>IF('01_RAW_FwdRV'!B2156="","",'01_RAW_FwdRV'!B2156)</f>
        <v/>
      </c>
      <c r="J2156" s="18">
        <f>IF(ROW()&lt;=3286,STDEV(D2157:D2177)*SQRT(252),"")</f>
        <v/>
      </c>
      <c r="K2156" s="18">
        <f>IF(ROW()&lt;=3244,LN(B2219/B2156),"")</f>
        <v/>
      </c>
      <c r="L2156" s="19" t="n">
        <v>0.02366589327146172</v>
      </c>
      <c r="M2156" s="19" t="n">
        <v>0.1378190255220418</v>
      </c>
      <c r="N2156" s="17" t="n">
        <v>0.01535697776913406</v>
      </c>
      <c r="O2156" s="20">
        <f>IF(F2156="","",IF(F2156&lt;'04_VOLATILITY_REGIMES'!$C$5,"Low",IF(F2156&lt;'04_VOLATILITY_REGIMES'!$C$6,"Normal",IF(F2156&lt;'04_VOLATILITY_REGIMES'!$C$7,"High","Extreme"))))</f>
        <v/>
      </c>
      <c r="P2156" s="20">
        <f>O2157</f>
        <v/>
      </c>
      <c r="Q2156" s="21">
        <f>YEAR(A2156)</f>
        <v/>
      </c>
    </row>
    <row r="2157">
      <c r="A2157" s="14" t="n">
        <v>44539</v>
      </c>
      <c r="B2157" s="15">
        <f>'01_RAW_Spot'!B2157</f>
        <v/>
      </c>
      <c r="C2157" s="16">
        <f>'01_RAW_IV'!B2157</f>
        <v/>
      </c>
      <c r="D2157" s="15">
        <f>LN(B2157/B2156)</f>
        <v/>
      </c>
      <c r="E2157" s="16">
        <f>STDEV(D2137:D2157)*SQRT(252)</f>
        <v/>
      </c>
      <c r="F2157" s="16">
        <f>STDEV(D2095:D2157)*SQRT(252)</f>
        <v/>
      </c>
      <c r="G2157" s="16">
        <f>IF(OR(C2157="",F2157=""),"",C2157-F2157)</f>
        <v/>
      </c>
      <c r="H2157" s="17">
        <f>IF(OR(C2157="",F2157="",F2157=0),"",C2157/F2157)</f>
        <v/>
      </c>
      <c r="I2157" s="18">
        <f>IF('01_RAW_FwdRV'!B2157="","",'01_RAW_FwdRV'!B2157)</f>
        <v/>
      </c>
      <c r="J2157" s="18">
        <f>IF(ROW()&lt;=3286,STDEV(D2158:D2178)*SQRT(252),"")</f>
        <v/>
      </c>
      <c r="K2157" s="18">
        <f>IF(ROW()&lt;=3244,LN(B2220/B2157),"")</f>
        <v/>
      </c>
      <c r="L2157" s="19" t="n">
        <v>0.0199443413729128</v>
      </c>
      <c r="M2157" s="19" t="n">
        <v>0.1368274582560297</v>
      </c>
      <c r="N2157" s="17" t="n">
        <v>0.003933726297232118</v>
      </c>
      <c r="O2157" s="20">
        <f>IF(F2157="","",IF(F2157&lt;'04_VOLATILITY_REGIMES'!$C$5,"Low",IF(F2157&lt;'04_VOLATILITY_REGIMES'!$C$6,"Normal",IF(F2157&lt;'04_VOLATILITY_REGIMES'!$C$7,"High","Extreme"))))</f>
        <v/>
      </c>
      <c r="P2157" s="20">
        <f>O2158</f>
        <v/>
      </c>
      <c r="Q2157" s="21">
        <f>YEAR(A2157)</f>
        <v/>
      </c>
    </row>
    <row r="2158">
      <c r="A2158" s="14" t="n">
        <v>44540</v>
      </c>
      <c r="B2158" s="15">
        <f>'01_RAW_Spot'!B2158</f>
        <v/>
      </c>
      <c r="C2158" s="16">
        <f>'01_RAW_IV'!B2158</f>
        <v/>
      </c>
      <c r="D2158" s="15">
        <f>LN(B2158/B2157)</f>
        <v/>
      </c>
      <c r="E2158" s="16">
        <f>STDEV(D2138:D2158)*SQRT(252)</f>
        <v/>
      </c>
      <c r="F2158" s="16">
        <f>STDEV(D2096:D2158)*SQRT(252)</f>
        <v/>
      </c>
      <c r="G2158" s="16">
        <f>IF(OR(C2158="",F2158=""),"",C2158-F2158)</f>
        <v/>
      </c>
      <c r="H2158" s="17">
        <f>IF(OR(C2158="",F2158="",F2158=0),"",C2158/F2158)</f>
        <v/>
      </c>
      <c r="I2158" s="18">
        <f>IF('01_RAW_FwdRV'!B2158="","",'01_RAW_FwdRV'!B2158)</f>
        <v/>
      </c>
      <c r="J2158" s="18">
        <f>IF(ROW()&lt;=3286,STDEV(D2159:D2179)*SQRT(252),"")</f>
        <v/>
      </c>
      <c r="K2158" s="18">
        <f>IF(ROW()&lt;=3244,LN(B2221/B2158),"")</f>
        <v/>
      </c>
      <c r="L2158" s="19" t="n">
        <v>0.02828001854427446</v>
      </c>
      <c r="M2158" s="19" t="n">
        <v>0.1464997681965693</v>
      </c>
      <c r="N2158" s="17" t="n">
        <v>0.004251528858707928</v>
      </c>
      <c r="O2158" s="20">
        <f>IF(F2158="","",IF(F2158&lt;'04_VOLATILITY_REGIMES'!$C$5,"Low",IF(F2158&lt;'04_VOLATILITY_REGIMES'!$C$6,"Normal",IF(F2158&lt;'04_VOLATILITY_REGIMES'!$C$7,"High","Extreme"))))</f>
        <v/>
      </c>
      <c r="P2158" s="20">
        <f>O2159</f>
        <v/>
      </c>
      <c r="Q2158" s="21">
        <f>YEAR(A2158)</f>
        <v/>
      </c>
    </row>
    <row r="2159">
      <c r="A2159" s="14" t="n">
        <v>44543</v>
      </c>
      <c r="B2159" s="15">
        <f>'01_RAW_Spot'!B2159</f>
        <v/>
      </c>
      <c r="C2159" s="16">
        <f>'01_RAW_IV'!B2159</f>
        <v/>
      </c>
      <c r="D2159" s="15">
        <f>LN(B2159/B2158)</f>
        <v/>
      </c>
      <c r="E2159" s="16">
        <f>STDEV(D2139:D2159)*SQRT(252)</f>
        <v/>
      </c>
      <c r="F2159" s="16">
        <f>STDEV(D2097:D2159)*SQRT(252)</f>
        <v/>
      </c>
      <c r="G2159" s="16">
        <f>IF(OR(C2159="",F2159=""),"",C2159-F2159)</f>
        <v/>
      </c>
      <c r="H2159" s="17">
        <f>IF(OR(C2159="",F2159="",F2159=0),"",C2159/F2159)</f>
        <v/>
      </c>
      <c r="I2159" s="18">
        <f>IF('01_RAW_FwdRV'!B2159="","",'01_RAW_FwdRV'!B2159)</f>
        <v/>
      </c>
      <c r="J2159" s="18">
        <f>IF(ROW()&lt;=3286,STDEV(D2160:D2180)*SQRT(252),"")</f>
        <v/>
      </c>
      <c r="K2159" s="18">
        <f>IF(ROW()&lt;=3244,LN(B2222/B2159),"")</f>
        <v/>
      </c>
      <c r="L2159" s="19" t="n">
        <v>0.02873030583873957</v>
      </c>
      <c r="M2159" s="19" t="n">
        <v>0.1274328081556997</v>
      </c>
      <c r="N2159" s="17" t="n">
        <v>0.03931019005023548</v>
      </c>
      <c r="O2159" s="20">
        <f>IF(F2159="","",IF(F2159&lt;'04_VOLATILITY_REGIMES'!$C$5,"Low",IF(F2159&lt;'04_VOLATILITY_REGIMES'!$C$6,"Normal",IF(F2159&lt;'04_VOLATILITY_REGIMES'!$C$7,"High","Extreme"))))</f>
        <v/>
      </c>
      <c r="P2159" s="20">
        <f>O2160</f>
        <v/>
      </c>
      <c r="Q2159" s="21">
        <f>YEAR(A2159)</f>
        <v/>
      </c>
    </row>
    <row r="2160">
      <c r="A2160" s="14" t="n">
        <v>44544</v>
      </c>
      <c r="B2160" s="15">
        <f>'01_RAW_Spot'!B2160</f>
        <v/>
      </c>
      <c r="C2160" s="16">
        <f>'01_RAW_IV'!B2160</f>
        <v/>
      </c>
      <c r="D2160" s="15">
        <f>LN(B2160/B2159)</f>
        <v/>
      </c>
      <c r="E2160" s="16">
        <f>STDEV(D2140:D2160)*SQRT(252)</f>
        <v/>
      </c>
      <c r="F2160" s="16">
        <f>STDEV(D2098:D2160)*SQRT(252)</f>
        <v/>
      </c>
      <c r="G2160" s="16">
        <f>IF(OR(C2160="",F2160=""),"",C2160-F2160)</f>
        <v/>
      </c>
      <c r="H2160" s="17">
        <f>IF(OR(C2160="",F2160="",F2160=0),"",C2160/F2160)</f>
        <v/>
      </c>
      <c r="I2160" s="18">
        <f>IF('01_RAW_FwdRV'!B2160="","",'01_RAW_FwdRV'!B2160)</f>
        <v/>
      </c>
      <c r="J2160" s="18">
        <f>IF(ROW()&lt;=3286,STDEV(D2161:D2181)*SQRT(252),"")</f>
        <v/>
      </c>
      <c r="K2160" s="18">
        <f>IF(ROW()&lt;=3244,LN(B2223/B2160),"")</f>
        <v/>
      </c>
      <c r="L2160" s="19" t="n">
        <v>0.02640111162575266</v>
      </c>
      <c r="M2160" s="19" t="n">
        <v>0.1213524779990736</v>
      </c>
      <c r="N2160" s="17" t="n">
        <v>0.04788304761335234</v>
      </c>
      <c r="O2160" s="20">
        <f>IF(F2160="","",IF(F2160&lt;'04_VOLATILITY_REGIMES'!$C$5,"Low",IF(F2160&lt;'04_VOLATILITY_REGIMES'!$C$6,"Normal",IF(F2160&lt;'04_VOLATILITY_REGIMES'!$C$7,"High","Extreme"))))</f>
        <v/>
      </c>
      <c r="P2160" s="20">
        <f>O2161</f>
        <v/>
      </c>
      <c r="Q2160" s="21">
        <f>YEAR(A2160)</f>
        <v/>
      </c>
    </row>
    <row r="2161">
      <c r="A2161" s="14" t="n">
        <v>44545</v>
      </c>
      <c r="B2161" s="15">
        <f>'01_RAW_Spot'!B2161</f>
        <v/>
      </c>
      <c r="C2161" s="16">
        <f>'01_RAW_IV'!B2161</f>
        <v/>
      </c>
      <c r="D2161" s="15">
        <f>LN(B2161/B2160)</f>
        <v/>
      </c>
      <c r="E2161" s="16">
        <f>STDEV(D2141:D2161)*SQRT(252)</f>
        <v/>
      </c>
      <c r="F2161" s="16">
        <f>STDEV(D2099:D2161)*SQRT(252)</f>
        <v/>
      </c>
      <c r="G2161" s="16">
        <f>IF(OR(C2161="",F2161=""),"",C2161-F2161)</f>
        <v/>
      </c>
      <c r="H2161" s="17">
        <f>IF(OR(C2161="",F2161="",F2161=0),"",C2161/F2161)</f>
        <v/>
      </c>
      <c r="I2161" s="18">
        <f>IF('01_RAW_FwdRV'!B2161="","",'01_RAW_FwdRV'!B2161)</f>
        <v/>
      </c>
      <c r="J2161" s="18">
        <f>IF(ROW()&lt;=3286,STDEV(D2162:D2182)*SQRT(252),"")</f>
        <v/>
      </c>
      <c r="K2161" s="18">
        <f>IF(ROW()&lt;=3244,LN(B2224/B2161),"")</f>
        <v/>
      </c>
      <c r="L2161" s="19" t="n">
        <v>0.03425925925925926</v>
      </c>
      <c r="M2161" s="19" t="n">
        <v>0.1462962962962963</v>
      </c>
      <c r="N2161" s="17" t="n">
        <v>0.02978731533097321</v>
      </c>
      <c r="O2161" s="20">
        <f>IF(F2161="","",IF(F2161&lt;'04_VOLATILITY_REGIMES'!$C$5,"Low",IF(F2161&lt;'04_VOLATILITY_REGIMES'!$C$6,"Normal",IF(F2161&lt;'04_VOLATILITY_REGIMES'!$C$7,"High","Extreme"))))</f>
        <v/>
      </c>
      <c r="P2161" s="20">
        <f>O2162</f>
        <v/>
      </c>
      <c r="Q2161" s="21">
        <f>YEAR(A2161)</f>
        <v/>
      </c>
    </row>
    <row r="2162">
      <c r="A2162" s="14" t="n">
        <v>44546</v>
      </c>
      <c r="B2162" s="15">
        <f>'01_RAW_Spot'!B2162</f>
        <v/>
      </c>
      <c r="C2162" s="16">
        <f>'01_RAW_IV'!B2162</f>
        <v/>
      </c>
      <c r="D2162" s="15">
        <f>LN(B2162/B2161)</f>
        <v/>
      </c>
      <c r="E2162" s="16">
        <f>STDEV(D2142:D2162)*SQRT(252)</f>
        <v/>
      </c>
      <c r="F2162" s="16">
        <f>STDEV(D2100:D2162)*SQRT(252)</f>
        <v/>
      </c>
      <c r="G2162" s="16">
        <f>IF(OR(C2162="",F2162=""),"",C2162-F2162)</f>
        <v/>
      </c>
      <c r="H2162" s="17">
        <f>IF(OR(C2162="",F2162="",F2162=0),"",C2162/F2162)</f>
        <v/>
      </c>
      <c r="I2162" s="18">
        <f>IF('01_RAW_FwdRV'!B2162="","",'01_RAW_FwdRV'!B2162)</f>
        <v/>
      </c>
      <c r="J2162" s="18">
        <f>IF(ROW()&lt;=3286,STDEV(D2163:D2183)*SQRT(252),"")</f>
        <v/>
      </c>
      <c r="K2162" s="18">
        <f>IF(ROW()&lt;=3244,LN(B2225/B2162),"")</f>
        <v/>
      </c>
      <c r="L2162" s="19" t="n">
        <v>0.01850994909763998</v>
      </c>
      <c r="M2162" s="19" t="n">
        <v>0.1476168440536789</v>
      </c>
      <c r="N2162" s="17" t="n">
        <v>-0.02448559441237937</v>
      </c>
      <c r="O2162" s="20">
        <f>IF(F2162="","",IF(F2162&lt;'04_VOLATILITY_REGIMES'!$C$5,"Low",IF(F2162&lt;'04_VOLATILITY_REGIMES'!$C$6,"Normal",IF(F2162&lt;'04_VOLATILITY_REGIMES'!$C$7,"High","Extreme"))))</f>
        <v/>
      </c>
      <c r="P2162" s="20">
        <f>O2163</f>
        <v/>
      </c>
      <c r="Q2162" s="21">
        <f>YEAR(A2162)</f>
        <v/>
      </c>
    </row>
    <row r="2163">
      <c r="A2163" s="14" t="n">
        <v>44547</v>
      </c>
      <c r="B2163" s="15">
        <f>'01_RAW_Spot'!B2163</f>
        <v/>
      </c>
      <c r="C2163" s="16">
        <f>'01_RAW_IV'!B2163</f>
        <v/>
      </c>
      <c r="D2163" s="15">
        <f>LN(B2163/B2162)</f>
        <v/>
      </c>
      <c r="E2163" s="16">
        <f>STDEV(D2143:D2163)*SQRT(252)</f>
        <v/>
      </c>
      <c r="F2163" s="16">
        <f>STDEV(D2101:D2163)*SQRT(252)</f>
        <v/>
      </c>
      <c r="G2163" s="16">
        <f>IF(OR(C2163="",F2163=""),"",C2163-F2163)</f>
        <v/>
      </c>
      <c r="H2163" s="17">
        <f>IF(OR(C2163="",F2163="",F2163=0),"",C2163/F2163)</f>
        <v/>
      </c>
      <c r="I2163" s="18">
        <f>IF('01_RAW_FwdRV'!B2163="","",'01_RAW_FwdRV'!B2163)</f>
        <v/>
      </c>
      <c r="J2163" s="18">
        <f>IF(ROW()&lt;=3286,STDEV(D2164:D2184)*SQRT(252),"")</f>
        <v/>
      </c>
      <c r="K2163" s="18">
        <f>IF(ROW()&lt;=3244,LN(B2226/B2163),"")</f>
        <v/>
      </c>
      <c r="L2163" s="19" t="n">
        <v>0.01480111008325624</v>
      </c>
      <c r="M2163" s="19" t="n">
        <v>0.1480111008325624</v>
      </c>
      <c r="N2163" s="17" t="n">
        <v>-0.04149788336469372</v>
      </c>
      <c r="O2163" s="20">
        <f>IF(F2163="","",IF(F2163&lt;'04_VOLATILITY_REGIMES'!$C$5,"Low",IF(F2163&lt;'04_VOLATILITY_REGIMES'!$C$6,"Normal",IF(F2163&lt;'04_VOLATILITY_REGIMES'!$C$7,"High","Extreme"))))</f>
        <v/>
      </c>
      <c r="P2163" s="20">
        <f>O2164</f>
        <v/>
      </c>
      <c r="Q2163" s="21">
        <f>YEAR(A2163)</f>
        <v/>
      </c>
    </row>
    <row r="2164">
      <c r="A2164" s="14" t="n">
        <v>44550</v>
      </c>
      <c r="B2164" s="15">
        <f>'01_RAW_Spot'!B2164</f>
        <v/>
      </c>
      <c r="C2164" s="16">
        <f>'01_RAW_IV'!B2164</f>
        <v/>
      </c>
      <c r="D2164" s="15">
        <f>LN(B2164/B2163)</f>
        <v/>
      </c>
      <c r="E2164" s="16">
        <f>STDEV(D2144:D2164)*SQRT(252)</f>
        <v/>
      </c>
      <c r="F2164" s="16">
        <f>STDEV(D2102:D2164)*SQRT(252)</f>
        <v/>
      </c>
      <c r="G2164" s="16">
        <f>IF(OR(C2164="",F2164=""),"",C2164-F2164)</f>
        <v/>
      </c>
      <c r="H2164" s="17">
        <f>IF(OR(C2164="",F2164="",F2164=0),"",C2164/F2164)</f>
        <v/>
      </c>
      <c r="I2164" s="18">
        <f>IF('01_RAW_FwdRV'!B2164="","",'01_RAW_FwdRV'!B2164)</f>
        <v/>
      </c>
      <c r="J2164" s="18">
        <f>IF(ROW()&lt;=3286,STDEV(D2165:D2185)*SQRT(252),"")</f>
        <v/>
      </c>
      <c r="K2164" s="18">
        <f>IF(ROW()&lt;=3244,LN(B2227/B2164),"")</f>
        <v/>
      </c>
      <c r="L2164" s="19" t="n">
        <v>0.01294498381877023</v>
      </c>
      <c r="M2164" s="19" t="n">
        <v>0.1447064262598243</v>
      </c>
      <c r="N2164" s="17" t="n">
        <v>-0.04271995965348328</v>
      </c>
      <c r="O2164" s="20">
        <f>IF(F2164="","",IF(F2164&lt;'04_VOLATILITY_REGIMES'!$C$5,"Low",IF(F2164&lt;'04_VOLATILITY_REGIMES'!$C$6,"Normal",IF(F2164&lt;'04_VOLATILITY_REGIMES'!$C$7,"High","Extreme"))))</f>
        <v/>
      </c>
      <c r="P2164" s="20">
        <f>O2165</f>
        <v/>
      </c>
      <c r="Q2164" s="21">
        <f>YEAR(A2164)</f>
        <v/>
      </c>
    </row>
    <row r="2165">
      <c r="A2165" s="14" t="n">
        <v>44551</v>
      </c>
      <c r="B2165" s="15">
        <f>'01_RAW_Spot'!B2165</f>
        <v/>
      </c>
      <c r="C2165" s="16">
        <f>'01_RAW_IV'!B2165</f>
        <v/>
      </c>
      <c r="D2165" s="15">
        <f>LN(B2165/B2164)</f>
        <v/>
      </c>
      <c r="E2165" s="16">
        <f>STDEV(D2145:D2165)*SQRT(252)</f>
        <v/>
      </c>
      <c r="F2165" s="16">
        <f>STDEV(D2103:D2165)*SQRT(252)</f>
        <v/>
      </c>
      <c r="G2165" s="16">
        <f>IF(OR(C2165="",F2165=""),"",C2165-F2165)</f>
        <v/>
      </c>
      <c r="H2165" s="17">
        <f>IF(OR(C2165="",F2165="",F2165=0),"",C2165/F2165)</f>
        <v/>
      </c>
      <c r="I2165" s="18">
        <f>IF('01_RAW_FwdRV'!B2165="","",'01_RAW_FwdRV'!B2165)</f>
        <v/>
      </c>
      <c r="J2165" s="18">
        <f>IF(ROW()&lt;=3286,STDEV(D2166:D2186)*SQRT(252),"")</f>
        <v/>
      </c>
      <c r="K2165" s="18">
        <f>IF(ROW()&lt;=3244,LN(B2228/B2165),"")</f>
        <v/>
      </c>
      <c r="L2165" s="19" t="n">
        <v>0.01293900184842884</v>
      </c>
      <c r="M2165" s="19" t="n">
        <v>0.1839186691312384</v>
      </c>
      <c r="N2165" s="17" t="n">
        <v>-0.1034915588239196</v>
      </c>
      <c r="O2165" s="20">
        <f>IF(F2165="","",IF(F2165&lt;'04_VOLATILITY_REGIMES'!$C$5,"Low",IF(F2165&lt;'04_VOLATILITY_REGIMES'!$C$6,"Normal",IF(F2165&lt;'04_VOLATILITY_REGIMES'!$C$7,"High","Extreme"))))</f>
        <v/>
      </c>
      <c r="P2165" s="20">
        <f>O2166</f>
        <v/>
      </c>
      <c r="Q2165" s="21">
        <f>YEAR(A2165)</f>
        <v/>
      </c>
    </row>
    <row r="2166">
      <c r="A2166" s="14" t="n">
        <v>44552</v>
      </c>
      <c r="B2166" s="15">
        <f>'01_RAW_Spot'!B2166</f>
        <v/>
      </c>
      <c r="C2166" s="16">
        <f>'01_RAW_IV'!B2166</f>
        <v/>
      </c>
      <c r="D2166" s="15">
        <f>LN(B2166/B2165)</f>
        <v/>
      </c>
      <c r="E2166" s="16">
        <f>STDEV(D2146:D2166)*SQRT(252)</f>
        <v/>
      </c>
      <c r="F2166" s="16">
        <f>STDEV(D2104:D2166)*SQRT(252)</f>
        <v/>
      </c>
      <c r="G2166" s="16">
        <f>IF(OR(C2166="",F2166=""),"",C2166-F2166)</f>
        <v/>
      </c>
      <c r="H2166" s="17">
        <f>IF(OR(C2166="",F2166="",F2166=0),"",C2166/F2166)</f>
        <v/>
      </c>
      <c r="I2166" s="18">
        <f>IF('01_RAW_FwdRV'!B2166="","",'01_RAW_FwdRV'!B2166)</f>
        <v/>
      </c>
      <c r="J2166" s="18">
        <f>IF(ROW()&lt;=3286,STDEV(D2167:D2187)*SQRT(252),"")</f>
        <v/>
      </c>
      <c r="K2166" s="18">
        <f>IF(ROW()&lt;=3244,LN(B2229/B2166),"")</f>
        <v/>
      </c>
      <c r="L2166" s="19" t="n">
        <v>0.008775981524249422</v>
      </c>
      <c r="M2166" s="19" t="n">
        <v>0.1852193995381062</v>
      </c>
      <c r="N2166" s="17" t="n">
        <v>-0.1389306043722466</v>
      </c>
      <c r="O2166" s="20">
        <f>IF(F2166="","",IF(F2166&lt;'04_VOLATILITY_REGIMES'!$C$5,"Low",IF(F2166&lt;'04_VOLATILITY_REGIMES'!$C$6,"Normal",IF(F2166&lt;'04_VOLATILITY_REGIMES'!$C$7,"High","Extreme"))))</f>
        <v/>
      </c>
      <c r="P2166" s="20">
        <f>O2167</f>
        <v/>
      </c>
      <c r="Q2166" s="21">
        <f>YEAR(A2166)</f>
        <v/>
      </c>
    </row>
    <row r="2167">
      <c r="A2167" s="14" t="n">
        <v>44553</v>
      </c>
      <c r="B2167" s="15">
        <f>'01_RAW_Spot'!B2167</f>
        <v/>
      </c>
      <c r="C2167" s="16">
        <f>'01_RAW_IV'!B2167</f>
        <v/>
      </c>
      <c r="D2167" s="15">
        <f>LN(B2167/B2166)</f>
        <v/>
      </c>
      <c r="E2167" s="16">
        <f>STDEV(D2147:D2167)*SQRT(252)</f>
        <v/>
      </c>
      <c r="F2167" s="16">
        <f>STDEV(D2105:D2167)*SQRT(252)</f>
        <v/>
      </c>
      <c r="G2167" s="16">
        <f>IF(OR(C2167="",F2167=""),"",C2167-F2167)</f>
        <v/>
      </c>
      <c r="H2167" s="17">
        <f>IF(OR(C2167="",F2167="",F2167=0),"",C2167/F2167)</f>
        <v/>
      </c>
      <c r="I2167" s="18">
        <f>IF('01_RAW_FwdRV'!B2167="","",'01_RAW_FwdRV'!B2167)</f>
        <v/>
      </c>
      <c r="J2167" s="18">
        <f>IF(ROW()&lt;=3286,STDEV(D2168:D2188)*SQRT(252),"")</f>
        <v/>
      </c>
      <c r="K2167" s="18">
        <f>IF(ROW()&lt;=3244,LN(B2230/B2167),"")</f>
        <v/>
      </c>
      <c r="L2167" s="19" t="n">
        <v>0.009695290858725761</v>
      </c>
      <c r="M2167" s="19" t="n">
        <v>0.1975992613111727</v>
      </c>
      <c r="N2167" s="17" t="n">
        <v>-0.1615205391425105</v>
      </c>
      <c r="O2167" s="20">
        <f>IF(F2167="","",IF(F2167&lt;'04_VOLATILITY_REGIMES'!$C$5,"Low",IF(F2167&lt;'04_VOLATILITY_REGIMES'!$C$6,"Normal",IF(F2167&lt;'04_VOLATILITY_REGIMES'!$C$7,"High","Extreme"))))</f>
        <v/>
      </c>
      <c r="P2167" s="20">
        <f>O2168</f>
        <v/>
      </c>
      <c r="Q2167" s="21">
        <f>YEAR(A2167)</f>
        <v/>
      </c>
    </row>
    <row r="2168">
      <c r="A2168" s="14" t="n">
        <v>44554</v>
      </c>
      <c r="B2168" s="15">
        <f>'01_RAW_Spot'!B2168</f>
        <v/>
      </c>
      <c r="C2168" s="16">
        <f>'01_RAW_IV'!B2168</f>
        <v/>
      </c>
      <c r="D2168" s="15">
        <f>LN(B2168/B2167)</f>
        <v/>
      </c>
      <c r="E2168" s="16">
        <f>STDEV(D2148:D2168)*SQRT(252)</f>
        <v/>
      </c>
      <c r="F2168" s="16">
        <f>STDEV(D2106:D2168)*SQRT(252)</f>
        <v/>
      </c>
      <c r="G2168" s="16">
        <f>IF(OR(C2168="",F2168=""),"",C2168-F2168)</f>
        <v/>
      </c>
      <c r="H2168" s="17">
        <f>IF(OR(C2168="",F2168="",F2168=0),"",C2168/F2168)</f>
        <v/>
      </c>
      <c r="I2168" s="18">
        <f>IF('01_RAW_FwdRV'!B2168="","",'01_RAW_FwdRV'!B2168)</f>
        <v/>
      </c>
      <c r="J2168" s="18">
        <f>IF(ROW()&lt;=3286,STDEV(D2169:D2189)*SQRT(252),"")</f>
        <v/>
      </c>
      <c r="K2168" s="18">
        <f>IF(ROW()&lt;=3244,LN(B2231/B2168),"")</f>
        <v/>
      </c>
      <c r="L2168" s="19" t="n">
        <v>0.009690816797415782</v>
      </c>
      <c r="M2168" s="19" t="n">
        <v>0.2062759575449931</v>
      </c>
      <c r="N2168" s="17" t="n">
        <v>-0.1806252148829407</v>
      </c>
      <c r="O2168" s="20">
        <f>IF(F2168="","",IF(F2168&lt;'04_VOLATILITY_REGIMES'!$C$5,"Low",IF(F2168&lt;'04_VOLATILITY_REGIMES'!$C$6,"Normal",IF(F2168&lt;'04_VOLATILITY_REGIMES'!$C$7,"High","Extreme"))))</f>
        <v/>
      </c>
      <c r="P2168" s="20">
        <f>O2169</f>
        <v/>
      </c>
      <c r="Q2168" s="21">
        <f>YEAR(A2168)</f>
        <v/>
      </c>
    </row>
    <row r="2169">
      <c r="A2169" s="14" t="n">
        <v>44557</v>
      </c>
      <c r="B2169" s="15">
        <f>'01_RAW_Spot'!B2169</f>
        <v/>
      </c>
      <c r="C2169" s="16">
        <f>'01_RAW_IV'!B2169</f>
        <v/>
      </c>
      <c r="D2169" s="15">
        <f>LN(B2169/B2168)</f>
        <v/>
      </c>
      <c r="E2169" s="16">
        <f>STDEV(D2149:D2169)*SQRT(252)</f>
        <v/>
      </c>
      <c r="F2169" s="16">
        <f>STDEV(D2107:D2169)*SQRT(252)</f>
        <v/>
      </c>
      <c r="G2169" s="16">
        <f>IF(OR(C2169="",F2169=""),"",C2169-F2169)</f>
        <v/>
      </c>
      <c r="H2169" s="17">
        <f>IF(OR(C2169="",F2169="",F2169=0),"",C2169/F2169)</f>
        <v/>
      </c>
      <c r="I2169" s="18">
        <f>IF('01_RAW_FwdRV'!B2169="","",'01_RAW_FwdRV'!B2169)</f>
        <v/>
      </c>
      <c r="J2169" s="18">
        <f>IF(ROW()&lt;=3286,STDEV(D2170:D2190)*SQRT(252),"")</f>
        <v/>
      </c>
      <c r="K2169" s="18">
        <f>IF(ROW()&lt;=3244,LN(B2232/B2169),"")</f>
        <v/>
      </c>
      <c r="L2169" s="19" t="n">
        <v>0.008763837638376383</v>
      </c>
      <c r="M2169" s="19" t="n">
        <v>0.1932656826568266</v>
      </c>
      <c r="N2169" s="17" t="n">
        <v>-0.1585915135132246</v>
      </c>
      <c r="O2169" s="20">
        <f>IF(F2169="","",IF(F2169&lt;'04_VOLATILITY_REGIMES'!$C$5,"Low",IF(F2169&lt;'04_VOLATILITY_REGIMES'!$C$6,"Normal",IF(F2169&lt;'04_VOLATILITY_REGIMES'!$C$7,"High","Extreme"))))</f>
        <v/>
      </c>
      <c r="P2169" s="20">
        <f>O2170</f>
        <v/>
      </c>
      <c r="Q2169" s="21">
        <f>YEAR(A2169)</f>
        <v/>
      </c>
    </row>
    <row r="2170">
      <c r="A2170" s="14" t="n">
        <v>44558</v>
      </c>
      <c r="B2170" s="15">
        <f>'01_RAW_Spot'!B2170</f>
        <v/>
      </c>
      <c r="C2170" s="16">
        <f>'01_RAW_IV'!B2170</f>
        <v/>
      </c>
      <c r="D2170" s="15">
        <f>LN(B2170/B2169)</f>
        <v/>
      </c>
      <c r="E2170" s="16">
        <f>STDEV(D2150:D2170)*SQRT(252)</f>
        <v/>
      </c>
      <c r="F2170" s="16">
        <f>STDEV(D2108:D2170)*SQRT(252)</f>
        <v/>
      </c>
      <c r="G2170" s="16">
        <f>IF(OR(C2170="",F2170=""),"",C2170-F2170)</f>
        <v/>
      </c>
      <c r="H2170" s="17">
        <f>IF(OR(C2170="",F2170="",F2170=0),"",C2170/F2170)</f>
        <v/>
      </c>
      <c r="I2170" s="18">
        <f>IF('01_RAW_FwdRV'!B2170="","",'01_RAW_FwdRV'!B2170)</f>
        <v/>
      </c>
      <c r="J2170" s="18">
        <f>IF(ROW()&lt;=3286,STDEV(D2171:D2191)*SQRT(252),"")</f>
        <v/>
      </c>
      <c r="K2170" s="18">
        <f>IF(ROW()&lt;=3244,LN(B2233/B2170),"")</f>
        <v/>
      </c>
      <c r="L2170" s="19" t="n">
        <v>0.01936376210235131</v>
      </c>
      <c r="M2170" s="19" t="n">
        <v>0.2088520055325035</v>
      </c>
      <c r="N2170" s="17" t="n">
        <v>-0.1381571408691025</v>
      </c>
      <c r="O2170" s="20">
        <f>IF(F2170="","",IF(F2170&lt;'04_VOLATILITY_REGIMES'!$C$5,"Low",IF(F2170&lt;'04_VOLATILITY_REGIMES'!$C$6,"Normal",IF(F2170&lt;'04_VOLATILITY_REGIMES'!$C$7,"High","Extreme"))))</f>
        <v/>
      </c>
      <c r="P2170" s="20">
        <f>O2171</f>
        <v/>
      </c>
      <c r="Q2170" s="21">
        <f>YEAR(A2170)</f>
        <v/>
      </c>
    </row>
    <row r="2171">
      <c r="A2171" s="14" t="n">
        <v>44559</v>
      </c>
      <c r="B2171" s="15">
        <f>'01_RAW_Spot'!B2171</f>
        <v/>
      </c>
      <c r="C2171" s="16">
        <f>'01_RAW_IV'!B2171</f>
        <v/>
      </c>
      <c r="D2171" s="15">
        <f>LN(B2171/B2170)</f>
        <v/>
      </c>
      <c r="E2171" s="16">
        <f>STDEV(D2151:D2171)*SQRT(252)</f>
        <v/>
      </c>
      <c r="F2171" s="16">
        <f>STDEV(D2109:D2171)*SQRT(252)</f>
        <v/>
      </c>
      <c r="G2171" s="16">
        <f>IF(OR(C2171="",F2171=""),"",C2171-F2171)</f>
        <v/>
      </c>
      <c r="H2171" s="17">
        <f>IF(OR(C2171="",F2171="",F2171=0),"",C2171/F2171)</f>
        <v/>
      </c>
      <c r="I2171" s="18">
        <f>IF('01_RAW_FwdRV'!B2171="","",'01_RAW_FwdRV'!B2171)</f>
        <v/>
      </c>
      <c r="J2171" s="18">
        <f>IF(ROW()&lt;=3286,STDEV(D2172:D2192)*SQRT(252),"")</f>
        <v/>
      </c>
      <c r="K2171" s="18">
        <f>IF(ROW()&lt;=3244,LN(B2234/B2171),"")</f>
        <v/>
      </c>
      <c r="L2171" s="19" t="n">
        <v>0.02119815668202765</v>
      </c>
      <c r="M2171" s="19" t="n">
        <v>0.2092165898617512</v>
      </c>
      <c r="N2171" s="17" t="n">
        <v>-0.1312845779095788</v>
      </c>
      <c r="O2171" s="20">
        <f>IF(F2171="","",IF(F2171&lt;'04_VOLATILITY_REGIMES'!$C$5,"Low",IF(F2171&lt;'04_VOLATILITY_REGIMES'!$C$6,"Normal",IF(F2171&lt;'04_VOLATILITY_REGIMES'!$C$7,"High","Extreme"))))</f>
        <v/>
      </c>
      <c r="P2171" s="20">
        <f>O2172</f>
        <v/>
      </c>
      <c r="Q2171" s="21">
        <f>YEAR(A2171)</f>
        <v/>
      </c>
    </row>
    <row r="2172">
      <c r="A2172" s="14" t="n">
        <v>44560</v>
      </c>
      <c r="B2172" s="15">
        <f>'01_RAW_Spot'!B2172</f>
        <v/>
      </c>
      <c r="C2172" s="16">
        <f>'01_RAW_IV'!B2172</f>
        <v/>
      </c>
      <c r="D2172" s="15">
        <f>LN(B2172/B2171)</f>
        <v/>
      </c>
      <c r="E2172" s="16">
        <f>STDEV(D2152:D2172)*SQRT(252)</f>
        <v/>
      </c>
      <c r="F2172" s="16">
        <f>STDEV(D2110:D2172)*SQRT(252)</f>
        <v/>
      </c>
      <c r="G2172" s="16">
        <f>IF(OR(C2172="",F2172=""),"",C2172-F2172)</f>
        <v/>
      </c>
      <c r="H2172" s="17">
        <f>IF(OR(C2172="",F2172="",F2172=0),"",C2172/F2172)</f>
        <v/>
      </c>
      <c r="I2172" s="18">
        <f>IF('01_RAW_FwdRV'!B2172="","",'01_RAW_FwdRV'!B2172)</f>
        <v/>
      </c>
      <c r="J2172" s="18">
        <f>IF(ROW()&lt;=3286,STDEV(D2173:D2193)*SQRT(252),"")</f>
        <v/>
      </c>
      <c r="K2172" s="18">
        <f>IF(ROW()&lt;=3244,LN(B2235/B2172),"")</f>
        <v/>
      </c>
      <c r="L2172" s="19" t="n">
        <v>0.02395209580838323</v>
      </c>
      <c r="M2172" s="19" t="n">
        <v>0.2381391064025795</v>
      </c>
      <c r="N2172" s="17" t="n">
        <v>-0.1677400097390598</v>
      </c>
      <c r="O2172" s="20">
        <f>IF(F2172="","",IF(F2172&lt;'04_VOLATILITY_REGIMES'!$C$5,"Low",IF(F2172&lt;'04_VOLATILITY_REGIMES'!$C$6,"Normal",IF(F2172&lt;'04_VOLATILITY_REGIMES'!$C$7,"High","Extreme"))))</f>
        <v/>
      </c>
      <c r="P2172" s="20">
        <f>O2173</f>
        <v/>
      </c>
      <c r="Q2172" s="21">
        <f>YEAR(A2172)</f>
        <v/>
      </c>
    </row>
    <row r="2173">
      <c r="A2173" s="14" t="n">
        <v>44561</v>
      </c>
      <c r="B2173" s="15">
        <f>'01_RAW_Spot'!B2173</f>
        <v/>
      </c>
      <c r="C2173" s="16">
        <f>'01_RAW_IV'!B2173</f>
        <v/>
      </c>
      <c r="D2173" s="15">
        <f>LN(B2173/B2172)</f>
        <v/>
      </c>
      <c r="E2173" s="16">
        <f>STDEV(D2153:D2173)*SQRT(252)</f>
        <v/>
      </c>
      <c r="F2173" s="16">
        <f>STDEV(D2111:D2173)*SQRT(252)</f>
        <v/>
      </c>
      <c r="G2173" s="16">
        <f>IF(OR(C2173="",F2173=""),"",C2173-F2173)</f>
        <v/>
      </c>
      <c r="H2173" s="17">
        <f>IF(OR(C2173="",F2173="",F2173=0),"",C2173/F2173)</f>
        <v/>
      </c>
      <c r="I2173" s="18">
        <f>IF('01_RAW_FwdRV'!B2173="","",'01_RAW_FwdRV'!B2173)</f>
        <v/>
      </c>
      <c r="J2173" s="18">
        <f>IF(ROW()&lt;=3286,STDEV(D2174:D2194)*SQRT(252),"")</f>
        <v/>
      </c>
      <c r="K2173" s="18">
        <f>IF(ROW()&lt;=3244,LN(B2236/B2173),"")</f>
        <v/>
      </c>
      <c r="L2173" s="19" t="n">
        <v>0.02532228360957643</v>
      </c>
      <c r="M2173" s="19" t="n">
        <v>0.2246777163904236</v>
      </c>
      <c r="N2173" s="17" t="n">
        <v>-0.1464027458783461</v>
      </c>
      <c r="O2173" s="20">
        <f>IF(F2173="","",IF(F2173&lt;'04_VOLATILITY_REGIMES'!$C$5,"Low",IF(F2173&lt;'04_VOLATILITY_REGIMES'!$C$6,"Normal",IF(F2173&lt;'04_VOLATILITY_REGIMES'!$C$7,"High","Extreme"))))</f>
        <v/>
      </c>
      <c r="P2173" s="20">
        <f>O2174</f>
        <v/>
      </c>
      <c r="Q2173" s="21">
        <f>YEAR(A2173)</f>
        <v/>
      </c>
    </row>
    <row r="2174">
      <c r="A2174" s="14" t="n">
        <v>44564</v>
      </c>
      <c r="B2174" s="15">
        <f>'01_RAW_Spot'!B2174</f>
        <v/>
      </c>
      <c r="C2174" s="16">
        <f>'01_RAW_IV'!B2174</f>
        <v/>
      </c>
      <c r="D2174" s="15">
        <f>LN(B2174/B2173)</f>
        <v/>
      </c>
      <c r="E2174" s="16">
        <f>STDEV(D2154:D2174)*SQRT(252)</f>
        <v/>
      </c>
      <c r="F2174" s="16">
        <f>STDEV(D2112:D2174)*SQRT(252)</f>
        <v/>
      </c>
      <c r="G2174" s="16">
        <f>IF(OR(C2174="",F2174=""),"",C2174-F2174)</f>
        <v/>
      </c>
      <c r="H2174" s="17">
        <f>IF(OR(C2174="",F2174="",F2174=0),"",C2174/F2174)</f>
        <v/>
      </c>
      <c r="I2174" s="18">
        <f>IF('01_RAW_FwdRV'!B2174="","",'01_RAW_FwdRV'!B2174)</f>
        <v/>
      </c>
      <c r="J2174" s="18">
        <f>IF(ROW()&lt;=3286,STDEV(D2175:D2195)*SQRT(252),"")</f>
        <v/>
      </c>
      <c r="K2174" s="18">
        <f>IF(ROW()&lt;=3244,LN(B2237/B2174),"")</f>
        <v/>
      </c>
      <c r="L2174" s="19" t="n">
        <v>0.03681546249424758</v>
      </c>
      <c r="M2174" s="19" t="n">
        <v>0.2227335480901979</v>
      </c>
      <c r="N2174" s="17" t="n">
        <v>-0.1178938623744941</v>
      </c>
      <c r="O2174" s="20">
        <f>IF(F2174="","",IF(F2174&lt;'04_VOLATILITY_REGIMES'!$C$5,"Low",IF(F2174&lt;'04_VOLATILITY_REGIMES'!$C$6,"Normal",IF(F2174&lt;'04_VOLATILITY_REGIMES'!$C$7,"High","Extreme"))))</f>
        <v/>
      </c>
      <c r="P2174" s="20">
        <f>O2175</f>
        <v/>
      </c>
      <c r="Q2174" s="21">
        <f>YEAR(A2174)</f>
        <v/>
      </c>
    </row>
    <row r="2175">
      <c r="A2175" s="14" t="n">
        <v>44565</v>
      </c>
      <c r="B2175" s="15">
        <f>'01_RAW_Spot'!B2175</f>
        <v/>
      </c>
      <c r="C2175" s="16">
        <f>'01_RAW_IV'!B2175</f>
        <v/>
      </c>
      <c r="D2175" s="15">
        <f>LN(B2175/B2174)</f>
        <v/>
      </c>
      <c r="E2175" s="16">
        <f>STDEV(D2155:D2175)*SQRT(252)</f>
        <v/>
      </c>
      <c r="F2175" s="16">
        <f>STDEV(D2113:D2175)*SQRT(252)</f>
        <v/>
      </c>
      <c r="G2175" s="16">
        <f>IF(OR(C2175="",F2175=""),"",C2175-F2175)</f>
        <v/>
      </c>
      <c r="H2175" s="17">
        <f>IF(OR(C2175="",F2175="",F2175=0),"",C2175/F2175)</f>
        <v/>
      </c>
      <c r="I2175" s="18">
        <f>IF('01_RAW_FwdRV'!B2175="","",'01_RAW_FwdRV'!B2175)</f>
        <v/>
      </c>
      <c r="J2175" s="18">
        <f>IF(ROW()&lt;=3286,STDEV(D2176:D2196)*SQRT(252),"")</f>
        <v/>
      </c>
      <c r="K2175" s="18">
        <f>IF(ROW()&lt;=3244,LN(B2238/B2175),"")</f>
        <v/>
      </c>
      <c r="L2175" s="19" t="n">
        <v>0.02759889604415823</v>
      </c>
      <c r="M2175" s="19" t="n">
        <v>0.2552897884084637</v>
      </c>
      <c r="N2175" s="17" t="n">
        <v>-0.1756612248735177</v>
      </c>
      <c r="O2175" s="20">
        <f>IF(F2175="","",IF(F2175&lt;'04_VOLATILITY_REGIMES'!$C$5,"Low",IF(F2175&lt;'04_VOLATILITY_REGIMES'!$C$6,"Normal",IF(F2175&lt;'04_VOLATILITY_REGIMES'!$C$7,"High","Extreme"))))</f>
        <v/>
      </c>
      <c r="P2175" s="20">
        <f>O2176</f>
        <v/>
      </c>
      <c r="Q2175" s="21">
        <f>YEAR(A2175)</f>
        <v/>
      </c>
    </row>
    <row r="2176">
      <c r="A2176" s="14" t="n">
        <v>44566</v>
      </c>
      <c r="B2176" s="15">
        <f>'01_RAW_Spot'!B2176</f>
        <v/>
      </c>
      <c r="C2176" s="16">
        <f>'01_RAW_IV'!B2176</f>
        <v/>
      </c>
      <c r="D2176" s="15">
        <f>LN(B2176/B2175)</f>
        <v/>
      </c>
      <c r="E2176" s="16">
        <f>STDEV(D2156:D2176)*SQRT(252)</f>
        <v/>
      </c>
      <c r="F2176" s="16">
        <f>STDEV(D2114:D2176)*SQRT(252)</f>
        <v/>
      </c>
      <c r="G2176" s="16">
        <f>IF(OR(C2176="",F2176=""),"",C2176-F2176)</f>
        <v/>
      </c>
      <c r="H2176" s="17">
        <f>IF(OR(C2176="",F2176="",F2176=0),"",C2176/F2176)</f>
        <v/>
      </c>
      <c r="I2176" s="18">
        <f>IF('01_RAW_FwdRV'!B2176="","",'01_RAW_FwdRV'!B2176)</f>
        <v/>
      </c>
      <c r="J2176" s="18">
        <f>IF(ROW()&lt;=3286,STDEV(D2177:D2197)*SQRT(252),"")</f>
        <v/>
      </c>
      <c r="K2176" s="18">
        <f>IF(ROW()&lt;=3244,LN(B2239/B2176),"")</f>
        <v/>
      </c>
      <c r="L2176" s="19" t="n">
        <v>0.02298850574712644</v>
      </c>
      <c r="M2176" s="19" t="n">
        <v>0.2648275862068966</v>
      </c>
      <c r="N2176" s="17" t="n">
        <v>-0.2016302024650954</v>
      </c>
      <c r="O2176" s="20">
        <f>IF(F2176="","",IF(F2176&lt;'04_VOLATILITY_REGIMES'!$C$5,"Low",IF(F2176&lt;'04_VOLATILITY_REGIMES'!$C$6,"Normal",IF(F2176&lt;'04_VOLATILITY_REGIMES'!$C$7,"High","Extreme"))))</f>
        <v/>
      </c>
      <c r="P2176" s="20">
        <f>O2177</f>
        <v/>
      </c>
      <c r="Q2176" s="21">
        <f>YEAR(A2176)</f>
        <v/>
      </c>
    </row>
    <row r="2177">
      <c r="A2177" s="14" t="n">
        <v>44567</v>
      </c>
      <c r="B2177" s="15">
        <f>'01_RAW_Spot'!B2177</f>
        <v/>
      </c>
      <c r="C2177" s="16">
        <f>'01_RAW_IV'!B2177</f>
        <v/>
      </c>
      <c r="D2177" s="15">
        <f>LN(B2177/B2176)</f>
        <v/>
      </c>
      <c r="E2177" s="16">
        <f>STDEV(D2157:D2177)*SQRT(252)</f>
        <v/>
      </c>
      <c r="F2177" s="16">
        <f>STDEV(D2115:D2177)*SQRT(252)</f>
        <v/>
      </c>
      <c r="G2177" s="16">
        <f>IF(OR(C2177="",F2177=""),"",C2177-F2177)</f>
        <v/>
      </c>
      <c r="H2177" s="17">
        <f>IF(OR(C2177="",F2177="",F2177=0),"",C2177/F2177)</f>
        <v/>
      </c>
      <c r="I2177" s="18">
        <f>IF('01_RAW_FwdRV'!B2177="","",'01_RAW_FwdRV'!B2177)</f>
        <v/>
      </c>
      <c r="J2177" s="18">
        <f>IF(ROW()&lt;=3286,STDEV(D2178:D2198)*SQRT(252),"")</f>
        <v/>
      </c>
      <c r="K2177" s="18">
        <f>IF(ROW()&lt;=3244,LN(B2240/B2177),"")</f>
        <v/>
      </c>
      <c r="L2177" s="19" t="n">
        <v>0.02481617647058823</v>
      </c>
      <c r="M2177" s="19" t="n">
        <v>0.2605698529411765</v>
      </c>
      <c r="N2177" s="17" t="n">
        <v>-0.1927103582213585</v>
      </c>
      <c r="O2177" s="20">
        <f>IF(F2177="","",IF(F2177&lt;'04_VOLATILITY_REGIMES'!$C$5,"Low",IF(F2177&lt;'04_VOLATILITY_REGIMES'!$C$6,"Normal",IF(F2177&lt;'04_VOLATILITY_REGIMES'!$C$7,"High","Extreme"))))</f>
        <v/>
      </c>
      <c r="P2177" s="20">
        <f>O2178</f>
        <v/>
      </c>
      <c r="Q2177" s="21">
        <f>YEAR(A2177)</f>
        <v/>
      </c>
    </row>
    <row r="2178">
      <c r="A2178" s="14" t="n">
        <v>44568</v>
      </c>
      <c r="B2178" s="15">
        <f>'01_RAW_Spot'!B2178</f>
        <v/>
      </c>
      <c r="C2178" s="16">
        <f>'01_RAW_IV'!B2178</f>
        <v/>
      </c>
      <c r="D2178" s="15">
        <f>LN(B2178/B2177)</f>
        <v/>
      </c>
      <c r="E2178" s="16">
        <f>STDEV(D2158:D2178)*SQRT(252)</f>
        <v/>
      </c>
      <c r="F2178" s="16">
        <f>STDEV(D2116:D2178)*SQRT(252)</f>
        <v/>
      </c>
      <c r="G2178" s="16">
        <f>IF(OR(C2178="",F2178=""),"",C2178-F2178)</f>
        <v/>
      </c>
      <c r="H2178" s="17">
        <f>IF(OR(C2178="",F2178="",F2178=0),"",C2178/F2178)</f>
        <v/>
      </c>
      <c r="I2178" s="18">
        <f>IF('01_RAW_FwdRV'!B2178="","",'01_RAW_FwdRV'!B2178)</f>
        <v/>
      </c>
      <c r="J2178" s="18">
        <f>IF(ROW()&lt;=3286,STDEV(D2179:D2199)*SQRT(252),"")</f>
        <v/>
      </c>
      <c r="K2178" s="18">
        <f>IF(ROW()&lt;=3244,LN(B2241/B2178),"")</f>
        <v/>
      </c>
      <c r="L2178" s="19" t="n">
        <v>0.01561782269177768</v>
      </c>
      <c r="M2178" s="19" t="n">
        <v>0.2668810289389068</v>
      </c>
      <c r="N2178" s="17" t="n">
        <v>-0.2288906764420477</v>
      </c>
      <c r="O2178" s="20">
        <f>IF(F2178="","",IF(F2178&lt;'04_VOLATILITY_REGIMES'!$C$5,"Low",IF(F2178&lt;'04_VOLATILITY_REGIMES'!$C$6,"Normal",IF(F2178&lt;'04_VOLATILITY_REGIMES'!$C$7,"High","Extreme"))))</f>
        <v/>
      </c>
      <c r="P2178" s="20">
        <f>O2179</f>
        <v/>
      </c>
      <c r="Q2178" s="21">
        <f>YEAR(A2178)</f>
        <v/>
      </c>
    </row>
    <row r="2179">
      <c r="A2179" s="14" t="n">
        <v>44571</v>
      </c>
      <c r="B2179" s="15">
        <f>'01_RAW_Spot'!B2179</f>
        <v/>
      </c>
      <c r="C2179" s="16">
        <f>'01_RAW_IV'!B2179</f>
        <v/>
      </c>
      <c r="D2179" s="15">
        <f>LN(B2179/B2178)</f>
        <v/>
      </c>
      <c r="E2179" s="16">
        <f>STDEV(D2159:D2179)*SQRT(252)</f>
        <v/>
      </c>
      <c r="F2179" s="16">
        <f>STDEV(D2117:D2179)*SQRT(252)</f>
        <v/>
      </c>
      <c r="G2179" s="16">
        <f>IF(OR(C2179="",F2179=""),"",C2179-F2179)</f>
        <v/>
      </c>
      <c r="H2179" s="17">
        <f>IF(OR(C2179="",F2179="",F2179=0),"",C2179/F2179)</f>
        <v/>
      </c>
      <c r="I2179" s="18">
        <f>IF('01_RAW_FwdRV'!B2179="","",'01_RAW_FwdRV'!B2179)</f>
        <v/>
      </c>
      <c r="J2179" s="18">
        <f>IF(ROW()&lt;=3286,STDEV(D2180:D2200)*SQRT(252),"")</f>
        <v/>
      </c>
      <c r="K2179" s="18">
        <f>IF(ROW()&lt;=3244,LN(B2242/B2179),"")</f>
        <v/>
      </c>
      <c r="L2179" s="19" t="n">
        <v>0.01193755739210285</v>
      </c>
      <c r="M2179" s="19" t="n">
        <v>0.1951331496786042</v>
      </c>
      <c r="N2179" s="17" t="n">
        <v>-0.1427881599841423</v>
      </c>
      <c r="O2179" s="20">
        <f>IF(F2179="","",IF(F2179&lt;'04_VOLATILITY_REGIMES'!$C$5,"Low",IF(F2179&lt;'04_VOLATILITY_REGIMES'!$C$6,"Normal",IF(F2179&lt;'04_VOLATILITY_REGIMES'!$C$7,"High","Extreme"))))</f>
        <v/>
      </c>
      <c r="P2179" s="20">
        <f>O2180</f>
        <v/>
      </c>
      <c r="Q2179" s="21">
        <f>YEAR(A2179)</f>
        <v/>
      </c>
    </row>
    <row r="2180">
      <c r="A2180" s="14" t="n">
        <v>44572</v>
      </c>
      <c r="B2180" s="15">
        <f>'01_RAW_Spot'!B2180</f>
        <v/>
      </c>
      <c r="C2180" s="16">
        <f>'01_RAW_IV'!B2180</f>
        <v/>
      </c>
      <c r="D2180" s="15">
        <f>LN(B2180/B2179)</f>
        <v/>
      </c>
      <c r="E2180" s="16">
        <f>STDEV(D2160:D2180)*SQRT(252)</f>
        <v/>
      </c>
      <c r="F2180" s="16">
        <f>STDEV(D2118:D2180)*SQRT(252)</f>
        <v/>
      </c>
      <c r="G2180" s="16">
        <f>IF(OR(C2180="",F2180=""),"",C2180-F2180)</f>
        <v/>
      </c>
      <c r="H2180" s="17">
        <f>IF(OR(C2180="",F2180="",F2180=0),"",C2180/F2180)</f>
        <v/>
      </c>
      <c r="I2180" s="18">
        <f>IF('01_RAW_FwdRV'!B2180="","",'01_RAW_FwdRV'!B2180)</f>
        <v/>
      </c>
      <c r="J2180" s="18">
        <f>IF(ROW()&lt;=3286,STDEV(D2181:D2201)*SQRT(252),"")</f>
        <v/>
      </c>
      <c r="K2180" s="18">
        <f>IF(ROW()&lt;=3244,LN(B2243/B2180),"")</f>
        <v/>
      </c>
      <c r="L2180" s="19" t="n">
        <v>0.00367140890316659</v>
      </c>
      <c r="M2180" s="19" t="n">
        <v>0.1899954107388711</v>
      </c>
      <c r="N2180" s="17" t="n">
        <v>-0.1940894860339988</v>
      </c>
      <c r="O2180" s="20">
        <f>IF(F2180="","",IF(F2180&lt;'04_VOLATILITY_REGIMES'!$C$5,"Low",IF(F2180&lt;'04_VOLATILITY_REGIMES'!$C$6,"Normal",IF(F2180&lt;'04_VOLATILITY_REGIMES'!$C$7,"High","Extreme"))))</f>
        <v/>
      </c>
      <c r="P2180" s="20">
        <f>O2181</f>
        <v/>
      </c>
      <c r="Q2180" s="21">
        <f>YEAR(A2180)</f>
        <v/>
      </c>
    </row>
    <row r="2181">
      <c r="A2181" s="14" t="n">
        <v>44573</v>
      </c>
      <c r="B2181" s="15">
        <f>'01_RAW_Spot'!B2181</f>
        <v/>
      </c>
      <c r="C2181" s="16">
        <f>'01_RAW_IV'!B2181</f>
        <v/>
      </c>
      <c r="D2181" s="15">
        <f>LN(B2181/B2180)</f>
        <v/>
      </c>
      <c r="E2181" s="16">
        <f>STDEV(D2161:D2181)*SQRT(252)</f>
        <v/>
      </c>
      <c r="F2181" s="16">
        <f>STDEV(D2119:D2181)*SQRT(252)</f>
        <v/>
      </c>
      <c r="G2181" s="16">
        <f>IF(OR(C2181="",F2181=""),"",C2181-F2181)</f>
        <v/>
      </c>
      <c r="H2181" s="17">
        <f>IF(OR(C2181="",F2181="",F2181=0),"",C2181/F2181)</f>
        <v/>
      </c>
      <c r="I2181" s="18">
        <f>IF('01_RAW_FwdRV'!B2181="","",'01_RAW_FwdRV'!B2181)</f>
        <v/>
      </c>
      <c r="J2181" s="18">
        <f>IF(ROW()&lt;=3286,STDEV(D2182:D2202)*SQRT(252),"")</f>
        <v/>
      </c>
      <c r="K2181" s="18">
        <f>IF(ROW()&lt;=3244,LN(B2244/B2181),"")</f>
        <v/>
      </c>
      <c r="L2181" s="19" t="n">
        <v>0.004128440366972477</v>
      </c>
      <c r="M2181" s="19" t="n">
        <v>0.1697247706422018</v>
      </c>
      <c r="N2181" s="17" t="n">
        <v>-0.1700588466306065</v>
      </c>
      <c r="O2181" s="20">
        <f>IF(F2181="","",IF(F2181&lt;'04_VOLATILITY_REGIMES'!$C$5,"Low",IF(F2181&lt;'04_VOLATILITY_REGIMES'!$C$6,"Normal",IF(F2181&lt;'04_VOLATILITY_REGIMES'!$C$7,"High","Extreme"))))</f>
        <v/>
      </c>
      <c r="P2181" s="20">
        <f>O2182</f>
        <v/>
      </c>
      <c r="Q2181" s="21">
        <f>YEAR(A2181)</f>
        <v/>
      </c>
    </row>
    <row r="2182">
      <c r="A2182" s="14" t="n">
        <v>44574</v>
      </c>
      <c r="B2182" s="15">
        <f>'01_RAW_Spot'!B2182</f>
        <v/>
      </c>
      <c r="C2182" s="16">
        <f>'01_RAW_IV'!B2182</f>
        <v/>
      </c>
      <c r="D2182" s="15">
        <f>LN(B2182/B2181)</f>
        <v/>
      </c>
      <c r="E2182" s="16">
        <f>STDEV(D2162:D2182)*SQRT(252)</f>
        <v/>
      </c>
      <c r="F2182" s="16">
        <f>STDEV(D2120:D2182)*SQRT(252)</f>
        <v/>
      </c>
      <c r="G2182" s="16">
        <f>IF(OR(C2182="",F2182=""),"",C2182-F2182)</f>
        <v/>
      </c>
      <c r="H2182" s="17">
        <f>IF(OR(C2182="",F2182="",F2182=0),"",C2182/F2182)</f>
        <v/>
      </c>
      <c r="I2182" s="18">
        <f>IF('01_RAW_FwdRV'!B2182="","",'01_RAW_FwdRV'!B2182)</f>
        <v/>
      </c>
      <c r="J2182" s="18">
        <f>IF(ROW()&lt;=3286,STDEV(D2183:D2203)*SQRT(252),"")</f>
        <v/>
      </c>
      <c r="K2182" s="18">
        <f>IF(ROW()&lt;=3244,LN(B2245/B2182),"")</f>
        <v/>
      </c>
      <c r="L2182" s="19" t="n">
        <v>0.004585052728106373</v>
      </c>
      <c r="M2182" s="19" t="n">
        <v>0.1283814763869784</v>
      </c>
      <c r="N2182" s="17" t="n">
        <v>-0.09775767456747878</v>
      </c>
      <c r="O2182" s="20">
        <f>IF(F2182="","",IF(F2182&lt;'04_VOLATILITY_REGIMES'!$C$5,"Low",IF(F2182&lt;'04_VOLATILITY_REGIMES'!$C$6,"Normal",IF(F2182&lt;'04_VOLATILITY_REGIMES'!$C$7,"High","Extreme"))))</f>
        <v/>
      </c>
      <c r="P2182" s="20">
        <f>O2183</f>
        <v/>
      </c>
      <c r="Q2182" s="21">
        <f>YEAR(A2182)</f>
        <v/>
      </c>
    </row>
    <row r="2183">
      <c r="A2183" s="14" t="n">
        <v>44575</v>
      </c>
      <c r="B2183" s="15">
        <f>'01_RAW_Spot'!B2183</f>
        <v/>
      </c>
      <c r="C2183" s="16">
        <f>'01_RAW_IV'!B2183</f>
        <v/>
      </c>
      <c r="D2183" s="15">
        <f>LN(B2183/B2182)</f>
        <v/>
      </c>
      <c r="E2183" s="16">
        <f>STDEV(D2163:D2183)*SQRT(252)</f>
        <v/>
      </c>
      <c r="F2183" s="16">
        <f>STDEV(D2121:D2183)*SQRT(252)</f>
        <v/>
      </c>
      <c r="G2183" s="16">
        <f>IF(OR(C2183="",F2183=""),"",C2183-F2183)</f>
        <v/>
      </c>
      <c r="H2183" s="17">
        <f>IF(OR(C2183="",F2183="",F2183=0),"",C2183/F2183)</f>
        <v/>
      </c>
      <c r="I2183" s="18">
        <f>IF('01_RAW_FwdRV'!B2183="","",'01_RAW_FwdRV'!B2183)</f>
        <v/>
      </c>
      <c r="J2183" s="18">
        <f>IF(ROW()&lt;=3286,STDEV(D2184:D2204)*SQRT(252),"")</f>
        <v/>
      </c>
      <c r="K2183" s="18">
        <f>IF(ROW()&lt;=3244,LN(B2246/B2183),"")</f>
        <v/>
      </c>
      <c r="L2183" s="19" t="n">
        <v>0.003666361136571952</v>
      </c>
      <c r="M2183" s="19" t="n">
        <v>0.1457378551787351</v>
      </c>
      <c r="N2183" s="17" t="n">
        <v>-0.1278135220506325</v>
      </c>
      <c r="O2183" s="20">
        <f>IF(F2183="","",IF(F2183&lt;'04_VOLATILITY_REGIMES'!$C$5,"Low",IF(F2183&lt;'04_VOLATILITY_REGIMES'!$C$6,"Normal",IF(F2183&lt;'04_VOLATILITY_REGIMES'!$C$7,"High","Extreme"))))</f>
        <v/>
      </c>
      <c r="P2183" s="20">
        <f>O2184</f>
        <v/>
      </c>
      <c r="Q2183" s="21">
        <f>YEAR(A2183)</f>
        <v/>
      </c>
    </row>
    <row r="2184">
      <c r="A2184" s="14" t="n">
        <v>44578</v>
      </c>
      <c r="B2184" s="15">
        <f>'01_RAW_Spot'!B2184</f>
        <v/>
      </c>
      <c r="C2184" s="16">
        <f>'01_RAW_IV'!B2184</f>
        <v/>
      </c>
      <c r="D2184" s="15">
        <f>LN(B2184/B2183)</f>
        <v/>
      </c>
      <c r="E2184" s="16">
        <f>STDEV(D2164:D2184)*SQRT(252)</f>
        <v/>
      </c>
      <c r="F2184" s="16">
        <f>STDEV(D2122:D2184)*SQRT(252)</f>
        <v/>
      </c>
      <c r="G2184" s="16">
        <f>IF(OR(C2184="",F2184=""),"",C2184-F2184)</f>
        <v/>
      </c>
      <c r="H2184" s="17">
        <f>IF(OR(C2184="",F2184="",F2184=0),"",C2184/F2184)</f>
        <v/>
      </c>
      <c r="I2184" s="18">
        <f>IF('01_RAW_FwdRV'!B2184="","",'01_RAW_FwdRV'!B2184)</f>
        <v/>
      </c>
      <c r="J2184" s="18">
        <f>IF(ROW()&lt;=3286,STDEV(D2185:D2205)*SQRT(252),"")</f>
        <v/>
      </c>
      <c r="K2184" s="18">
        <f>IF(ROW()&lt;=3244,LN(B2247/B2184),"")</f>
        <v/>
      </c>
      <c r="L2184" s="19" t="n">
        <v>0.005497022446174988</v>
      </c>
      <c r="M2184" s="19" t="n">
        <v>0.1438387540082455</v>
      </c>
      <c r="N2184" s="17" t="n">
        <v>-0.1210371213717318</v>
      </c>
      <c r="O2184" s="20">
        <f>IF(F2184="","",IF(F2184&lt;'04_VOLATILITY_REGIMES'!$C$5,"Low",IF(F2184&lt;'04_VOLATILITY_REGIMES'!$C$6,"Normal",IF(F2184&lt;'04_VOLATILITY_REGIMES'!$C$7,"High","Extreme"))))</f>
        <v/>
      </c>
      <c r="P2184" s="20">
        <f>O2185</f>
        <v/>
      </c>
      <c r="Q2184" s="21">
        <f>YEAR(A2184)</f>
        <v/>
      </c>
    </row>
    <row r="2185">
      <c r="A2185" s="14" t="n">
        <v>44579</v>
      </c>
      <c r="B2185" s="15">
        <f>'01_RAW_Spot'!B2185</f>
        <v/>
      </c>
      <c r="C2185" s="16">
        <f>'01_RAW_IV'!B2185</f>
        <v/>
      </c>
      <c r="D2185" s="15">
        <f>LN(B2185/B2184)</f>
        <v/>
      </c>
      <c r="E2185" s="16">
        <f>STDEV(D2165:D2185)*SQRT(252)</f>
        <v/>
      </c>
      <c r="F2185" s="16">
        <f>STDEV(D2123:D2185)*SQRT(252)</f>
        <v/>
      </c>
      <c r="G2185" s="16">
        <f>IF(OR(C2185="",F2185=""),"",C2185-F2185)</f>
        <v/>
      </c>
      <c r="H2185" s="17">
        <f>IF(OR(C2185="",F2185="",F2185=0),"",C2185/F2185)</f>
        <v/>
      </c>
      <c r="I2185" s="18">
        <f>IF('01_RAW_FwdRV'!B2185="","",'01_RAW_FwdRV'!B2185)</f>
        <v/>
      </c>
      <c r="J2185" s="18">
        <f>IF(ROW()&lt;=3286,STDEV(D2186:D2206)*SQRT(252),"")</f>
        <v/>
      </c>
      <c r="K2185" s="18">
        <f>IF(ROW()&lt;=3244,LN(B2248/B2185),"")</f>
        <v/>
      </c>
      <c r="L2185" s="19" t="n">
        <v>0.01556776556776557</v>
      </c>
      <c r="M2185" s="19" t="n">
        <v>0.1822344322344322</v>
      </c>
      <c r="N2185" s="17" t="n">
        <v>-0.114755782024839</v>
      </c>
      <c r="O2185" s="20">
        <f>IF(F2185="","",IF(F2185&lt;'04_VOLATILITY_REGIMES'!$C$5,"Low",IF(F2185&lt;'04_VOLATILITY_REGIMES'!$C$6,"Normal",IF(F2185&lt;'04_VOLATILITY_REGIMES'!$C$7,"High","Extreme"))))</f>
        <v/>
      </c>
      <c r="P2185" s="20">
        <f>O2186</f>
        <v/>
      </c>
      <c r="Q2185" s="21">
        <f>YEAR(A2185)</f>
        <v/>
      </c>
    </row>
    <row r="2186">
      <c r="A2186" s="14" t="n">
        <v>44580</v>
      </c>
      <c r="B2186" s="15">
        <f>'01_RAW_Spot'!B2186</f>
        <v/>
      </c>
      <c r="C2186" s="16">
        <f>'01_RAW_IV'!B2186</f>
        <v/>
      </c>
      <c r="D2186" s="15">
        <f>LN(B2186/B2185)</f>
        <v/>
      </c>
      <c r="E2186" s="16">
        <f>STDEV(D2166:D2186)*SQRT(252)</f>
        <v/>
      </c>
      <c r="F2186" s="16">
        <f>STDEV(D2124:D2186)*SQRT(252)</f>
        <v/>
      </c>
      <c r="G2186" s="16">
        <f>IF(OR(C2186="",F2186=""),"",C2186-F2186)</f>
        <v/>
      </c>
      <c r="H2186" s="17">
        <f>IF(OR(C2186="",F2186="",F2186=0),"",C2186/F2186)</f>
        <v/>
      </c>
      <c r="I2186" s="18">
        <f>IF('01_RAW_FwdRV'!B2186="","",'01_RAW_FwdRV'!B2186)</f>
        <v/>
      </c>
      <c r="J2186" s="18">
        <f>IF(ROW()&lt;=3286,STDEV(D2187:D2207)*SQRT(252),"")</f>
        <v/>
      </c>
      <c r="K2186" s="18">
        <f>IF(ROW()&lt;=3244,LN(B2249/B2186),"")</f>
        <v/>
      </c>
      <c r="L2186" s="19" t="n">
        <v>0.01327231121281464</v>
      </c>
      <c r="M2186" s="19" t="n">
        <v>0.1881006864988558</v>
      </c>
      <c r="N2186" s="17" t="n">
        <v>-0.1327926782087192</v>
      </c>
      <c r="O2186" s="20">
        <f>IF(F2186="","",IF(F2186&lt;'04_VOLATILITY_REGIMES'!$C$5,"Low",IF(F2186&lt;'04_VOLATILITY_REGIMES'!$C$6,"Normal",IF(F2186&lt;'04_VOLATILITY_REGIMES'!$C$7,"High","Extreme"))))</f>
        <v/>
      </c>
      <c r="P2186" s="20">
        <f>O2187</f>
        <v/>
      </c>
      <c r="Q2186" s="21">
        <f>YEAR(A2186)</f>
        <v/>
      </c>
    </row>
    <row r="2187">
      <c r="A2187" s="14" t="n">
        <v>44581</v>
      </c>
      <c r="B2187" s="15">
        <f>'01_RAW_Spot'!B2187</f>
        <v/>
      </c>
      <c r="C2187" s="16">
        <f>'01_RAW_IV'!B2187</f>
        <v/>
      </c>
      <c r="D2187" s="15">
        <f>LN(B2187/B2186)</f>
        <v/>
      </c>
      <c r="E2187" s="16">
        <f>STDEV(D2167:D2187)*SQRT(252)</f>
        <v/>
      </c>
      <c r="F2187" s="16">
        <f>STDEV(D2125:D2187)*SQRT(252)</f>
        <v/>
      </c>
      <c r="G2187" s="16">
        <f>IF(OR(C2187="",F2187=""),"",C2187-F2187)</f>
        <v/>
      </c>
      <c r="H2187" s="17">
        <f>IF(OR(C2187="",F2187="",F2187=0),"",C2187/F2187)</f>
        <v/>
      </c>
      <c r="I2187" s="18">
        <f>IF('01_RAW_FwdRV'!B2187="","",'01_RAW_FwdRV'!B2187)</f>
        <v/>
      </c>
      <c r="J2187" s="18">
        <f>IF(ROW()&lt;=3286,STDEV(D2188:D2208)*SQRT(252),"")</f>
        <v/>
      </c>
      <c r="K2187" s="18">
        <f>IF(ROW()&lt;=3244,LN(B2250/B2187),"")</f>
        <v/>
      </c>
      <c r="L2187" s="19" t="n">
        <v>0.00869167429094236</v>
      </c>
      <c r="M2187" s="19" t="n">
        <v>0.1198536139066789</v>
      </c>
      <c r="N2187" s="17" t="n">
        <v>-0.05978426192807462</v>
      </c>
      <c r="O2187" s="20">
        <f>IF(F2187="","",IF(F2187&lt;'04_VOLATILITY_REGIMES'!$C$5,"Low",IF(F2187&lt;'04_VOLATILITY_REGIMES'!$C$6,"Normal",IF(F2187&lt;'04_VOLATILITY_REGIMES'!$C$7,"High","Extreme"))))</f>
        <v/>
      </c>
      <c r="P2187" s="20">
        <f>O2188</f>
        <v/>
      </c>
      <c r="Q2187" s="21">
        <f>YEAR(A2187)</f>
        <v/>
      </c>
    </row>
    <row r="2188">
      <c r="A2188" s="14" t="n">
        <v>44582</v>
      </c>
      <c r="B2188" s="15">
        <f>'01_RAW_Spot'!B2188</f>
        <v/>
      </c>
      <c r="C2188" s="16">
        <f>'01_RAW_IV'!B2188</f>
        <v/>
      </c>
      <c r="D2188" s="15">
        <f>LN(B2188/B2187)</f>
        <v/>
      </c>
      <c r="E2188" s="16">
        <f>STDEV(D2168:D2188)*SQRT(252)</f>
        <v/>
      </c>
      <c r="F2188" s="16">
        <f>STDEV(D2126:D2188)*SQRT(252)</f>
        <v/>
      </c>
      <c r="G2188" s="16">
        <f>IF(OR(C2188="",F2188=""),"",C2188-F2188)</f>
        <v/>
      </c>
      <c r="H2188" s="17">
        <f>IF(OR(C2188="",F2188="",F2188=0),"",C2188/F2188)</f>
        <v/>
      </c>
      <c r="I2188" s="18">
        <f>IF('01_RAW_FwdRV'!B2188="","",'01_RAW_FwdRV'!B2188)</f>
        <v/>
      </c>
      <c r="J2188" s="18">
        <f>IF(ROW()&lt;=3286,STDEV(D2189:D2209)*SQRT(252),"")</f>
        <v/>
      </c>
      <c r="K2188" s="18">
        <f>IF(ROW()&lt;=3244,LN(B2251/B2188),"")</f>
        <v/>
      </c>
      <c r="L2188" s="19" t="n">
        <v>0.009144947416552356</v>
      </c>
      <c r="M2188" s="19" t="n">
        <v>0.1211705532693187</v>
      </c>
      <c r="N2188" s="17" t="n">
        <v>-0.0626820137478122</v>
      </c>
      <c r="O2188" s="20">
        <f>IF(F2188="","",IF(F2188&lt;'04_VOLATILITY_REGIMES'!$C$5,"Low",IF(F2188&lt;'04_VOLATILITY_REGIMES'!$C$6,"Normal",IF(F2188&lt;'04_VOLATILITY_REGIMES'!$C$7,"High","Extreme"))))</f>
        <v/>
      </c>
      <c r="P2188" s="20">
        <f>O2189</f>
        <v/>
      </c>
      <c r="Q2188" s="21">
        <f>YEAR(A2188)</f>
        <v/>
      </c>
    </row>
    <row r="2189">
      <c r="A2189" s="14" t="n">
        <v>44585</v>
      </c>
      <c r="B2189" s="15">
        <f>'01_RAW_Spot'!B2189</f>
        <v/>
      </c>
      <c r="C2189" s="16">
        <f>'01_RAW_IV'!B2189</f>
        <v/>
      </c>
      <c r="D2189" s="15">
        <f>LN(B2189/B2188)</f>
        <v/>
      </c>
      <c r="E2189" s="16">
        <f>STDEV(D2169:D2189)*SQRT(252)</f>
        <v/>
      </c>
      <c r="F2189" s="16">
        <f>STDEV(D2127:D2189)*SQRT(252)</f>
        <v/>
      </c>
      <c r="G2189" s="16">
        <f>IF(OR(C2189="",F2189=""),"",C2189-F2189)</f>
        <v/>
      </c>
      <c r="H2189" s="17">
        <f>IF(OR(C2189="",F2189="",F2189=0),"",C2189/F2189)</f>
        <v/>
      </c>
      <c r="I2189" s="18">
        <f>IF('01_RAW_FwdRV'!B2189="","",'01_RAW_FwdRV'!B2189)</f>
        <v/>
      </c>
      <c r="J2189" s="18">
        <f>IF(ROW()&lt;=3286,STDEV(D2190:D2210)*SQRT(252),"")</f>
        <v/>
      </c>
      <c r="K2189" s="18">
        <f>IF(ROW()&lt;=3244,LN(B2252/B2189),"")</f>
        <v/>
      </c>
      <c r="L2189" s="19" t="n">
        <v>0.01142595978062157</v>
      </c>
      <c r="M2189" s="19" t="n">
        <v>0.1288848263254113</v>
      </c>
      <c r="N2189" s="17" t="n">
        <v>-0.05468774592507303</v>
      </c>
      <c r="O2189" s="20">
        <f>IF(F2189="","",IF(F2189&lt;'04_VOLATILITY_REGIMES'!$C$5,"Low",IF(F2189&lt;'04_VOLATILITY_REGIMES'!$C$6,"Normal",IF(F2189&lt;'04_VOLATILITY_REGIMES'!$C$7,"High","Extreme"))))</f>
        <v/>
      </c>
      <c r="P2189" s="20">
        <f>O2190</f>
        <v/>
      </c>
      <c r="Q2189" s="21">
        <f>YEAR(A2189)</f>
        <v/>
      </c>
    </row>
    <row r="2190">
      <c r="A2190" s="14" t="n">
        <v>44586</v>
      </c>
      <c r="B2190" s="15">
        <f>'01_RAW_Spot'!B2190</f>
        <v/>
      </c>
      <c r="C2190" s="16">
        <f>'01_RAW_IV'!B2190</f>
        <v/>
      </c>
      <c r="D2190" s="15">
        <f>LN(B2190/B2189)</f>
        <v/>
      </c>
      <c r="E2190" s="16">
        <f>STDEV(D2170:D2190)*SQRT(252)</f>
        <v/>
      </c>
      <c r="F2190" s="16">
        <f>STDEV(D2128:D2190)*SQRT(252)</f>
        <v/>
      </c>
      <c r="G2190" s="16">
        <f>IF(OR(C2190="",F2190=""),"",C2190-F2190)</f>
        <v/>
      </c>
      <c r="H2190" s="17">
        <f>IF(OR(C2190="",F2190="",F2190=0),"",C2190/F2190)</f>
        <v/>
      </c>
      <c r="I2190" s="18">
        <f>IF('01_RAW_FwdRV'!B2190="","",'01_RAW_FwdRV'!B2190)</f>
        <v/>
      </c>
      <c r="J2190" s="18">
        <f>IF(ROW()&lt;=3286,STDEV(D2191:D2211)*SQRT(252),"")</f>
        <v/>
      </c>
      <c r="K2190" s="18">
        <f>IF(ROW()&lt;=3244,LN(B2253/B2190),"")</f>
        <v/>
      </c>
      <c r="L2190" s="19" t="n">
        <v>0.01461854728186386</v>
      </c>
      <c r="M2190" s="19" t="n">
        <v>0.1311100959342165</v>
      </c>
      <c r="N2190" s="17" t="n">
        <v>-0.05204838390088867</v>
      </c>
      <c r="O2190" s="20">
        <f>IF(F2190="","",IF(F2190&lt;'04_VOLATILITY_REGIMES'!$C$5,"Low",IF(F2190&lt;'04_VOLATILITY_REGIMES'!$C$6,"Normal",IF(F2190&lt;'04_VOLATILITY_REGIMES'!$C$7,"High","Extreme"))))</f>
        <v/>
      </c>
      <c r="P2190" s="20">
        <f>O2191</f>
        <v/>
      </c>
      <c r="Q2190" s="21">
        <f>YEAR(A2190)</f>
        <v/>
      </c>
    </row>
    <row r="2191">
      <c r="A2191" s="14" t="n">
        <v>44588</v>
      </c>
      <c r="B2191" s="15">
        <f>'01_RAW_Spot'!B2191</f>
        <v/>
      </c>
      <c r="C2191" s="16">
        <f>'01_RAW_IV'!B2191</f>
        <v/>
      </c>
      <c r="D2191" s="15">
        <f>LN(B2191/B2190)</f>
        <v/>
      </c>
      <c r="E2191" s="16">
        <f>STDEV(D2171:D2191)*SQRT(252)</f>
        <v/>
      </c>
      <c r="F2191" s="16">
        <f>STDEV(D2129:D2191)*SQRT(252)</f>
        <v/>
      </c>
      <c r="G2191" s="16">
        <f>IF(OR(C2191="",F2191=""),"",C2191-F2191)</f>
        <v/>
      </c>
      <c r="H2191" s="17">
        <f>IF(OR(C2191="",F2191="",F2191=0),"",C2191/F2191)</f>
        <v/>
      </c>
      <c r="I2191" s="18">
        <f>IF('01_RAW_FwdRV'!B2191="","",'01_RAW_FwdRV'!B2191)</f>
        <v/>
      </c>
      <c r="J2191" s="18">
        <f>IF(ROW()&lt;=3286,STDEV(D2192:D2212)*SQRT(252),"")</f>
        <v/>
      </c>
      <c r="K2191" s="18">
        <f>IF(ROW()&lt;=3244,LN(B2254/B2191),"")</f>
        <v/>
      </c>
      <c r="L2191" s="19" t="n">
        <v>0.04748858447488585</v>
      </c>
      <c r="M2191" s="19" t="n">
        <v>0.152054794520548</v>
      </c>
      <c r="N2191" s="17" t="n">
        <v>0.02012441588455496</v>
      </c>
      <c r="O2191" s="20">
        <f>IF(F2191="","",IF(F2191&lt;'04_VOLATILITY_REGIMES'!$C$5,"Low",IF(F2191&lt;'04_VOLATILITY_REGIMES'!$C$6,"Normal",IF(F2191&lt;'04_VOLATILITY_REGIMES'!$C$7,"High","Extreme"))))</f>
        <v/>
      </c>
      <c r="P2191" s="20">
        <f>O2192</f>
        <v/>
      </c>
      <c r="Q2191" s="21">
        <f>YEAR(A2191)</f>
        <v/>
      </c>
    </row>
    <row r="2192">
      <c r="A2192" s="14" t="n">
        <v>44589</v>
      </c>
      <c r="B2192" s="15">
        <f>'01_RAW_Spot'!B2192</f>
        <v/>
      </c>
      <c r="C2192" s="16">
        <f>'01_RAW_IV'!B2192</f>
        <v/>
      </c>
      <c r="D2192" s="15">
        <f>LN(B2192/B2191)</f>
        <v/>
      </c>
      <c r="E2192" s="16">
        <f>STDEV(D2172:D2192)*SQRT(252)</f>
        <v/>
      </c>
      <c r="F2192" s="16">
        <f>STDEV(D2130:D2192)*SQRT(252)</f>
        <v/>
      </c>
      <c r="G2192" s="16">
        <f>IF(OR(C2192="",F2192=""),"",C2192-F2192)</f>
        <v/>
      </c>
      <c r="H2192" s="17">
        <f>IF(OR(C2192="",F2192="",F2192=0),"",C2192/F2192)</f>
        <v/>
      </c>
      <c r="I2192" s="18">
        <f>IF('01_RAW_FwdRV'!B2192="","",'01_RAW_FwdRV'!B2192)</f>
        <v/>
      </c>
      <c r="J2192" s="18">
        <f>IF(ROW()&lt;=3286,STDEV(D2193:D2213)*SQRT(252),"")</f>
        <v/>
      </c>
      <c r="K2192" s="18">
        <f>IF(ROW()&lt;=3244,LN(B2255/B2192),"")</f>
        <v/>
      </c>
      <c r="L2192" s="19" t="n">
        <v>0.03468735737106344</v>
      </c>
      <c r="M2192" s="19" t="n">
        <v>0.151072569602921</v>
      </c>
      <c r="N2192" s="17" t="n">
        <v>-0.01109431876741135</v>
      </c>
      <c r="O2192" s="20">
        <f>IF(F2192="","",IF(F2192&lt;'04_VOLATILITY_REGIMES'!$C$5,"Low",IF(F2192&lt;'04_VOLATILITY_REGIMES'!$C$6,"Normal",IF(F2192&lt;'04_VOLATILITY_REGIMES'!$C$7,"High","Extreme"))))</f>
        <v/>
      </c>
      <c r="P2192" s="20">
        <f>O2193</f>
        <v/>
      </c>
      <c r="Q2192" s="21">
        <f>YEAR(A2192)</f>
        <v/>
      </c>
    </row>
    <row r="2193">
      <c r="A2193" s="14" t="n">
        <v>44592</v>
      </c>
      <c r="B2193" s="15">
        <f>'01_RAW_Spot'!B2193</f>
        <v/>
      </c>
      <c r="C2193" s="16">
        <f>'01_RAW_IV'!B2193</f>
        <v/>
      </c>
      <c r="D2193" s="15">
        <f>LN(B2193/B2192)</f>
        <v/>
      </c>
      <c r="E2193" s="16">
        <f>STDEV(D2173:D2193)*SQRT(252)</f>
        <v/>
      </c>
      <c r="F2193" s="16">
        <f>STDEV(D2131:D2193)*SQRT(252)</f>
        <v/>
      </c>
      <c r="G2193" s="16">
        <f>IF(OR(C2193="",F2193=""),"",C2193-F2193)</f>
        <v/>
      </c>
      <c r="H2193" s="17">
        <f>IF(OR(C2193="",F2193="",F2193=0),"",C2193/F2193)</f>
        <v/>
      </c>
      <c r="I2193" s="18">
        <f>IF('01_RAW_FwdRV'!B2193="","",'01_RAW_FwdRV'!B2193)</f>
        <v/>
      </c>
      <c r="J2193" s="18">
        <f>IF(ROW()&lt;=3286,STDEV(D2194:D2214)*SQRT(252),"")</f>
        <v/>
      </c>
      <c r="K2193" s="18">
        <f>IF(ROW()&lt;=3244,LN(B2256/B2193),"")</f>
        <v/>
      </c>
      <c r="L2193" s="19" t="n">
        <v>0.02691605839416058</v>
      </c>
      <c r="M2193" s="19" t="n">
        <v>0.2030109489051095</v>
      </c>
      <c r="N2193" s="17" t="n">
        <v>-0.1112766741562302</v>
      </c>
      <c r="O2193" s="20">
        <f>IF(F2193="","",IF(F2193&lt;'04_VOLATILITY_REGIMES'!$C$5,"Low",IF(F2193&lt;'04_VOLATILITY_REGIMES'!$C$6,"Normal",IF(F2193&lt;'04_VOLATILITY_REGIMES'!$C$7,"High","Extreme"))))</f>
        <v/>
      </c>
      <c r="P2193" s="20">
        <f>O2194</f>
        <v/>
      </c>
      <c r="Q2193" s="21">
        <f>YEAR(A2193)</f>
        <v/>
      </c>
    </row>
    <row r="2194">
      <c r="A2194" s="14" t="n">
        <v>44593</v>
      </c>
      <c r="B2194" s="15">
        <f>'01_RAW_Spot'!B2194</f>
        <v/>
      </c>
      <c r="C2194" s="16">
        <f>'01_RAW_IV'!B2194</f>
        <v/>
      </c>
      <c r="D2194" s="15">
        <f>LN(B2194/B2193)</f>
        <v/>
      </c>
      <c r="E2194" s="16">
        <f>STDEV(D2174:D2194)*SQRT(252)</f>
        <v/>
      </c>
      <c r="F2194" s="16">
        <f>STDEV(D2132:D2194)*SQRT(252)</f>
        <v/>
      </c>
      <c r="G2194" s="16">
        <f>IF(OR(C2194="",F2194=""),"",C2194-F2194)</f>
        <v/>
      </c>
      <c r="H2194" s="17">
        <f>IF(OR(C2194="",F2194="",F2194=0),"",C2194/F2194)</f>
        <v/>
      </c>
      <c r="I2194" s="18">
        <f>IF('01_RAW_FwdRV'!B2194="","",'01_RAW_FwdRV'!B2194)</f>
        <v/>
      </c>
      <c r="J2194" s="18">
        <f>IF(ROW()&lt;=3286,STDEV(D2195:D2215)*SQRT(252),"")</f>
        <v/>
      </c>
      <c r="K2194" s="18">
        <f>IF(ROW()&lt;=3244,LN(B2257/B2194),"")</f>
        <v/>
      </c>
      <c r="L2194" s="19" t="n">
        <v>0.02325581395348837</v>
      </c>
      <c r="M2194" s="19" t="n">
        <v>0.2106703146374829</v>
      </c>
      <c r="N2194" s="17" t="n">
        <v>-0.1400106141705474</v>
      </c>
      <c r="O2194" s="20">
        <f>IF(F2194="","",IF(F2194&lt;'04_VOLATILITY_REGIMES'!$C$5,"Low",IF(F2194&lt;'04_VOLATILITY_REGIMES'!$C$6,"Normal",IF(F2194&lt;'04_VOLATILITY_REGIMES'!$C$7,"High","Extreme"))))</f>
        <v/>
      </c>
      <c r="P2194" s="20">
        <f>O2195</f>
        <v/>
      </c>
      <c r="Q2194" s="21">
        <f>YEAR(A2194)</f>
        <v/>
      </c>
    </row>
    <row r="2195">
      <c r="A2195" s="14" t="n">
        <v>44594</v>
      </c>
      <c r="B2195" s="15">
        <f>'01_RAW_Spot'!B2195</f>
        <v/>
      </c>
      <c r="C2195" s="16">
        <f>'01_RAW_IV'!B2195</f>
        <v/>
      </c>
      <c r="D2195" s="15">
        <f>LN(B2195/B2194)</f>
        <v/>
      </c>
      <c r="E2195" s="16">
        <f>STDEV(D2175:D2195)*SQRT(252)</f>
        <v/>
      </c>
      <c r="F2195" s="16">
        <f>STDEV(D2133:D2195)*SQRT(252)</f>
        <v/>
      </c>
      <c r="G2195" s="16">
        <f>IF(OR(C2195="",F2195=""),"",C2195-F2195)</f>
        <v/>
      </c>
      <c r="H2195" s="17">
        <f>IF(OR(C2195="",F2195="",F2195=0),"",C2195/F2195)</f>
        <v/>
      </c>
      <c r="I2195" s="18">
        <f>IF('01_RAW_FwdRV'!B2195="","",'01_RAW_FwdRV'!B2195)</f>
        <v/>
      </c>
      <c r="J2195" s="18">
        <f>IF(ROW()&lt;=3286,STDEV(D2196:D2216)*SQRT(252),"")</f>
        <v/>
      </c>
      <c r="K2195" s="18">
        <f>IF(ROW()&lt;=3244,LN(B2258/B2195),"")</f>
        <v/>
      </c>
      <c r="L2195" s="19" t="n">
        <v>0.01276207839562443</v>
      </c>
      <c r="M2195" s="19" t="n">
        <v>0.2123974475843209</v>
      </c>
      <c r="N2195" s="17" t="n">
        <v>-0.1847832073637433</v>
      </c>
      <c r="O2195" s="20">
        <f>IF(F2195="","",IF(F2195&lt;'04_VOLATILITY_REGIMES'!$C$5,"Low",IF(F2195&lt;'04_VOLATILITY_REGIMES'!$C$6,"Normal",IF(F2195&lt;'04_VOLATILITY_REGIMES'!$C$7,"High","Extreme"))))</f>
        <v/>
      </c>
      <c r="P2195" s="20">
        <f>O2196</f>
        <v/>
      </c>
      <c r="Q2195" s="21">
        <f>YEAR(A2195)</f>
        <v/>
      </c>
    </row>
    <row r="2196">
      <c r="A2196" s="14" t="n">
        <v>44595</v>
      </c>
      <c r="B2196" s="15">
        <f>'01_RAW_Spot'!B2196</f>
        <v/>
      </c>
      <c r="C2196" s="16">
        <f>'01_RAW_IV'!B2196</f>
        <v/>
      </c>
      <c r="D2196" s="15">
        <f>LN(B2196/B2195)</f>
        <v/>
      </c>
      <c r="E2196" s="16">
        <f>STDEV(D2176:D2196)*SQRT(252)</f>
        <v/>
      </c>
      <c r="F2196" s="16">
        <f>STDEV(D2134:D2196)*SQRT(252)</f>
        <v/>
      </c>
      <c r="G2196" s="16">
        <f>IF(OR(C2196="",F2196=""),"",C2196-F2196)</f>
        <v/>
      </c>
      <c r="H2196" s="17">
        <f>IF(OR(C2196="",F2196="",F2196=0),"",C2196/F2196)</f>
        <v/>
      </c>
      <c r="I2196" s="18">
        <f>IF('01_RAW_FwdRV'!B2196="","",'01_RAW_FwdRV'!B2196)</f>
        <v/>
      </c>
      <c r="J2196" s="18">
        <f>IF(ROW()&lt;=3286,STDEV(D2197:D2217)*SQRT(252),"")</f>
        <v/>
      </c>
      <c r="K2196" s="18">
        <f>IF(ROW()&lt;=3244,LN(B2259/B2196),"")</f>
        <v/>
      </c>
      <c r="L2196" s="19" t="n">
        <v>0.009567198177676537</v>
      </c>
      <c r="M2196" s="19" t="n">
        <v>0.2022779043280182</v>
      </c>
      <c r="N2196" s="17" t="n">
        <v>-0.1843003249308333</v>
      </c>
      <c r="O2196" s="20">
        <f>IF(F2196="","",IF(F2196&lt;'04_VOLATILITY_REGIMES'!$C$5,"Low",IF(F2196&lt;'04_VOLATILITY_REGIMES'!$C$6,"Normal",IF(F2196&lt;'04_VOLATILITY_REGIMES'!$C$7,"High","Extreme"))))</f>
        <v/>
      </c>
      <c r="P2196" s="20">
        <f>O2197</f>
        <v/>
      </c>
      <c r="Q2196" s="21">
        <f>YEAR(A2196)</f>
        <v/>
      </c>
    </row>
    <row r="2197">
      <c r="A2197" s="14" t="n">
        <v>44596</v>
      </c>
      <c r="B2197" s="15">
        <f>'01_RAW_Spot'!B2197</f>
        <v/>
      </c>
      <c r="C2197" s="16">
        <f>'01_RAW_IV'!B2197</f>
        <v/>
      </c>
      <c r="D2197" s="15">
        <f>LN(B2197/B2196)</f>
        <v/>
      </c>
      <c r="E2197" s="16">
        <f>STDEV(D2177:D2197)*SQRT(252)</f>
        <v/>
      </c>
      <c r="F2197" s="16">
        <f>STDEV(D2135:D2197)*SQRT(252)</f>
        <v/>
      </c>
      <c r="G2197" s="16">
        <f>IF(OR(C2197="",F2197=""),"",C2197-F2197)</f>
        <v/>
      </c>
      <c r="H2197" s="17">
        <f>IF(OR(C2197="",F2197="",F2197=0),"",C2197/F2197)</f>
        <v/>
      </c>
      <c r="I2197" s="18">
        <f>IF('01_RAW_FwdRV'!B2197="","",'01_RAW_FwdRV'!B2197)</f>
        <v/>
      </c>
      <c r="J2197" s="18">
        <f>IF(ROW()&lt;=3286,STDEV(D2198:D2218)*SQRT(252),"")</f>
        <v/>
      </c>
      <c r="K2197" s="18">
        <f>IF(ROW()&lt;=3244,LN(B2260/B2197),"")</f>
        <v/>
      </c>
      <c r="L2197" s="19" t="n">
        <v>0.003642987249544627</v>
      </c>
      <c r="M2197" s="19" t="n">
        <v>0.1958105646630237</v>
      </c>
      <c r="N2197" s="17" t="n">
        <v>-0.2055888781968949</v>
      </c>
      <c r="O2197" s="20">
        <f>IF(F2197="","",IF(F2197&lt;'04_VOLATILITY_REGIMES'!$C$5,"Low",IF(F2197&lt;'04_VOLATILITY_REGIMES'!$C$6,"Normal",IF(F2197&lt;'04_VOLATILITY_REGIMES'!$C$7,"High","Extreme"))))</f>
        <v/>
      </c>
      <c r="P2197" s="20">
        <f>O2198</f>
        <v/>
      </c>
      <c r="Q2197" s="21">
        <f>YEAR(A2197)</f>
        <v/>
      </c>
    </row>
    <row r="2198">
      <c r="A2198" s="14" t="n">
        <v>44600</v>
      </c>
      <c r="B2198" s="15">
        <f>'01_RAW_Spot'!B2198</f>
        <v/>
      </c>
      <c r="C2198" s="16">
        <f>'01_RAW_IV'!B2198</f>
        <v/>
      </c>
      <c r="D2198" s="15">
        <f>LN(B2198/B2197)</f>
        <v/>
      </c>
      <c r="E2198" s="16">
        <f>STDEV(D2178:D2198)*SQRT(252)</f>
        <v/>
      </c>
      <c r="F2198" s="16">
        <f>STDEV(D2136:D2198)*SQRT(252)</f>
        <v/>
      </c>
      <c r="G2198" s="16">
        <f>IF(OR(C2198="",F2198=""),"",C2198-F2198)</f>
        <v/>
      </c>
      <c r="H2198" s="17">
        <f>IF(OR(C2198="",F2198="",F2198=0),"",C2198/F2198)</f>
        <v/>
      </c>
      <c r="I2198" s="18">
        <f>IF('01_RAW_FwdRV'!B2198="","",'01_RAW_FwdRV'!B2198)</f>
        <v/>
      </c>
      <c r="J2198" s="18">
        <f>IF(ROW()&lt;=3286,STDEV(D2199:D2219)*SQRT(252),"")</f>
        <v/>
      </c>
      <c r="K2198" s="18">
        <f>IF(ROW()&lt;=3244,LN(B2261/B2198),"")</f>
        <v/>
      </c>
      <c r="L2198" s="19" t="n">
        <v>0.003641329085116067</v>
      </c>
      <c r="M2198" s="19" t="n">
        <v>0.1319981793354574</v>
      </c>
      <c r="N2198" s="17" t="n">
        <v>-0.1126278840464392</v>
      </c>
      <c r="O2198" s="20">
        <f>IF(F2198="","",IF(F2198&lt;'04_VOLATILITY_REGIMES'!$C$5,"Low",IF(F2198&lt;'04_VOLATILITY_REGIMES'!$C$6,"Normal",IF(F2198&lt;'04_VOLATILITY_REGIMES'!$C$7,"High","Extreme"))))</f>
        <v/>
      </c>
      <c r="P2198" s="20">
        <f>O2199</f>
        <v/>
      </c>
      <c r="Q2198" s="21">
        <f>YEAR(A2198)</f>
        <v/>
      </c>
    </row>
    <row r="2199">
      <c r="A2199" s="14" t="n">
        <v>44601</v>
      </c>
      <c r="B2199" s="15">
        <f>'01_RAW_Spot'!B2199</f>
        <v/>
      </c>
      <c r="C2199" s="16">
        <f>'01_RAW_IV'!B2199</f>
        <v/>
      </c>
      <c r="D2199" s="15">
        <f>LN(B2199/B2198)</f>
        <v/>
      </c>
      <c r="E2199" s="16">
        <f>STDEV(D2179:D2199)*SQRT(252)</f>
        <v/>
      </c>
      <c r="F2199" s="16">
        <f>STDEV(D2137:D2199)*SQRT(252)</f>
        <v/>
      </c>
      <c r="G2199" s="16">
        <f>IF(OR(C2199="",F2199=""),"",C2199-F2199)</f>
        <v/>
      </c>
      <c r="H2199" s="17">
        <f>IF(OR(C2199="",F2199="",F2199=0),"",C2199/F2199)</f>
        <v/>
      </c>
      <c r="I2199" s="18">
        <f>IF('01_RAW_FwdRV'!B2199="","",'01_RAW_FwdRV'!B2199)</f>
        <v/>
      </c>
      <c r="J2199" s="18">
        <f>IF(ROW()&lt;=3286,STDEV(D2200:D2220)*SQRT(252),"")</f>
        <v/>
      </c>
      <c r="K2199" s="18">
        <f>IF(ROW()&lt;=3244,LN(B2262/B2199),"")</f>
        <v/>
      </c>
      <c r="L2199" s="19" t="n">
        <v>0.008644222020018199</v>
      </c>
      <c r="M2199" s="19" t="n">
        <v>0.1333030027297543</v>
      </c>
      <c r="N2199" s="17" t="n">
        <v>-0.08887911592402238</v>
      </c>
      <c r="O2199" s="20">
        <f>IF(F2199="","",IF(F2199&lt;'04_VOLATILITY_REGIMES'!$C$5,"Low",IF(F2199&lt;'04_VOLATILITY_REGIMES'!$C$6,"Normal",IF(F2199&lt;'04_VOLATILITY_REGIMES'!$C$7,"High","Extreme"))))</f>
        <v/>
      </c>
      <c r="P2199" s="20">
        <f>O2200</f>
        <v/>
      </c>
      <c r="Q2199" s="21">
        <f>YEAR(A2199)</f>
        <v/>
      </c>
    </row>
    <row r="2200">
      <c r="A2200" s="14" t="n">
        <v>44602</v>
      </c>
      <c r="B2200" s="15">
        <f>'01_RAW_Spot'!B2200</f>
        <v/>
      </c>
      <c r="C2200" s="16">
        <f>'01_RAW_IV'!B2200</f>
        <v/>
      </c>
      <c r="D2200" s="15">
        <f>LN(B2200/B2199)</f>
        <v/>
      </c>
      <c r="E2200" s="16">
        <f>STDEV(D2180:D2200)*SQRT(252)</f>
        <v/>
      </c>
      <c r="F2200" s="16">
        <f>STDEV(D2138:D2200)*SQRT(252)</f>
        <v/>
      </c>
      <c r="G2200" s="16">
        <f>IF(OR(C2200="",F2200=""),"",C2200-F2200)</f>
        <v/>
      </c>
      <c r="H2200" s="17">
        <f>IF(OR(C2200="",F2200="",F2200=0),"",C2200/F2200)</f>
        <v/>
      </c>
      <c r="I2200" s="18">
        <f>IF('01_RAW_FwdRV'!B2200="","",'01_RAW_FwdRV'!B2200)</f>
        <v/>
      </c>
      <c r="J2200" s="18">
        <f>IF(ROW()&lt;=3286,STDEV(D2201:D2221)*SQRT(252),"")</f>
        <v/>
      </c>
      <c r="K2200" s="18">
        <f>IF(ROW()&lt;=3244,LN(B2263/B2200),"")</f>
        <v/>
      </c>
      <c r="L2200" s="19" t="n">
        <v>0.006366530241018645</v>
      </c>
      <c r="M2200" s="19" t="n">
        <v>0.1041382446566621</v>
      </c>
      <c r="N2200" s="17" t="n">
        <v>-0.05266006916587936</v>
      </c>
      <c r="O2200" s="20">
        <f>IF(F2200="","",IF(F2200&lt;'04_VOLATILITY_REGIMES'!$C$5,"Low",IF(F2200&lt;'04_VOLATILITY_REGIMES'!$C$6,"Normal",IF(F2200&lt;'04_VOLATILITY_REGIMES'!$C$7,"High","Extreme"))))</f>
        <v/>
      </c>
      <c r="P2200" s="20">
        <f>O2201</f>
        <v/>
      </c>
      <c r="Q2200" s="21">
        <f>YEAR(A2200)</f>
        <v/>
      </c>
    </row>
    <row r="2201">
      <c r="A2201" s="14" t="n">
        <v>44603</v>
      </c>
      <c r="B2201" s="15">
        <f>'01_RAW_Spot'!B2201</f>
        <v/>
      </c>
      <c r="C2201" s="16">
        <f>'01_RAW_IV'!B2201</f>
        <v/>
      </c>
      <c r="D2201" s="15">
        <f>LN(B2201/B2200)</f>
        <v/>
      </c>
      <c r="E2201" s="16">
        <f>STDEV(D2181:D2201)*SQRT(252)</f>
        <v/>
      </c>
      <c r="F2201" s="16">
        <f>STDEV(D2139:D2201)*SQRT(252)</f>
        <v/>
      </c>
      <c r="G2201" s="16">
        <f>IF(OR(C2201="",F2201=""),"",C2201-F2201)</f>
        <v/>
      </c>
      <c r="H2201" s="17">
        <f>IF(OR(C2201="",F2201="",F2201=0),"",C2201/F2201)</f>
        <v/>
      </c>
      <c r="I2201" s="18">
        <f>IF('01_RAW_FwdRV'!B2201="","",'01_RAW_FwdRV'!B2201)</f>
        <v/>
      </c>
      <c r="J2201" s="18">
        <f>IF(ROW()&lt;=3286,STDEV(D2202:D2222)*SQRT(252),"")</f>
        <v/>
      </c>
      <c r="K2201" s="18">
        <f>IF(ROW()&lt;=3244,LN(B2264/B2201),"")</f>
        <v/>
      </c>
      <c r="L2201" s="19" t="n">
        <v>0.03454545454545455</v>
      </c>
      <c r="M2201" s="19" t="n">
        <v>0.1513636363636364</v>
      </c>
      <c r="N2201" s="17" t="n">
        <v>-0.02121261592759168</v>
      </c>
      <c r="O2201" s="20">
        <f>IF(F2201="","",IF(F2201&lt;'04_VOLATILITY_REGIMES'!$C$5,"Low",IF(F2201&lt;'04_VOLATILITY_REGIMES'!$C$6,"Normal",IF(F2201&lt;'04_VOLATILITY_REGIMES'!$C$7,"High","Extreme"))))</f>
        <v/>
      </c>
      <c r="P2201" s="20">
        <f>O2202</f>
        <v/>
      </c>
      <c r="Q2201" s="21">
        <f>YEAR(A2201)</f>
        <v/>
      </c>
    </row>
    <row r="2202">
      <c r="A2202" s="14" t="n">
        <v>44606</v>
      </c>
      <c r="B2202" s="15">
        <f>'01_RAW_Spot'!B2202</f>
        <v/>
      </c>
      <c r="C2202" s="16">
        <f>'01_RAW_IV'!B2202</f>
        <v/>
      </c>
      <c r="D2202" s="15">
        <f>LN(B2202/B2201)</f>
        <v/>
      </c>
      <c r="E2202" s="16">
        <f>STDEV(D2182:D2202)*SQRT(252)</f>
        <v/>
      </c>
      <c r="F2202" s="16">
        <f>STDEV(D2140:D2202)*SQRT(252)</f>
        <v/>
      </c>
      <c r="G2202" s="16">
        <f>IF(OR(C2202="",F2202=""),"",C2202-F2202)</f>
        <v/>
      </c>
      <c r="H2202" s="17">
        <f>IF(OR(C2202="",F2202="",F2202=0),"",C2202/F2202)</f>
        <v/>
      </c>
      <c r="I2202" s="18">
        <f>IF('01_RAW_FwdRV'!B2202="","",'01_RAW_FwdRV'!B2202)</f>
        <v/>
      </c>
      <c r="J2202" s="18">
        <f>IF(ROW()&lt;=3286,STDEV(D2203:D2223)*SQRT(252),"")</f>
        <v/>
      </c>
      <c r="K2202" s="18">
        <f>IF(ROW()&lt;=3244,LN(B2265/B2202),"")</f>
        <v/>
      </c>
      <c r="L2202" s="19" t="n">
        <v>0.06769650159018628</v>
      </c>
      <c r="M2202" s="19" t="n">
        <v>0.1599273057701045</v>
      </c>
      <c r="N2202" s="17" t="n">
        <v>0.04318720014090602</v>
      </c>
      <c r="O2202" s="20">
        <f>IF(F2202="","",IF(F2202&lt;'04_VOLATILITY_REGIMES'!$C$5,"Low",IF(F2202&lt;'04_VOLATILITY_REGIMES'!$C$6,"Normal",IF(F2202&lt;'04_VOLATILITY_REGIMES'!$C$7,"High","Extreme"))))</f>
        <v/>
      </c>
      <c r="P2202" s="20">
        <f>O2203</f>
        <v/>
      </c>
      <c r="Q2202" s="21">
        <f>YEAR(A2202)</f>
        <v/>
      </c>
    </row>
    <row r="2203">
      <c r="A2203" s="14" t="n">
        <v>44607</v>
      </c>
      <c r="B2203" s="15">
        <f>'01_RAW_Spot'!B2203</f>
        <v/>
      </c>
      <c r="C2203" s="16">
        <f>'01_RAW_IV'!B2203</f>
        <v/>
      </c>
      <c r="D2203" s="15">
        <f>LN(B2203/B2202)</f>
        <v/>
      </c>
      <c r="E2203" s="16">
        <f>STDEV(D2183:D2203)*SQRT(252)</f>
        <v/>
      </c>
      <c r="F2203" s="16">
        <f>STDEV(D2141:D2203)*SQRT(252)</f>
        <v/>
      </c>
      <c r="G2203" s="16">
        <f>IF(OR(C2203="",F2203=""),"",C2203-F2203)</f>
        <v/>
      </c>
      <c r="H2203" s="17">
        <f>IF(OR(C2203="",F2203="",F2203=0),"",C2203/F2203)</f>
        <v/>
      </c>
      <c r="I2203" s="18">
        <f>IF('01_RAW_FwdRV'!B2203="","",'01_RAW_FwdRV'!B2203)</f>
        <v/>
      </c>
      <c r="J2203" s="18">
        <f>IF(ROW()&lt;=3286,STDEV(D2204:D2224)*SQRT(252),"")</f>
        <v/>
      </c>
      <c r="K2203" s="18">
        <f>IF(ROW()&lt;=3244,LN(B2266/B2203),"")</f>
        <v/>
      </c>
      <c r="L2203" s="19" t="n">
        <v>0.09309718437783833</v>
      </c>
      <c r="M2203" s="19" t="n">
        <v>0.1925522252497729</v>
      </c>
      <c r="N2203" s="17" t="n">
        <v>0.03529418903637468</v>
      </c>
      <c r="O2203" s="20">
        <f>IF(F2203="","",IF(F2203&lt;'04_VOLATILITY_REGIMES'!$C$5,"Low",IF(F2203&lt;'04_VOLATILITY_REGIMES'!$C$6,"Normal",IF(F2203&lt;'04_VOLATILITY_REGIMES'!$C$7,"High","Extreme"))))</f>
        <v/>
      </c>
      <c r="P2203" s="20">
        <f>O2204</f>
        <v/>
      </c>
      <c r="Q2203" s="21">
        <f>YEAR(A2203)</f>
        <v/>
      </c>
    </row>
    <row r="2204">
      <c r="A2204" s="14" t="n">
        <v>44608</v>
      </c>
      <c r="B2204" s="15">
        <f>'01_RAW_Spot'!B2204</f>
        <v/>
      </c>
      <c r="C2204" s="16">
        <f>'01_RAW_IV'!B2204</f>
        <v/>
      </c>
      <c r="D2204" s="15">
        <f>LN(B2204/B2203)</f>
        <v/>
      </c>
      <c r="E2204" s="16">
        <f>STDEV(D2184:D2204)*SQRT(252)</f>
        <v/>
      </c>
      <c r="F2204" s="16">
        <f>STDEV(D2142:D2204)*SQRT(252)</f>
        <v/>
      </c>
      <c r="G2204" s="16">
        <f>IF(OR(C2204="",F2204=""),"",C2204-F2204)</f>
        <v/>
      </c>
      <c r="H2204" s="17">
        <f>IF(OR(C2204="",F2204="",F2204=0),"",C2204/F2204)</f>
        <v/>
      </c>
      <c r="I2204" s="18">
        <f>IF('01_RAW_FwdRV'!B2204="","",'01_RAW_FwdRV'!B2204)</f>
        <v/>
      </c>
      <c r="J2204" s="18">
        <f>IF(ROW()&lt;=3286,STDEV(D2205:D2225)*SQRT(252),"")</f>
        <v/>
      </c>
      <c r="K2204" s="18">
        <f>IF(ROW()&lt;=3244,LN(B2267/B2204),"")</f>
        <v/>
      </c>
      <c r="L2204" s="19" t="n">
        <v>0.04993191103041307</v>
      </c>
      <c r="M2204" s="19" t="n">
        <v>0.2074443940081707</v>
      </c>
      <c r="N2204" s="17" t="n">
        <v>-0.06237963726793357</v>
      </c>
      <c r="O2204" s="20">
        <f>IF(F2204="","",IF(F2204&lt;'04_VOLATILITY_REGIMES'!$C$5,"Low",IF(F2204&lt;'04_VOLATILITY_REGIMES'!$C$6,"Normal",IF(F2204&lt;'04_VOLATILITY_REGIMES'!$C$7,"High","Extreme"))))</f>
        <v/>
      </c>
      <c r="P2204" s="20">
        <f>O2205</f>
        <v/>
      </c>
      <c r="Q2204" s="21">
        <f>YEAR(A2204)</f>
        <v/>
      </c>
    </row>
    <row r="2205">
      <c r="A2205" s="14" t="n">
        <v>44609</v>
      </c>
      <c r="B2205" s="15">
        <f>'01_RAW_Spot'!B2205</f>
        <v/>
      </c>
      <c r="C2205" s="16">
        <f>'01_RAW_IV'!B2205</f>
        <v/>
      </c>
      <c r="D2205" s="15">
        <f>LN(B2205/B2204)</f>
        <v/>
      </c>
      <c r="E2205" s="16">
        <f>STDEV(D2185:D2205)*SQRT(252)</f>
        <v/>
      </c>
      <c r="F2205" s="16">
        <f>STDEV(D2143:D2205)*SQRT(252)</f>
        <v/>
      </c>
      <c r="G2205" s="16">
        <f>IF(OR(C2205="",F2205=""),"",C2205-F2205)</f>
        <v/>
      </c>
      <c r="H2205" s="17">
        <f>IF(OR(C2205="",F2205="",F2205=0),"",C2205/F2205)</f>
        <v/>
      </c>
      <c r="I2205" s="18">
        <f>IF('01_RAW_FwdRV'!B2205="","",'01_RAW_FwdRV'!B2205)</f>
        <v/>
      </c>
      <c r="J2205" s="18">
        <f>IF(ROW()&lt;=3286,STDEV(D2206:D2226)*SQRT(252),"")</f>
        <v/>
      </c>
      <c r="K2205" s="18">
        <f>IF(ROW()&lt;=3244,LN(B2268/B2205),"")</f>
        <v/>
      </c>
      <c r="L2205" s="19" t="n">
        <v>0.04764065335753176</v>
      </c>
      <c r="M2205" s="19" t="n">
        <v>0.2032667876588022</v>
      </c>
      <c r="N2205" s="17" t="n">
        <v>-0.06712497302832325</v>
      </c>
      <c r="O2205" s="20">
        <f>IF(F2205="","",IF(F2205&lt;'04_VOLATILITY_REGIMES'!$C$5,"Low",IF(F2205&lt;'04_VOLATILITY_REGIMES'!$C$6,"Normal",IF(F2205&lt;'04_VOLATILITY_REGIMES'!$C$7,"High","Extreme"))))</f>
        <v/>
      </c>
      <c r="P2205" s="20">
        <f>O2206</f>
        <v/>
      </c>
      <c r="Q2205" s="21">
        <f>YEAR(A2205)</f>
        <v/>
      </c>
    </row>
    <row r="2206">
      <c r="A2206" s="14" t="n">
        <v>44610</v>
      </c>
      <c r="B2206" s="15">
        <f>'01_RAW_Spot'!B2206</f>
        <v/>
      </c>
      <c r="C2206" s="16">
        <f>'01_RAW_IV'!B2206</f>
        <v/>
      </c>
      <c r="D2206" s="15">
        <f>LN(B2206/B2205)</f>
        <v/>
      </c>
      <c r="E2206" s="16">
        <f>STDEV(D2186:D2206)*SQRT(252)</f>
        <v/>
      </c>
      <c r="F2206" s="16">
        <f>STDEV(D2144:D2206)*SQRT(252)</f>
        <v/>
      </c>
      <c r="G2206" s="16">
        <f>IF(OR(C2206="",F2206=""),"",C2206-F2206)</f>
        <v/>
      </c>
      <c r="H2206" s="17">
        <f>IF(OR(C2206="",F2206="",F2206=0),"",C2206/F2206)</f>
        <v/>
      </c>
      <c r="I2206" s="18">
        <f>IF('01_RAW_FwdRV'!B2206="","",'01_RAW_FwdRV'!B2206)</f>
        <v/>
      </c>
      <c r="J2206" s="18">
        <f>IF(ROW()&lt;=3286,STDEV(D2207:D2227)*SQRT(252),"")</f>
        <v/>
      </c>
      <c r="K2206" s="18">
        <f>IF(ROW()&lt;=3244,LN(B2269/B2206),"")</f>
        <v/>
      </c>
      <c r="L2206" s="19" t="n">
        <v>0.03900226757369615</v>
      </c>
      <c r="M2206" s="19" t="n">
        <v>0.2702947845804989</v>
      </c>
      <c r="N2206" s="17" t="n">
        <v>-0.1807701261918827</v>
      </c>
      <c r="O2206" s="20">
        <f>IF(F2206="","",IF(F2206&lt;'04_VOLATILITY_REGIMES'!$C$5,"Low",IF(F2206&lt;'04_VOLATILITY_REGIMES'!$C$6,"Normal",IF(F2206&lt;'04_VOLATILITY_REGIMES'!$C$7,"High","Extreme"))))</f>
        <v/>
      </c>
      <c r="P2206" s="20">
        <f>O2207</f>
        <v/>
      </c>
      <c r="Q2206" s="21">
        <f>YEAR(A2206)</f>
        <v/>
      </c>
    </row>
    <row r="2207">
      <c r="A2207" s="14" t="n">
        <v>44613</v>
      </c>
      <c r="B2207" s="15">
        <f>'01_RAW_Spot'!B2207</f>
        <v/>
      </c>
      <c r="C2207" s="16">
        <f>'01_RAW_IV'!B2207</f>
        <v/>
      </c>
      <c r="D2207" s="15">
        <f>LN(B2207/B2206)</f>
        <v/>
      </c>
      <c r="E2207" s="16">
        <f>STDEV(D2187:D2207)*SQRT(252)</f>
        <v/>
      </c>
      <c r="F2207" s="16">
        <f>STDEV(D2145:D2207)*SQRT(252)</f>
        <v/>
      </c>
      <c r="G2207" s="16">
        <f>IF(OR(C2207="",F2207=""),"",C2207-F2207)</f>
        <v/>
      </c>
      <c r="H2207" s="17">
        <f>IF(OR(C2207="",F2207="",F2207=0),"",C2207/F2207)</f>
        <v/>
      </c>
      <c r="I2207" s="18">
        <f>IF('01_RAW_FwdRV'!B2207="","",'01_RAW_FwdRV'!B2207)</f>
        <v/>
      </c>
      <c r="J2207" s="18">
        <f>IF(ROW()&lt;=3286,STDEV(D2208:D2228)*SQRT(252),"")</f>
        <v/>
      </c>
      <c r="K2207" s="18">
        <f>IF(ROW()&lt;=3244,LN(B2270/B2207),"")</f>
        <v/>
      </c>
      <c r="L2207" s="19" t="n">
        <v>0.05031731640979148</v>
      </c>
      <c r="M2207" s="19" t="n">
        <v>0.2697189483227561</v>
      </c>
      <c r="N2207" s="17" t="n">
        <v>-0.1544860625088742</v>
      </c>
      <c r="O2207" s="20">
        <f>IF(F2207="","",IF(F2207&lt;'04_VOLATILITY_REGIMES'!$C$5,"Low",IF(F2207&lt;'04_VOLATILITY_REGIMES'!$C$6,"Normal",IF(F2207&lt;'04_VOLATILITY_REGIMES'!$C$7,"High","Extreme"))))</f>
        <v/>
      </c>
      <c r="P2207" s="20">
        <f>O2208</f>
        <v/>
      </c>
      <c r="Q2207" s="21">
        <f>YEAR(A2207)</f>
        <v/>
      </c>
    </row>
    <row r="2208">
      <c r="A2208" s="14" t="n">
        <v>44614</v>
      </c>
      <c r="B2208" s="15">
        <f>'01_RAW_Spot'!B2208</f>
        <v/>
      </c>
      <c r="C2208" s="16">
        <f>'01_RAW_IV'!B2208</f>
        <v/>
      </c>
      <c r="D2208" s="15">
        <f>LN(B2208/B2207)</f>
        <v/>
      </c>
      <c r="E2208" s="16">
        <f>STDEV(D2188:D2208)*SQRT(252)</f>
        <v/>
      </c>
      <c r="F2208" s="16">
        <f>STDEV(D2146:D2208)*SQRT(252)</f>
        <v/>
      </c>
      <c r="G2208" s="16">
        <f>IF(OR(C2208="",F2208=""),"",C2208-F2208)</f>
        <v/>
      </c>
      <c r="H2208" s="17">
        <f>IF(OR(C2208="",F2208="",F2208=0),"",C2208/F2208)</f>
        <v/>
      </c>
      <c r="I2208" s="18">
        <f>IF('01_RAW_FwdRV'!B2208="","",'01_RAW_FwdRV'!B2208)</f>
        <v/>
      </c>
      <c r="J2208" s="18">
        <f>IF(ROW()&lt;=3286,STDEV(D2209:D2229)*SQRT(252),"")</f>
        <v/>
      </c>
      <c r="K2208" s="18">
        <f>IF(ROW()&lt;=3244,LN(B2271/B2208),"")</f>
        <v/>
      </c>
      <c r="L2208" s="19" t="n">
        <v>0.0729497054825555</v>
      </c>
      <c r="M2208" s="19" t="n">
        <v>0.3103760761214318</v>
      </c>
      <c r="N2208" s="17" t="n">
        <v>-0.1650281785910296</v>
      </c>
      <c r="O2208" s="20">
        <f>IF(F2208="","",IF(F2208&lt;'04_VOLATILITY_REGIMES'!$C$5,"Low",IF(F2208&lt;'04_VOLATILITY_REGIMES'!$C$6,"Normal",IF(F2208&lt;'04_VOLATILITY_REGIMES'!$C$7,"High","Extreme"))))</f>
        <v/>
      </c>
      <c r="P2208" s="20">
        <f>O2209</f>
        <v/>
      </c>
      <c r="Q2208" s="21">
        <f>YEAR(A2208)</f>
        <v/>
      </c>
    </row>
    <row r="2209">
      <c r="A2209" s="14" t="n">
        <v>44615</v>
      </c>
      <c r="B2209" s="15">
        <f>'01_RAW_Spot'!B2209</f>
        <v/>
      </c>
      <c r="C2209" s="16">
        <f>'01_RAW_IV'!B2209</f>
        <v/>
      </c>
      <c r="D2209" s="15">
        <f>LN(B2209/B2208)</f>
        <v/>
      </c>
      <c r="E2209" s="16">
        <f>STDEV(D2189:D2209)*SQRT(252)</f>
        <v/>
      </c>
      <c r="F2209" s="16">
        <f>STDEV(D2147:D2209)*SQRT(252)</f>
        <v/>
      </c>
      <c r="G2209" s="16">
        <f>IF(OR(C2209="",F2209=""),"",C2209-F2209)</f>
        <v/>
      </c>
      <c r="H2209" s="17">
        <f>IF(OR(C2209="",F2209="",F2209=0),"",C2209/F2209)</f>
        <v/>
      </c>
      <c r="I2209" s="18">
        <f>IF('01_RAW_FwdRV'!B2209="","",'01_RAW_FwdRV'!B2209)</f>
        <v/>
      </c>
      <c r="J2209" s="18">
        <f>IF(ROW()&lt;=3286,STDEV(D2210:D2230)*SQRT(252),"")</f>
        <v/>
      </c>
      <c r="K2209" s="18">
        <f>IF(ROW()&lt;=3244,LN(B2272/B2209),"")</f>
        <v/>
      </c>
      <c r="L2209" s="19" t="n">
        <v>0.05480072463768116</v>
      </c>
      <c r="M2209" s="19" t="n">
        <v>0.3265398550724637</v>
      </c>
      <c r="N2209" s="17" t="n">
        <v>-0.2416165921313205</v>
      </c>
      <c r="O2209" s="20">
        <f>IF(F2209="","",IF(F2209&lt;'04_VOLATILITY_REGIMES'!$C$5,"Low",IF(F2209&lt;'04_VOLATILITY_REGIMES'!$C$6,"Normal",IF(F2209&lt;'04_VOLATILITY_REGIMES'!$C$7,"High","Extreme"))))</f>
        <v/>
      </c>
      <c r="P2209" s="20">
        <f>O2210</f>
        <v/>
      </c>
      <c r="Q2209" s="21">
        <f>YEAR(A2209)</f>
        <v/>
      </c>
    </row>
    <row r="2210">
      <c r="A2210" s="14" t="n">
        <v>44616</v>
      </c>
      <c r="B2210" s="15">
        <f>'01_RAW_Spot'!B2210</f>
        <v/>
      </c>
      <c r="C2210" s="16">
        <f>'01_RAW_IV'!B2210</f>
        <v/>
      </c>
      <c r="D2210" s="15">
        <f>LN(B2210/B2209)</f>
        <v/>
      </c>
      <c r="E2210" s="16">
        <f>STDEV(D2190:D2210)*SQRT(252)</f>
        <v/>
      </c>
      <c r="F2210" s="16">
        <f>STDEV(D2148:D2210)*SQRT(252)</f>
        <v/>
      </c>
      <c r="G2210" s="16">
        <f>IF(OR(C2210="",F2210=""),"",C2210-F2210)</f>
        <v/>
      </c>
      <c r="H2210" s="17">
        <f>IF(OR(C2210="",F2210="",F2210=0),"",C2210/F2210)</f>
        <v/>
      </c>
      <c r="I2210" s="18">
        <f>IF('01_RAW_FwdRV'!B2210="","",'01_RAW_FwdRV'!B2210)</f>
        <v/>
      </c>
      <c r="J2210" s="18">
        <f>IF(ROW()&lt;=3286,STDEV(D2211:D2231)*SQRT(252),"")</f>
        <v/>
      </c>
      <c r="K2210" s="18">
        <f>IF(ROW()&lt;=3244,LN(B2273/B2210),"")</f>
        <v/>
      </c>
      <c r="L2210" s="19" t="n">
        <v>0.2928927116342236</v>
      </c>
      <c r="M2210" s="19" t="n">
        <v>0.5101856043458578</v>
      </c>
      <c r="N2210" s="17" t="n">
        <v>-0.3956628433784232</v>
      </c>
      <c r="O2210" s="20">
        <f>IF(F2210="","",IF(F2210&lt;'04_VOLATILITY_REGIMES'!$C$5,"Low",IF(F2210&lt;'04_VOLATILITY_REGIMES'!$C$6,"Normal",IF(F2210&lt;'04_VOLATILITY_REGIMES'!$C$7,"High","Extreme"))))</f>
        <v/>
      </c>
      <c r="P2210" s="20">
        <f>O2211</f>
        <v/>
      </c>
      <c r="Q2210" s="21">
        <f>YEAR(A2210)</f>
        <v/>
      </c>
    </row>
    <row r="2211">
      <c r="A2211" s="14" t="n">
        <v>44617</v>
      </c>
      <c r="B2211" s="15">
        <f>'01_RAW_Spot'!B2211</f>
        <v/>
      </c>
      <c r="C2211" s="16">
        <f>'01_RAW_IV'!B2211</f>
        <v/>
      </c>
      <c r="D2211" s="15">
        <f>LN(B2211/B2210)</f>
        <v/>
      </c>
      <c r="E2211" s="16">
        <f>STDEV(D2191:D2211)*SQRT(252)</f>
        <v/>
      </c>
      <c r="F2211" s="16">
        <f>STDEV(D2149:D2211)*SQRT(252)</f>
        <v/>
      </c>
      <c r="G2211" s="16">
        <f>IF(OR(C2211="",F2211=""),"",C2211-F2211)</f>
        <v/>
      </c>
      <c r="H2211" s="17">
        <f>IF(OR(C2211="",F2211="",F2211=0),"",C2211/F2211)</f>
        <v/>
      </c>
      <c r="I2211" s="18">
        <f>IF('01_RAW_FwdRV'!B2211="","",'01_RAW_FwdRV'!B2211)</f>
        <v/>
      </c>
      <c r="J2211" s="18">
        <f>IF(ROW()&lt;=3286,STDEV(D2212:D2232)*SQRT(252),"")</f>
        <v/>
      </c>
      <c r="K2211" s="18">
        <f>IF(ROW()&lt;=3244,LN(B2274/B2211),"")</f>
        <v/>
      </c>
      <c r="L2211" s="19" t="n">
        <v>0.3619909502262443</v>
      </c>
      <c r="M2211" s="19" t="n">
        <v>0.5131221719457013</v>
      </c>
      <c r="N2211" s="17" t="n">
        <v>-0.3244213549819805</v>
      </c>
      <c r="O2211" s="20">
        <f>IF(F2211="","",IF(F2211&lt;'04_VOLATILITY_REGIMES'!$C$5,"Low",IF(F2211&lt;'04_VOLATILITY_REGIMES'!$C$6,"Normal",IF(F2211&lt;'04_VOLATILITY_REGIMES'!$C$7,"High","Extreme"))))</f>
        <v/>
      </c>
      <c r="P2211" s="20">
        <f>O2212</f>
        <v/>
      </c>
      <c r="Q2211" s="21">
        <f>YEAR(A2211)</f>
        <v/>
      </c>
    </row>
    <row r="2212">
      <c r="A2212" s="14" t="n">
        <v>44620</v>
      </c>
      <c r="B2212" s="15">
        <f>'01_RAW_Spot'!B2212</f>
        <v/>
      </c>
      <c r="C2212" s="16">
        <f>'01_RAW_IV'!B2212</f>
        <v/>
      </c>
      <c r="D2212" s="15">
        <f>LN(B2212/B2211)</f>
        <v/>
      </c>
      <c r="E2212" s="16">
        <f>STDEV(D2192:D2212)*SQRT(252)</f>
        <v/>
      </c>
      <c r="F2212" s="16">
        <f>STDEV(D2150:D2212)*SQRT(252)</f>
        <v/>
      </c>
      <c r="G2212" s="16">
        <f>IF(OR(C2212="",F2212=""),"",C2212-F2212)</f>
        <v/>
      </c>
      <c r="H2212" s="17">
        <f>IF(OR(C2212="",F2212="",F2212=0),"",C2212/F2212)</f>
        <v/>
      </c>
      <c r="I2212" s="18">
        <f>IF('01_RAW_FwdRV'!B2212="","",'01_RAW_FwdRV'!B2212)</f>
        <v/>
      </c>
      <c r="J2212" s="18">
        <f>IF(ROW()&lt;=3286,STDEV(D2213:D2233)*SQRT(252),"")</f>
        <v/>
      </c>
      <c r="K2212" s="18">
        <f>IF(ROW()&lt;=3244,LN(B2275/B2212),"")</f>
        <v/>
      </c>
      <c r="L2212" s="19" t="n">
        <v>0.451831750339213</v>
      </c>
      <c r="M2212" s="19" t="n">
        <v>0.5074626865671642</v>
      </c>
      <c r="N2212" s="17" t="n">
        <v>-0.1056920323733447</v>
      </c>
      <c r="O2212" s="20">
        <f>IF(F2212="","",IF(F2212&lt;'04_VOLATILITY_REGIMES'!$C$5,"Low",IF(F2212&lt;'04_VOLATILITY_REGIMES'!$C$6,"Normal",IF(F2212&lt;'04_VOLATILITY_REGIMES'!$C$7,"High","Extreme"))))</f>
        <v/>
      </c>
      <c r="P2212" s="20">
        <f>O2213</f>
        <v/>
      </c>
      <c r="Q2212" s="21">
        <f>YEAR(A2212)</f>
        <v/>
      </c>
    </row>
    <row r="2213">
      <c r="A2213" s="14" t="n">
        <v>44622</v>
      </c>
      <c r="B2213" s="15">
        <f>'01_RAW_Spot'!B2213</f>
        <v/>
      </c>
      <c r="C2213" s="16">
        <f>'01_RAW_IV'!B2213</f>
        <v/>
      </c>
      <c r="D2213" s="15">
        <f>LN(B2213/B2212)</f>
        <v/>
      </c>
      <c r="E2213" s="16">
        <f>STDEV(D2193:D2213)*SQRT(252)</f>
        <v/>
      </c>
      <c r="F2213" s="16">
        <f>STDEV(D2151:D2213)*SQRT(252)</f>
        <v/>
      </c>
      <c r="G2213" s="16">
        <f>IF(OR(C2213="",F2213=""),"",C2213-F2213)</f>
        <v/>
      </c>
      <c r="H2213" s="17">
        <f>IF(OR(C2213="",F2213="",F2213=0),"",C2213/F2213)</f>
        <v/>
      </c>
      <c r="I2213" s="18">
        <f>IF('01_RAW_FwdRV'!B2213="","",'01_RAW_FwdRV'!B2213)</f>
        <v/>
      </c>
      <c r="J2213" s="18">
        <f>IF(ROW()&lt;=3286,STDEV(D2214:D2234)*SQRT(252),"")</f>
        <v/>
      </c>
      <c r="K2213" s="18">
        <f>IF(ROW()&lt;=3244,LN(B2276/B2213),"")</f>
        <v/>
      </c>
      <c r="L2213" s="19" t="n">
        <v>0.5370705244122965</v>
      </c>
      <c r="M2213" s="19" t="n">
        <v>0.523508137432188</v>
      </c>
      <c r="N2213" s="17" t="n">
        <v>0.002746630275742224</v>
      </c>
      <c r="O2213" s="20">
        <f>IF(F2213="","",IF(F2213&lt;'04_VOLATILITY_REGIMES'!$C$5,"Low",IF(F2213&lt;'04_VOLATILITY_REGIMES'!$C$6,"Normal",IF(F2213&lt;'04_VOLATILITY_REGIMES'!$C$7,"High","Extreme"))))</f>
        <v/>
      </c>
      <c r="P2213" s="20">
        <f>O2214</f>
        <v/>
      </c>
      <c r="Q2213" s="21">
        <f>YEAR(A2213)</f>
        <v/>
      </c>
    </row>
    <row r="2214">
      <c r="A2214" s="14" t="n">
        <v>44623</v>
      </c>
      <c r="B2214" s="15">
        <f>'01_RAW_Spot'!B2214</f>
        <v/>
      </c>
      <c r="C2214" s="16">
        <f>'01_RAW_IV'!B2214</f>
        <v/>
      </c>
      <c r="D2214" s="15">
        <f>LN(B2214/B2213)</f>
        <v/>
      </c>
      <c r="E2214" s="16">
        <f>STDEV(D2194:D2214)*SQRT(252)</f>
        <v/>
      </c>
      <c r="F2214" s="16">
        <f>STDEV(D2152:D2214)*SQRT(252)</f>
        <v/>
      </c>
      <c r="G2214" s="16">
        <f>IF(OR(C2214="",F2214=""),"",C2214-F2214)</f>
        <v/>
      </c>
      <c r="H2214" s="17">
        <f>IF(OR(C2214="",F2214="",F2214=0),"",C2214/F2214)</f>
        <v/>
      </c>
      <c r="I2214" s="18">
        <f>IF('01_RAW_FwdRV'!B2214="","",'01_RAW_FwdRV'!B2214)</f>
        <v/>
      </c>
      <c r="J2214" s="18">
        <f>IF(ROW()&lt;=3286,STDEV(D2215:D2235)*SQRT(252),"")</f>
        <v/>
      </c>
      <c r="K2214" s="18">
        <f>IF(ROW()&lt;=3244,LN(B2277/B2214),"")</f>
        <v/>
      </c>
      <c r="L2214" s="19" t="n">
        <v>0.5517397198373249</v>
      </c>
      <c r="M2214" s="19" t="n">
        <v>0.516945323090827</v>
      </c>
      <c r="N2214" s="17" t="n">
        <v>0.04416634819881393</v>
      </c>
      <c r="O2214" s="20">
        <f>IF(F2214="","",IF(F2214&lt;'04_VOLATILITY_REGIMES'!$C$5,"Low",IF(F2214&lt;'04_VOLATILITY_REGIMES'!$C$6,"Normal",IF(F2214&lt;'04_VOLATILITY_REGIMES'!$C$7,"High","Extreme"))))</f>
        <v/>
      </c>
      <c r="P2214" s="20">
        <f>O2215</f>
        <v/>
      </c>
      <c r="Q2214" s="21">
        <f>YEAR(A2214)</f>
        <v/>
      </c>
    </row>
    <row r="2215">
      <c r="A2215" s="14" t="n">
        <v>44624</v>
      </c>
      <c r="B2215" s="15">
        <f>'01_RAW_Spot'!B2215</f>
        <v/>
      </c>
      <c r="C2215" s="16">
        <f>'01_RAW_IV'!B2215</f>
        <v/>
      </c>
      <c r="D2215" s="15">
        <f>LN(B2215/B2214)</f>
        <v/>
      </c>
      <c r="E2215" s="16">
        <f>STDEV(D2195:D2215)*SQRT(252)</f>
        <v/>
      </c>
      <c r="F2215" s="16">
        <f>STDEV(D2153:D2215)*SQRT(252)</f>
        <v/>
      </c>
      <c r="G2215" s="16">
        <f>IF(OR(C2215="",F2215=""),"",C2215-F2215)</f>
        <v/>
      </c>
      <c r="H2215" s="17">
        <f>IF(OR(C2215="",F2215="",F2215=0),"",C2215/F2215)</f>
        <v/>
      </c>
      <c r="I2215" s="18">
        <f>IF('01_RAW_FwdRV'!B2215="","",'01_RAW_FwdRV'!B2215)</f>
        <v/>
      </c>
      <c r="J2215" s="18">
        <f>IF(ROW()&lt;=3286,STDEV(D2216:D2236)*SQRT(252),"")</f>
        <v/>
      </c>
      <c r="K2215" s="18">
        <f>IF(ROW()&lt;=3244,LN(B2278/B2215),"")</f>
        <v/>
      </c>
      <c r="L2215" s="19" t="n">
        <v>0.5713640469738031</v>
      </c>
      <c r="M2215" s="19" t="n">
        <v>0.5248419150858176</v>
      </c>
      <c r="N2215" s="17" t="n">
        <v>0.07357440461472754</v>
      </c>
      <c r="O2215" s="20">
        <f>IF(F2215="","",IF(F2215&lt;'04_VOLATILITY_REGIMES'!$C$5,"Low",IF(F2215&lt;'04_VOLATILITY_REGIMES'!$C$6,"Normal",IF(F2215&lt;'04_VOLATILITY_REGIMES'!$C$7,"High","Extreme"))))</f>
        <v/>
      </c>
      <c r="P2215" s="20">
        <f>O2216</f>
        <v/>
      </c>
      <c r="Q2215" s="21">
        <f>YEAR(A2215)</f>
        <v/>
      </c>
    </row>
    <row r="2216">
      <c r="A2216" s="14" t="n">
        <v>44627</v>
      </c>
      <c r="B2216" s="15">
        <f>'01_RAW_Spot'!B2216</f>
        <v/>
      </c>
      <c r="C2216" s="16">
        <f>'01_RAW_IV'!B2216</f>
        <v/>
      </c>
      <c r="D2216" s="15">
        <f>LN(B2216/B2215)</f>
        <v/>
      </c>
      <c r="E2216" s="16">
        <f>STDEV(D2196:D2216)*SQRT(252)</f>
        <v/>
      </c>
      <c r="F2216" s="16">
        <f>STDEV(D2154:D2216)*SQRT(252)</f>
        <v/>
      </c>
      <c r="G2216" s="16">
        <f>IF(OR(C2216="",F2216=""),"",C2216-F2216)</f>
        <v/>
      </c>
      <c r="H2216" s="17">
        <f>IF(OR(C2216="",F2216="",F2216=0),"",C2216/F2216)</f>
        <v/>
      </c>
      <c r="I2216" s="18">
        <f>IF('01_RAW_FwdRV'!B2216="","",'01_RAW_FwdRV'!B2216)</f>
        <v/>
      </c>
      <c r="J2216" s="18">
        <f>IF(ROW()&lt;=3286,STDEV(D2217:D2237)*SQRT(252),"")</f>
        <v/>
      </c>
      <c r="K2216" s="18">
        <f>IF(ROW()&lt;=3244,LN(B2279/B2216),"")</f>
        <v/>
      </c>
      <c r="L2216" s="19" t="n">
        <v>0.690744920993228</v>
      </c>
      <c r="M2216" s="19" t="n">
        <v>0.618961625282167</v>
      </c>
      <c r="N2216" s="17" t="n">
        <v>0.2010152157346342</v>
      </c>
      <c r="O2216" s="20">
        <f>IF(F2216="","",IF(F2216&lt;'04_VOLATILITY_REGIMES'!$C$5,"Low",IF(F2216&lt;'04_VOLATILITY_REGIMES'!$C$6,"Normal",IF(F2216&lt;'04_VOLATILITY_REGIMES'!$C$7,"High","Extreme"))))</f>
        <v/>
      </c>
      <c r="P2216" s="20">
        <f>O2217</f>
        <v/>
      </c>
      <c r="Q2216" s="21">
        <f>YEAR(A2216)</f>
        <v/>
      </c>
    </row>
    <row r="2217">
      <c r="A2217" s="14" t="n">
        <v>44628</v>
      </c>
      <c r="B2217" s="15">
        <f>'01_RAW_Spot'!B2217</f>
        <v/>
      </c>
      <c r="C2217" s="16">
        <f>'01_RAW_IV'!B2217</f>
        <v/>
      </c>
      <c r="D2217" s="15">
        <f>LN(B2217/B2216)</f>
        <v/>
      </c>
      <c r="E2217" s="16">
        <f>STDEV(D2197:D2217)*SQRT(252)</f>
        <v/>
      </c>
      <c r="F2217" s="16">
        <f>STDEV(D2155:D2217)*SQRT(252)</f>
        <v/>
      </c>
      <c r="G2217" s="16">
        <f>IF(OR(C2217="",F2217=""),"",C2217-F2217)</f>
        <v/>
      </c>
      <c r="H2217" s="17">
        <f>IF(OR(C2217="",F2217="",F2217=0),"",C2217/F2217)</f>
        <v/>
      </c>
      <c r="I2217" s="18">
        <f>IF('01_RAW_FwdRV'!B2217="","",'01_RAW_FwdRV'!B2217)</f>
        <v/>
      </c>
      <c r="J2217" s="18">
        <f>IF(ROW()&lt;=3286,STDEV(D2218:D2238)*SQRT(252),"")</f>
        <v/>
      </c>
      <c r="K2217" s="18">
        <f>IF(ROW()&lt;=3244,LN(B2280/B2217),"")</f>
        <v/>
      </c>
      <c r="L2217" s="19" t="n">
        <v>0.7125451263537906</v>
      </c>
      <c r="M2217" s="19" t="n">
        <v>0.6128158844765343</v>
      </c>
      <c r="N2217" s="17" t="n">
        <v>0.3497479922255714</v>
      </c>
      <c r="O2217" s="20">
        <f>IF(F2217="","",IF(F2217&lt;'04_VOLATILITY_REGIMES'!$C$5,"Low",IF(F2217&lt;'04_VOLATILITY_REGIMES'!$C$6,"Normal",IF(F2217&lt;'04_VOLATILITY_REGIMES'!$C$7,"High","Extreme"))))</f>
        <v/>
      </c>
      <c r="P2217" s="20">
        <f>O2218</f>
        <v/>
      </c>
      <c r="Q2217" s="21">
        <f>YEAR(A2217)</f>
        <v/>
      </c>
    </row>
    <row r="2218">
      <c r="A2218" s="14" t="n">
        <v>44629</v>
      </c>
      <c r="B2218" s="15">
        <f>'01_RAW_Spot'!B2218</f>
        <v/>
      </c>
      <c r="C2218" s="16">
        <f>'01_RAW_IV'!B2218</f>
        <v/>
      </c>
      <c r="D2218" s="15">
        <f>LN(B2218/B2217)</f>
        <v/>
      </c>
      <c r="E2218" s="16">
        <f>STDEV(D2198:D2218)*SQRT(252)</f>
        <v/>
      </c>
      <c r="F2218" s="16">
        <f>STDEV(D2156:D2218)*SQRT(252)</f>
        <v/>
      </c>
      <c r="G2218" s="16">
        <f>IF(OR(C2218="",F2218=""),"",C2218-F2218)</f>
        <v/>
      </c>
      <c r="H2218" s="17">
        <f>IF(OR(C2218="",F2218="",F2218=0),"",C2218/F2218)</f>
        <v/>
      </c>
      <c r="I2218" s="18">
        <f>IF('01_RAW_FwdRV'!B2218="","",'01_RAW_FwdRV'!B2218)</f>
        <v/>
      </c>
      <c r="J2218" s="18">
        <f>IF(ROW()&lt;=3286,STDEV(D2219:D2239)*SQRT(252),"")</f>
        <v/>
      </c>
      <c r="K2218" s="18">
        <f>IF(ROW()&lt;=3244,LN(B2281/B2218),"")</f>
        <v/>
      </c>
      <c r="L2218" s="19" t="n">
        <v>0.6675687866486243</v>
      </c>
      <c r="M2218" s="19" t="n">
        <v>0.6310329273793415</v>
      </c>
      <c r="N2218" s="17" t="n">
        <v>0.07778373488749563</v>
      </c>
      <c r="O2218" s="20">
        <f>IF(F2218="","",IF(F2218&lt;'04_VOLATILITY_REGIMES'!$C$5,"Low",IF(F2218&lt;'04_VOLATILITY_REGIMES'!$C$6,"Normal",IF(F2218&lt;'04_VOLATILITY_REGIMES'!$C$7,"High","Extreme"))))</f>
        <v/>
      </c>
      <c r="P2218" s="20">
        <f>O2219</f>
        <v/>
      </c>
      <c r="Q2218" s="21">
        <f>YEAR(A2218)</f>
        <v/>
      </c>
    </row>
    <row r="2219">
      <c r="A2219" s="14" t="n">
        <v>44630</v>
      </c>
      <c r="B2219" s="15">
        <f>'01_RAW_Spot'!B2219</f>
        <v/>
      </c>
      <c r="C2219" s="16">
        <f>'01_RAW_IV'!B2219</f>
        <v/>
      </c>
      <c r="D2219" s="15">
        <f>LN(B2219/B2218)</f>
        <v/>
      </c>
      <c r="E2219" s="16">
        <f>STDEV(D2199:D2219)*SQRT(252)</f>
        <v/>
      </c>
      <c r="F2219" s="16">
        <f>STDEV(D2157:D2219)*SQRT(252)</f>
        <v/>
      </c>
      <c r="G2219" s="16">
        <f>IF(OR(C2219="",F2219=""),"",C2219-F2219)</f>
        <v/>
      </c>
      <c r="H2219" s="17">
        <f>IF(OR(C2219="",F2219="",F2219=0),"",C2219/F2219)</f>
        <v/>
      </c>
      <c r="I2219" s="18">
        <f>IF('01_RAW_FwdRV'!B2219="","",'01_RAW_FwdRV'!B2219)</f>
        <v/>
      </c>
      <c r="J2219" s="18">
        <f>IF(ROW()&lt;=3286,STDEV(D2220:D2240)*SQRT(252),"")</f>
        <v/>
      </c>
      <c r="K2219" s="18">
        <f>IF(ROW()&lt;=3244,LN(B2282/B2219),"")</f>
        <v/>
      </c>
      <c r="L2219" s="19" t="n">
        <v>0.5477908025247971</v>
      </c>
      <c r="M2219" s="19" t="n">
        <v>0.6415689810640216</v>
      </c>
      <c r="N2219" s="17" t="n">
        <v>-0.2289618149960273</v>
      </c>
      <c r="O2219" s="20">
        <f>IF(F2219="","",IF(F2219&lt;'04_VOLATILITY_REGIMES'!$C$5,"Low",IF(F2219&lt;'04_VOLATILITY_REGIMES'!$C$6,"Normal",IF(F2219&lt;'04_VOLATILITY_REGIMES'!$C$7,"High","Extreme"))))</f>
        <v/>
      </c>
      <c r="P2219" s="20">
        <f>O2220</f>
        <v/>
      </c>
      <c r="Q2219" s="21">
        <f>YEAR(A2219)</f>
        <v/>
      </c>
    </row>
    <row r="2220">
      <c r="A2220" s="14" t="n">
        <v>44631</v>
      </c>
      <c r="B2220" s="15">
        <f>'01_RAW_Spot'!B2220</f>
        <v/>
      </c>
      <c r="C2220" s="16">
        <f>'01_RAW_IV'!B2220</f>
        <v/>
      </c>
      <c r="D2220" s="15">
        <f>LN(B2220/B2219)</f>
        <v/>
      </c>
      <c r="E2220" s="16">
        <f>STDEV(D2200:D2220)*SQRT(252)</f>
        <v/>
      </c>
      <c r="F2220" s="16">
        <f>STDEV(D2158:D2220)*SQRT(252)</f>
        <v/>
      </c>
      <c r="G2220" s="16">
        <f>IF(OR(C2220="",F2220=""),"",C2220-F2220)</f>
        <v/>
      </c>
      <c r="H2220" s="17">
        <f>IF(OR(C2220="",F2220="",F2220=0),"",C2220/F2220)</f>
        <v/>
      </c>
      <c r="I2220" s="18">
        <f>IF('01_RAW_FwdRV'!B2220="","",'01_RAW_FwdRV'!B2220)</f>
        <v/>
      </c>
      <c r="J2220" s="18">
        <f>IF(ROW()&lt;=3286,STDEV(D2221:D2241)*SQRT(252),"")</f>
        <v/>
      </c>
      <c r="K2220" s="18">
        <f>IF(ROW()&lt;=3244,LN(B2283/B2220),"")</f>
        <v/>
      </c>
      <c r="L2220" s="19" t="n">
        <v>0.5281658404686795</v>
      </c>
      <c r="M2220" s="19" t="n">
        <v>0.6543488057683642</v>
      </c>
      <c r="N2220" s="17" t="n">
        <v>-0.2851935791516522</v>
      </c>
      <c r="O2220" s="20">
        <f>IF(F2220="","",IF(F2220&lt;'04_VOLATILITY_REGIMES'!$C$5,"Low",IF(F2220&lt;'04_VOLATILITY_REGIMES'!$C$6,"Normal",IF(F2220&lt;'04_VOLATILITY_REGIMES'!$C$7,"High","Extreme"))))</f>
        <v/>
      </c>
      <c r="P2220" s="20">
        <f>O2221</f>
        <v/>
      </c>
      <c r="Q2220" s="21">
        <f>YEAR(A2220)</f>
        <v/>
      </c>
    </row>
    <row r="2221">
      <c r="A2221" s="14" t="n">
        <v>44634</v>
      </c>
      <c r="B2221" s="15">
        <f>'01_RAW_Spot'!B2221</f>
        <v/>
      </c>
      <c r="C2221" s="16">
        <f>'01_RAW_IV'!B2221</f>
        <v/>
      </c>
      <c r="D2221" s="15">
        <f>LN(B2221/B2220)</f>
        <v/>
      </c>
      <c r="E2221" s="16">
        <f>STDEV(D2201:D2221)*SQRT(252)</f>
        <v/>
      </c>
      <c r="F2221" s="16">
        <f>STDEV(D2159:D2221)*SQRT(252)</f>
        <v/>
      </c>
      <c r="G2221" s="16">
        <f>IF(OR(C2221="",F2221=""),"",C2221-F2221)</f>
        <v/>
      </c>
      <c r="H2221" s="17">
        <f>IF(OR(C2221="",F2221="",F2221=0),"",C2221/F2221)</f>
        <v/>
      </c>
      <c r="I2221" s="18">
        <f>IF('01_RAW_FwdRV'!B2221="","",'01_RAW_FwdRV'!B2221)</f>
        <v/>
      </c>
      <c r="J2221" s="18">
        <f>IF(ROW()&lt;=3286,STDEV(D2222:D2242)*SQRT(252),"")</f>
        <v/>
      </c>
      <c r="K2221" s="18">
        <f>IF(ROW()&lt;=3244,LN(B2284/B2221),"")</f>
        <v/>
      </c>
      <c r="L2221" s="19" t="n">
        <v>0.618018018018018</v>
      </c>
      <c r="M2221" s="19" t="n">
        <v>0.6432432432432432</v>
      </c>
      <c r="N2221" s="17" t="n">
        <v>-0.09865230773712497</v>
      </c>
      <c r="O2221" s="20">
        <f>IF(F2221="","",IF(F2221&lt;'04_VOLATILITY_REGIMES'!$C$5,"Low",IF(F2221&lt;'04_VOLATILITY_REGIMES'!$C$6,"Normal",IF(F2221&lt;'04_VOLATILITY_REGIMES'!$C$7,"High","Extreme"))))</f>
        <v/>
      </c>
      <c r="P2221" s="20">
        <f>O2222</f>
        <v/>
      </c>
      <c r="Q2221" s="21">
        <f>YEAR(A2221)</f>
        <v/>
      </c>
    </row>
    <row r="2222">
      <c r="A2222" s="14" t="n">
        <v>44635</v>
      </c>
      <c r="B2222" s="15">
        <f>'01_RAW_Spot'!B2222</f>
        <v/>
      </c>
      <c r="C2222" s="16">
        <f>'01_RAW_IV'!B2222</f>
        <v/>
      </c>
      <c r="D2222" s="15">
        <f>LN(B2222/B2221)</f>
        <v/>
      </c>
      <c r="E2222" s="16">
        <f>STDEV(D2202:D2222)*SQRT(252)</f>
        <v/>
      </c>
      <c r="F2222" s="16">
        <f>STDEV(D2160:D2222)*SQRT(252)</f>
        <v/>
      </c>
      <c r="G2222" s="16">
        <f>IF(OR(C2222="",F2222=""),"",C2222-F2222)</f>
        <v/>
      </c>
      <c r="H2222" s="17">
        <f>IF(OR(C2222="",F2222="",F2222=0),"",C2222/F2222)</f>
        <v/>
      </c>
      <c r="I2222" s="18">
        <f>IF('01_RAW_FwdRV'!B2222="","",'01_RAW_FwdRV'!B2222)</f>
        <v/>
      </c>
      <c r="J2222" s="18">
        <f>IF(ROW()&lt;=3286,STDEV(D2223:D2243)*SQRT(252),"")</f>
        <v/>
      </c>
      <c r="K2222" s="18">
        <f>IF(ROW()&lt;=3244,LN(B2285/B2222),"")</f>
        <v/>
      </c>
      <c r="L2222" s="19" t="n">
        <v>0.6280954524988743</v>
      </c>
      <c r="M2222" s="19" t="n">
        <v>0.6429536244934714</v>
      </c>
      <c r="N2222" s="17" t="n">
        <v>-0.08188776226789983</v>
      </c>
      <c r="O2222" s="20">
        <f>IF(F2222="","",IF(F2222&lt;'04_VOLATILITY_REGIMES'!$C$5,"Low",IF(F2222&lt;'04_VOLATILITY_REGIMES'!$C$6,"Normal",IF(F2222&lt;'04_VOLATILITY_REGIMES'!$C$7,"High","Extreme"))))</f>
        <v/>
      </c>
      <c r="P2222" s="20">
        <f>O2223</f>
        <v/>
      </c>
      <c r="Q2222" s="21">
        <f>YEAR(A2222)</f>
        <v/>
      </c>
    </row>
    <row r="2223">
      <c r="A2223" s="14" t="n">
        <v>44636</v>
      </c>
      <c r="B2223" s="15">
        <f>'01_RAW_Spot'!B2223</f>
        <v/>
      </c>
      <c r="C2223" s="16">
        <f>'01_RAW_IV'!B2223</f>
        <v/>
      </c>
      <c r="D2223" s="15">
        <f>LN(B2223/B2222)</f>
        <v/>
      </c>
      <c r="E2223" s="16">
        <f>STDEV(D2203:D2223)*SQRT(252)</f>
        <v/>
      </c>
      <c r="F2223" s="16">
        <f>STDEV(D2161:D2223)*SQRT(252)</f>
        <v/>
      </c>
      <c r="G2223" s="16">
        <f>IF(OR(C2223="",F2223=""),"",C2223-F2223)</f>
        <v/>
      </c>
      <c r="H2223" s="17">
        <f>IF(OR(C2223="",F2223="",F2223=0),"",C2223/F2223)</f>
        <v/>
      </c>
      <c r="I2223" s="18">
        <f>IF('01_RAW_FwdRV'!B2223="","",'01_RAW_FwdRV'!B2223)</f>
        <v/>
      </c>
      <c r="J2223" s="18">
        <f>IF(ROW()&lt;=3286,STDEV(D2224:D2244)*SQRT(252),"")</f>
        <v/>
      </c>
      <c r="K2223" s="18">
        <f>IF(ROW()&lt;=3244,LN(B2286/B2223),"")</f>
        <v/>
      </c>
      <c r="L2223" s="19" t="n">
        <v>0.5706570657065707</v>
      </c>
      <c r="M2223" s="19" t="n">
        <v>0.6620162016201621</v>
      </c>
      <c r="N2223" s="17" t="n">
        <v>-0.2168458650288154</v>
      </c>
      <c r="O2223" s="20">
        <f>IF(F2223="","",IF(F2223&lt;'04_VOLATILITY_REGIMES'!$C$5,"Low",IF(F2223&lt;'04_VOLATILITY_REGIMES'!$C$6,"Normal",IF(F2223&lt;'04_VOLATILITY_REGIMES'!$C$7,"High","Extreme"))))</f>
        <v/>
      </c>
      <c r="P2223" s="20">
        <f>O2224</f>
        <v/>
      </c>
      <c r="Q2223" s="21">
        <f>YEAR(A2223)</f>
        <v/>
      </c>
    </row>
    <row r="2224">
      <c r="A2224" s="14" t="n">
        <v>44637</v>
      </c>
      <c r="B2224" s="15">
        <f>'01_RAW_Spot'!B2224</f>
        <v/>
      </c>
      <c r="C2224" s="16">
        <f>'01_RAW_IV'!B2224</f>
        <v/>
      </c>
      <c r="D2224" s="15">
        <f>LN(B2224/B2223)</f>
        <v/>
      </c>
      <c r="E2224" s="16">
        <f>STDEV(D2204:D2224)*SQRT(252)</f>
        <v/>
      </c>
      <c r="F2224" s="16">
        <f>STDEV(D2162:D2224)*SQRT(252)</f>
        <v/>
      </c>
      <c r="G2224" s="16">
        <f>IF(OR(C2224="",F2224=""),"",C2224-F2224)</f>
        <v/>
      </c>
      <c r="H2224" s="17">
        <f>IF(OR(C2224="",F2224="",F2224=0),"",C2224/F2224)</f>
        <v/>
      </c>
      <c r="I2224" s="18">
        <f>IF('01_RAW_FwdRV'!B2224="","",'01_RAW_FwdRV'!B2224)</f>
        <v/>
      </c>
      <c r="J2224" s="18">
        <f>IF(ROW()&lt;=3286,STDEV(D2225:D2245)*SQRT(252),"")</f>
        <v/>
      </c>
      <c r="K2224" s="18">
        <f>IF(ROW()&lt;=3244,LN(B2287/B2224),"")</f>
        <v/>
      </c>
      <c r="L2224" s="19" t="n">
        <v>0.4664867296446244</v>
      </c>
      <c r="M2224" s="19" t="n">
        <v>0.6689158794421952</v>
      </c>
      <c r="N2224" s="17" t="n">
        <v>-0.446805063074761</v>
      </c>
      <c r="O2224" s="20">
        <f>IF(F2224="","",IF(F2224&lt;'04_VOLATILITY_REGIMES'!$C$5,"Low",IF(F2224&lt;'04_VOLATILITY_REGIMES'!$C$6,"Normal",IF(F2224&lt;'04_VOLATILITY_REGIMES'!$C$7,"High","Extreme"))))</f>
        <v/>
      </c>
      <c r="P2224" s="20">
        <f>O2225</f>
        <v/>
      </c>
      <c r="Q2224" s="21">
        <f>YEAR(A2224)</f>
        <v/>
      </c>
    </row>
    <row r="2225">
      <c r="A2225" s="14" t="n">
        <v>44641</v>
      </c>
      <c r="B2225" s="15">
        <f>'01_RAW_Spot'!B2225</f>
        <v/>
      </c>
      <c r="C2225" s="16">
        <f>'01_RAW_IV'!B2225</f>
        <v/>
      </c>
      <c r="D2225" s="15">
        <f>LN(B2225/B2224)</f>
        <v/>
      </c>
      <c r="E2225" s="16">
        <f>STDEV(D2205:D2225)*SQRT(252)</f>
        <v/>
      </c>
      <c r="F2225" s="16">
        <f>STDEV(D2163:D2225)*SQRT(252)</f>
        <v/>
      </c>
      <c r="G2225" s="16">
        <f>IF(OR(C2225="",F2225=""),"",C2225-F2225)</f>
        <v/>
      </c>
      <c r="H2225" s="17">
        <f>IF(OR(C2225="",F2225="",F2225=0),"",C2225/F2225)</f>
        <v/>
      </c>
      <c r="I2225" s="18">
        <f>IF('01_RAW_FwdRV'!B2225="","",'01_RAW_FwdRV'!B2225)</f>
        <v/>
      </c>
      <c r="J2225" s="18">
        <f>IF(ROW()&lt;=3286,STDEV(D2226:D2246)*SQRT(252),"")</f>
        <v/>
      </c>
      <c r="K2225" s="18">
        <f>IF(ROW()&lt;=3244,LN(B2288/B2225),"")</f>
        <v/>
      </c>
      <c r="L2225" s="19" t="n">
        <v>0.4752697841726619</v>
      </c>
      <c r="M2225" s="19" t="n">
        <v>0.6807553956834532</v>
      </c>
      <c r="N2225" s="17" t="n">
        <v>-0.4593654233675846</v>
      </c>
      <c r="O2225" s="20">
        <f>IF(F2225="","",IF(F2225&lt;'04_VOLATILITY_REGIMES'!$C$5,"Low",IF(F2225&lt;'04_VOLATILITY_REGIMES'!$C$6,"Normal",IF(F2225&lt;'04_VOLATILITY_REGIMES'!$C$7,"High","Extreme"))))</f>
        <v/>
      </c>
      <c r="P2225" s="20">
        <f>O2226</f>
        <v/>
      </c>
      <c r="Q2225" s="21">
        <f>YEAR(A2225)</f>
        <v/>
      </c>
    </row>
    <row r="2226">
      <c r="A2226" s="14" t="n">
        <v>44642</v>
      </c>
      <c r="B2226" s="15">
        <f>'01_RAW_Spot'!B2226</f>
        <v/>
      </c>
      <c r="C2226" s="16">
        <f>'01_RAW_IV'!B2226</f>
        <v/>
      </c>
      <c r="D2226" s="15">
        <f>LN(B2226/B2225)</f>
        <v/>
      </c>
      <c r="E2226" s="16">
        <f>STDEV(D2206:D2226)*SQRT(252)</f>
        <v/>
      </c>
      <c r="F2226" s="16">
        <f>STDEV(D2164:D2226)*SQRT(252)</f>
        <v/>
      </c>
      <c r="G2226" s="16">
        <f>IF(OR(C2226="",F2226=""),"",C2226-F2226)</f>
        <v/>
      </c>
      <c r="H2226" s="17">
        <f>IF(OR(C2226="",F2226="",F2226=0),"",C2226/F2226)</f>
        <v/>
      </c>
      <c r="I2226" s="18">
        <f>IF('01_RAW_FwdRV'!B2226="","",'01_RAW_FwdRV'!B2226)</f>
        <v/>
      </c>
      <c r="J2226" s="18">
        <f>IF(ROW()&lt;=3286,STDEV(D2227:D2247)*SQRT(252),"")</f>
        <v/>
      </c>
      <c r="K2226" s="18">
        <f>IF(ROW()&lt;=3244,LN(B2289/B2226),"")</f>
        <v/>
      </c>
      <c r="L2226" s="19" t="n">
        <v>0.5038202247191012</v>
      </c>
      <c r="M2226" s="19" t="n">
        <v>0.682247191011236</v>
      </c>
      <c r="N2226" s="17" t="n">
        <v>-0.4090609001611471</v>
      </c>
      <c r="O2226" s="20">
        <f>IF(F2226="","",IF(F2226&lt;'04_VOLATILITY_REGIMES'!$C$5,"Low",IF(F2226&lt;'04_VOLATILITY_REGIMES'!$C$6,"Normal",IF(F2226&lt;'04_VOLATILITY_REGIMES'!$C$7,"High","Extreme"))))</f>
        <v/>
      </c>
      <c r="P2226" s="20">
        <f>O2227</f>
        <v/>
      </c>
      <c r="Q2226" s="21">
        <f>YEAR(A2226)</f>
        <v/>
      </c>
    </row>
    <row r="2227">
      <c r="A2227" s="14" t="n">
        <v>44643</v>
      </c>
      <c r="B2227" s="15">
        <f>'01_RAW_Spot'!B2227</f>
        <v/>
      </c>
      <c r="C2227" s="16">
        <f>'01_RAW_IV'!B2227</f>
        <v/>
      </c>
      <c r="D2227" s="15">
        <f>LN(B2227/B2226)</f>
        <v/>
      </c>
      <c r="E2227" s="16">
        <f>STDEV(D2207:D2227)*SQRT(252)</f>
        <v/>
      </c>
      <c r="F2227" s="16">
        <f>STDEV(D2165:D2227)*SQRT(252)</f>
        <v/>
      </c>
      <c r="G2227" s="16">
        <f>IF(OR(C2227="",F2227=""),"",C2227-F2227)</f>
        <v/>
      </c>
      <c r="H2227" s="17">
        <f>IF(OR(C2227="",F2227="",F2227=0),"",C2227/F2227)</f>
        <v/>
      </c>
      <c r="I2227" s="18">
        <f>IF('01_RAW_FwdRV'!B2227="","",'01_RAW_FwdRV'!B2227)</f>
        <v/>
      </c>
      <c r="J2227" s="18">
        <f>IF(ROW()&lt;=3286,STDEV(D2228:D2248)*SQRT(252),"")</f>
        <v/>
      </c>
      <c r="K2227" s="18">
        <f>IF(ROW()&lt;=3244,LN(B2290/B2227),"")</f>
        <v/>
      </c>
      <c r="L2227" s="19" t="n">
        <v>0.4887690925426775</v>
      </c>
      <c r="M2227" s="19" t="n">
        <v>0.6783468104222821</v>
      </c>
      <c r="N2227" s="17" t="n">
        <v>-0.4326208291730872</v>
      </c>
      <c r="O2227" s="20">
        <f>IF(F2227="","",IF(F2227&lt;'04_VOLATILITY_REGIMES'!$C$5,"Low",IF(F2227&lt;'04_VOLATILITY_REGIMES'!$C$6,"Normal",IF(F2227&lt;'04_VOLATILITY_REGIMES'!$C$7,"High","Extreme"))))</f>
        <v/>
      </c>
      <c r="P2227" s="20">
        <f>O2228</f>
        <v/>
      </c>
      <c r="Q2227" s="21">
        <f>YEAR(A2227)</f>
        <v/>
      </c>
    </row>
    <row r="2228">
      <c r="A2228" s="14" t="n">
        <v>44644</v>
      </c>
      <c r="B2228" s="15">
        <f>'01_RAW_Spot'!B2228</f>
        <v/>
      </c>
      <c r="C2228" s="16">
        <f>'01_RAW_IV'!B2228</f>
        <v/>
      </c>
      <c r="D2228" s="15">
        <f>LN(B2228/B2227)</f>
        <v/>
      </c>
      <c r="E2228" s="16">
        <f>STDEV(D2208:D2228)*SQRT(252)</f>
        <v/>
      </c>
      <c r="F2228" s="16">
        <f>STDEV(D2166:D2228)*SQRT(252)</f>
        <v/>
      </c>
      <c r="G2228" s="16">
        <f>IF(OR(C2228="",F2228=""),"",C2228-F2228)</f>
        <v/>
      </c>
      <c r="H2228" s="17">
        <f>IF(OR(C2228="",F2228="",F2228=0),"",C2228/F2228)</f>
        <v/>
      </c>
      <c r="I2228" s="18">
        <f>IF('01_RAW_FwdRV'!B2228="","",'01_RAW_FwdRV'!B2228)</f>
        <v/>
      </c>
      <c r="J2228" s="18">
        <f>IF(ROW()&lt;=3286,STDEV(D2229:D2249)*SQRT(252),"")</f>
        <v/>
      </c>
      <c r="K2228" s="18">
        <f>IF(ROW()&lt;=3244,LN(B2291/B2228),"")</f>
        <v/>
      </c>
      <c r="L2228" s="19" t="n">
        <v>0.4795689268073642</v>
      </c>
      <c r="M2228" s="19" t="n">
        <v>0.6650202065559048</v>
      </c>
      <c r="N2228" s="17" t="n">
        <v>-0.412165024608673</v>
      </c>
      <c r="O2228" s="20">
        <f>IF(F2228="","",IF(F2228&lt;'04_VOLATILITY_REGIMES'!$C$5,"Low",IF(F2228&lt;'04_VOLATILITY_REGIMES'!$C$6,"Normal",IF(F2228&lt;'04_VOLATILITY_REGIMES'!$C$7,"High","Extreme"))))</f>
        <v/>
      </c>
      <c r="P2228" s="20">
        <f>O2229</f>
        <v/>
      </c>
      <c r="Q2228" s="21">
        <f>YEAR(A2228)</f>
        <v/>
      </c>
    </row>
    <row r="2229">
      <c r="A2229" s="14" t="n">
        <v>44645</v>
      </c>
      <c r="B2229" s="15">
        <f>'01_RAW_Spot'!B2229</f>
        <v/>
      </c>
      <c r="C2229" s="16">
        <f>'01_RAW_IV'!B2229</f>
        <v/>
      </c>
      <c r="D2229" s="15">
        <f>LN(B2229/B2228)</f>
        <v/>
      </c>
      <c r="E2229" s="16">
        <f>STDEV(D2209:D2229)*SQRT(252)</f>
        <v/>
      </c>
      <c r="F2229" s="16">
        <f>STDEV(D2167:D2229)*SQRT(252)</f>
        <v/>
      </c>
      <c r="G2229" s="16">
        <f>IF(OR(C2229="",F2229=""),"",C2229-F2229)</f>
        <v/>
      </c>
      <c r="H2229" s="17">
        <f>IF(OR(C2229="",F2229="",F2229=0),"",C2229/F2229)</f>
        <v/>
      </c>
      <c r="I2229" s="18">
        <f>IF('01_RAW_FwdRV'!B2229="","",'01_RAW_FwdRV'!B2229)</f>
        <v/>
      </c>
      <c r="J2229" s="18">
        <f>IF(ROW()&lt;=3286,STDEV(D2230:D2250)*SQRT(252),"")</f>
        <v/>
      </c>
      <c r="K2229" s="18">
        <f>IF(ROW()&lt;=3244,LN(B2292/B2229),"")</f>
        <v/>
      </c>
      <c r="L2229" s="19" t="n">
        <v>0.4748653500897666</v>
      </c>
      <c r="M2229" s="19" t="n">
        <v>0.6674147217235189</v>
      </c>
      <c r="N2229" s="17" t="n">
        <v>-0.4306458281722825</v>
      </c>
      <c r="O2229" s="20">
        <f>IF(F2229="","",IF(F2229&lt;'04_VOLATILITY_REGIMES'!$C$5,"Low",IF(F2229&lt;'04_VOLATILITY_REGIMES'!$C$6,"Normal",IF(F2229&lt;'04_VOLATILITY_REGIMES'!$C$7,"High","Extreme"))))</f>
        <v/>
      </c>
      <c r="P2229" s="20">
        <f>O2230</f>
        <v/>
      </c>
      <c r="Q2229" s="21">
        <f>YEAR(A2229)</f>
        <v/>
      </c>
    </row>
    <row r="2230">
      <c r="A2230" s="14" t="n">
        <v>44648</v>
      </c>
      <c r="B2230" s="15">
        <f>'01_RAW_Spot'!B2230</f>
        <v/>
      </c>
      <c r="C2230" s="16">
        <f>'01_RAW_IV'!B2230</f>
        <v/>
      </c>
      <c r="D2230" s="15">
        <f>LN(B2230/B2229)</f>
        <v/>
      </c>
      <c r="E2230" s="16">
        <f>STDEV(D2210:D2230)*SQRT(252)</f>
        <v/>
      </c>
      <c r="F2230" s="16">
        <f>STDEV(D2168:D2230)*SQRT(252)</f>
        <v/>
      </c>
      <c r="G2230" s="16">
        <f>IF(OR(C2230="",F2230=""),"",C2230-F2230)</f>
        <v/>
      </c>
      <c r="H2230" s="17">
        <f>IF(OR(C2230="",F2230="",F2230=0),"",C2230/F2230)</f>
        <v/>
      </c>
      <c r="I2230" s="18">
        <f>IF('01_RAW_FwdRV'!B2230="","",'01_RAW_FwdRV'!B2230)</f>
        <v/>
      </c>
      <c r="J2230" s="18">
        <f>IF(ROW()&lt;=3286,STDEV(D2231:D2251)*SQRT(252),"")</f>
        <v/>
      </c>
      <c r="K2230" s="18">
        <f>IF(ROW()&lt;=3244,LN(B2293/B2230),"")</f>
        <v/>
      </c>
      <c r="L2230" s="19" t="n">
        <v>0.4795872588604755</v>
      </c>
      <c r="M2230" s="19" t="n">
        <v>0.65814266487214</v>
      </c>
      <c r="N2230" s="17" t="n">
        <v>-0.3894943529650607</v>
      </c>
      <c r="O2230" s="20">
        <f>IF(F2230="","",IF(F2230&lt;'04_VOLATILITY_REGIMES'!$C$5,"Low",IF(F2230&lt;'04_VOLATILITY_REGIMES'!$C$6,"Normal",IF(F2230&lt;'04_VOLATILITY_REGIMES'!$C$7,"High","Extreme"))))</f>
        <v/>
      </c>
      <c r="P2230" s="20">
        <f>O2231</f>
        <v/>
      </c>
      <c r="Q2230" s="21">
        <f>YEAR(A2230)</f>
        <v/>
      </c>
    </row>
    <row r="2231">
      <c r="A2231" s="14" t="n">
        <v>44649</v>
      </c>
      <c r="B2231" s="15">
        <f>'01_RAW_Spot'!B2231</f>
        <v/>
      </c>
      <c r="C2231" s="16">
        <f>'01_RAW_IV'!B2231</f>
        <v/>
      </c>
      <c r="D2231" s="15">
        <f>LN(B2231/B2230)</f>
        <v/>
      </c>
      <c r="E2231" s="16">
        <f>STDEV(D2211:D2231)*SQRT(252)</f>
        <v/>
      </c>
      <c r="F2231" s="16">
        <f>STDEV(D2169:D2231)*SQRT(252)</f>
        <v/>
      </c>
      <c r="G2231" s="16">
        <f>IF(OR(C2231="",F2231=""),"",C2231-F2231)</f>
        <v/>
      </c>
      <c r="H2231" s="17">
        <f>IF(OR(C2231="",F2231="",F2231=0),"",C2231/F2231)</f>
        <v/>
      </c>
      <c r="I2231" s="18">
        <f>IF('01_RAW_FwdRV'!B2231="","",'01_RAW_FwdRV'!B2231)</f>
        <v/>
      </c>
      <c r="J2231" s="18">
        <f>IF(ROW()&lt;=3286,STDEV(D2232:D2252)*SQRT(252),"")</f>
        <v/>
      </c>
      <c r="K2231" s="18">
        <f>IF(ROW()&lt;=3244,LN(B2294/B2231),"")</f>
        <v/>
      </c>
      <c r="L2231" s="19" t="n">
        <v>0.4632286995515695</v>
      </c>
      <c r="M2231" s="19" t="n">
        <v>0.6551569506726458</v>
      </c>
      <c r="N2231" s="17" t="n">
        <v>-0.4097801983211135</v>
      </c>
      <c r="O2231" s="20">
        <f>IF(F2231="","",IF(F2231&lt;'04_VOLATILITY_REGIMES'!$C$5,"Low",IF(F2231&lt;'04_VOLATILITY_REGIMES'!$C$6,"Normal",IF(F2231&lt;'04_VOLATILITY_REGIMES'!$C$7,"High","Extreme"))))</f>
        <v/>
      </c>
      <c r="P2231" s="20">
        <f>O2232</f>
        <v/>
      </c>
      <c r="Q2231" s="21">
        <f>YEAR(A2231)</f>
        <v/>
      </c>
    </row>
    <row r="2232">
      <c r="A2232" s="14" t="n">
        <v>44650</v>
      </c>
      <c r="B2232" s="15">
        <f>'01_RAW_Spot'!B2232</f>
        <v/>
      </c>
      <c r="C2232" s="16">
        <f>'01_RAW_IV'!B2232</f>
        <v/>
      </c>
      <c r="D2232" s="15">
        <f>LN(B2232/B2231)</f>
        <v/>
      </c>
      <c r="E2232" s="16">
        <f>STDEV(D2212:D2232)*SQRT(252)</f>
        <v/>
      </c>
      <c r="F2232" s="16">
        <f>STDEV(D2170:D2232)*SQRT(252)</f>
        <v/>
      </c>
      <c r="G2232" s="16">
        <f>IF(OR(C2232="",F2232=""),"",C2232-F2232)</f>
        <v/>
      </c>
      <c r="H2232" s="17">
        <f>IF(OR(C2232="",F2232="",F2232=0),"",C2232/F2232)</f>
        <v/>
      </c>
      <c r="I2232" s="18">
        <f>IF('01_RAW_FwdRV'!B2232="","",'01_RAW_FwdRV'!B2232)</f>
        <v/>
      </c>
      <c r="J2232" s="18">
        <f>IF(ROW()&lt;=3286,STDEV(D2233:D2253)*SQRT(252),"")</f>
        <v/>
      </c>
      <c r="K2232" s="18">
        <f>IF(ROW()&lt;=3244,LN(B2295/B2232),"")</f>
        <v/>
      </c>
      <c r="L2232" s="19" t="n">
        <v>0.4231286418646347</v>
      </c>
      <c r="M2232" s="19" t="n">
        <v>0.6571044374719857</v>
      </c>
      <c r="N2232" s="17" t="n">
        <v>-0.4871572893648186</v>
      </c>
      <c r="O2232" s="20">
        <f>IF(F2232="","",IF(F2232&lt;'04_VOLATILITY_REGIMES'!$C$5,"Low",IF(F2232&lt;'04_VOLATILITY_REGIMES'!$C$6,"Normal",IF(F2232&lt;'04_VOLATILITY_REGIMES'!$C$7,"High","Extreme"))))</f>
        <v/>
      </c>
      <c r="P2232" s="20">
        <f>O2233</f>
        <v/>
      </c>
      <c r="Q2232" s="21">
        <f>YEAR(A2232)</f>
        <v/>
      </c>
    </row>
    <row r="2233">
      <c r="A2233" s="14" t="n">
        <v>44651</v>
      </c>
      <c r="B2233" s="15">
        <f>'01_RAW_Spot'!B2233</f>
        <v/>
      </c>
      <c r="C2233" s="16">
        <f>'01_RAW_IV'!B2233</f>
        <v/>
      </c>
      <c r="D2233" s="15">
        <f>LN(B2233/B2232)</f>
        <v/>
      </c>
      <c r="E2233" s="16">
        <f>STDEV(D2213:D2233)*SQRT(252)</f>
        <v/>
      </c>
      <c r="F2233" s="16">
        <f>STDEV(D2171:D2233)*SQRT(252)</f>
        <v/>
      </c>
      <c r="G2233" s="16">
        <f>IF(OR(C2233="",F2233=""),"",C2233-F2233)</f>
        <v/>
      </c>
      <c r="H2233" s="17">
        <f>IF(OR(C2233="",F2233="",F2233=0),"",C2233/F2233)</f>
        <v/>
      </c>
      <c r="I2233" s="18">
        <f>IF('01_RAW_FwdRV'!B2233="","",'01_RAW_FwdRV'!B2233)</f>
        <v/>
      </c>
      <c r="J2233" s="18">
        <f>IF(ROW()&lt;=3286,STDEV(D2234:D2254)*SQRT(252),"")</f>
        <v/>
      </c>
      <c r="K2233" s="18">
        <f>IF(ROW()&lt;=3244,LN(B2296/B2233),"")</f>
        <v/>
      </c>
      <c r="L2233" s="19" t="n">
        <v>0.4139784946236559</v>
      </c>
      <c r="M2233" s="19" t="n">
        <v>0.6353046594982079</v>
      </c>
      <c r="N2233" s="17" t="n">
        <v>-0.4789793196349351</v>
      </c>
      <c r="O2233" s="20">
        <f>IF(F2233="","",IF(F2233&lt;'04_VOLATILITY_REGIMES'!$C$5,"Low",IF(F2233&lt;'04_VOLATILITY_REGIMES'!$C$6,"Normal",IF(F2233&lt;'04_VOLATILITY_REGIMES'!$C$7,"High","Extreme"))))</f>
        <v/>
      </c>
      <c r="P2233" s="20">
        <f>O2234</f>
        <v/>
      </c>
      <c r="Q2233" s="21">
        <f>YEAR(A2233)</f>
        <v/>
      </c>
    </row>
    <row r="2234">
      <c r="A2234" s="14" t="n">
        <v>44655</v>
      </c>
      <c r="B2234" s="15">
        <f>'01_RAW_Spot'!B2234</f>
        <v/>
      </c>
      <c r="C2234" s="16">
        <f>'01_RAW_IV'!B2234</f>
        <v/>
      </c>
      <c r="D2234" s="15">
        <f>LN(B2234/B2233)</f>
        <v/>
      </c>
      <c r="E2234" s="16">
        <f>STDEV(D2214:D2234)*SQRT(252)</f>
        <v/>
      </c>
      <c r="F2234" s="16">
        <f>STDEV(D2172:D2234)*SQRT(252)</f>
        <v/>
      </c>
      <c r="G2234" s="16">
        <f>IF(OR(C2234="",F2234=""),"",C2234-F2234)</f>
        <v/>
      </c>
      <c r="H2234" s="17">
        <f>IF(OR(C2234="",F2234="",F2234=0),"",C2234/F2234)</f>
        <v/>
      </c>
      <c r="I2234" s="18">
        <f>IF('01_RAW_FwdRV'!B2234="","",'01_RAW_FwdRV'!B2234)</f>
        <v/>
      </c>
      <c r="J2234" s="18">
        <f>IF(ROW()&lt;=3286,STDEV(D2235:D2255)*SQRT(252),"")</f>
        <v/>
      </c>
      <c r="K2234" s="18">
        <f>IF(ROW()&lt;=3244,LN(B2297/B2234),"")</f>
        <v/>
      </c>
      <c r="L2234" s="19" t="n">
        <v>0.4003582624272279</v>
      </c>
      <c r="M2234" s="19" t="n">
        <v>0.6448723690103001</v>
      </c>
      <c r="N2234" s="17" t="n">
        <v>-0.5285148235912263</v>
      </c>
      <c r="O2234" s="20">
        <f>IF(F2234="","",IF(F2234&lt;'04_VOLATILITY_REGIMES'!$C$5,"Low",IF(F2234&lt;'04_VOLATILITY_REGIMES'!$C$6,"Normal",IF(F2234&lt;'04_VOLATILITY_REGIMES'!$C$7,"High","Extreme"))))</f>
        <v/>
      </c>
      <c r="P2234" s="20">
        <f>O2235</f>
        <v/>
      </c>
      <c r="Q2234" s="21">
        <f>YEAR(A2234)</f>
        <v/>
      </c>
    </row>
    <row r="2235">
      <c r="A2235" s="14" t="n">
        <v>44656</v>
      </c>
      <c r="B2235" s="15">
        <f>'01_RAW_Spot'!B2235</f>
        <v/>
      </c>
      <c r="C2235" s="16">
        <f>'01_RAW_IV'!B2235</f>
        <v/>
      </c>
      <c r="D2235" s="15">
        <f>LN(B2235/B2234)</f>
        <v/>
      </c>
      <c r="E2235" s="16">
        <f>STDEV(D2215:D2235)*SQRT(252)</f>
        <v/>
      </c>
      <c r="F2235" s="16">
        <f>STDEV(D2173:D2235)*SQRT(252)</f>
        <v/>
      </c>
      <c r="G2235" s="16">
        <f>IF(OR(C2235="",F2235=""),"",C2235-F2235)</f>
        <v/>
      </c>
      <c r="H2235" s="17">
        <f>IF(OR(C2235="",F2235="",F2235=0),"",C2235/F2235)</f>
        <v/>
      </c>
      <c r="I2235" s="18">
        <f>IF('01_RAW_FwdRV'!B2235="","",'01_RAW_FwdRV'!B2235)</f>
        <v/>
      </c>
      <c r="J2235" s="18">
        <f>IF(ROW()&lt;=3286,STDEV(D2236:D2256)*SQRT(252),"")</f>
        <v/>
      </c>
      <c r="K2235" s="18">
        <f>IF(ROW()&lt;=3244,LN(B2298/B2235),"")</f>
        <v/>
      </c>
      <c r="L2235" s="19" t="n">
        <v>0.3567591763652641</v>
      </c>
      <c r="M2235" s="19" t="n">
        <v>0.635183527305282</v>
      </c>
      <c r="N2235" s="17" t="n">
        <v>-0.6030832159945989</v>
      </c>
      <c r="O2235" s="20">
        <f>IF(F2235="","",IF(F2235&lt;'04_VOLATILITY_REGIMES'!$C$5,"Low",IF(F2235&lt;'04_VOLATILITY_REGIMES'!$C$6,"Normal",IF(F2235&lt;'04_VOLATILITY_REGIMES'!$C$7,"High","Extreme"))))</f>
        <v/>
      </c>
      <c r="P2235" s="20">
        <f>O2236</f>
        <v/>
      </c>
      <c r="Q2235" s="21">
        <f>YEAR(A2235)</f>
        <v/>
      </c>
    </row>
    <row r="2236">
      <c r="A2236" s="14" t="n">
        <v>44657</v>
      </c>
      <c r="B2236" s="15">
        <f>'01_RAW_Spot'!B2236</f>
        <v/>
      </c>
      <c r="C2236" s="16">
        <f>'01_RAW_IV'!B2236</f>
        <v/>
      </c>
      <c r="D2236" s="15">
        <f>LN(B2236/B2235)</f>
        <v/>
      </c>
      <c r="E2236" s="16">
        <f>STDEV(D2216:D2236)*SQRT(252)</f>
        <v/>
      </c>
      <c r="F2236" s="16">
        <f>STDEV(D2174:D2236)*SQRT(252)</f>
        <v/>
      </c>
      <c r="G2236" s="16">
        <f>IF(OR(C2236="",F2236=""),"",C2236-F2236)</f>
        <v/>
      </c>
      <c r="H2236" s="17">
        <f>IF(OR(C2236="",F2236="",F2236=0),"",C2236/F2236)</f>
        <v/>
      </c>
      <c r="I2236" s="18">
        <f>IF('01_RAW_FwdRV'!B2236="","",'01_RAW_FwdRV'!B2236)</f>
        <v/>
      </c>
      <c r="J2236" s="18">
        <f>IF(ROW()&lt;=3286,STDEV(D2237:D2257)*SQRT(252),"")</f>
        <v/>
      </c>
      <c r="K2236" s="18">
        <f>IF(ROW()&lt;=3244,LN(B2299/B2236),"")</f>
        <v/>
      </c>
      <c r="L2236" s="19" t="n">
        <v>0.3668903803131991</v>
      </c>
      <c r="M2236" s="19" t="n">
        <v>0.6626398210290828</v>
      </c>
      <c r="N2236" s="17" t="n">
        <v>-0.6412135178132761</v>
      </c>
      <c r="O2236" s="20">
        <f>IF(F2236="","",IF(F2236&lt;'04_VOLATILITY_REGIMES'!$C$5,"Low",IF(F2236&lt;'04_VOLATILITY_REGIMES'!$C$6,"Normal",IF(F2236&lt;'04_VOLATILITY_REGIMES'!$C$7,"High","Extreme"))))</f>
        <v/>
      </c>
      <c r="P2236" s="20">
        <f>O2237</f>
        <v/>
      </c>
      <c r="Q2236" s="21">
        <f>YEAR(A2236)</f>
        <v/>
      </c>
    </row>
    <row r="2237">
      <c r="A2237" s="14" t="n">
        <v>44658</v>
      </c>
      <c r="B2237" s="15">
        <f>'01_RAW_Spot'!B2237</f>
        <v/>
      </c>
      <c r="C2237" s="16">
        <f>'01_RAW_IV'!B2237</f>
        <v/>
      </c>
      <c r="D2237" s="15">
        <f>LN(B2237/B2236)</f>
        <v/>
      </c>
      <c r="E2237" s="16">
        <f>STDEV(D2217:D2237)*SQRT(252)</f>
        <v/>
      </c>
      <c r="F2237" s="16">
        <f>STDEV(D2175:D2237)*SQRT(252)</f>
        <v/>
      </c>
      <c r="G2237" s="16">
        <f>IF(OR(C2237="",F2237=""),"",C2237-F2237)</f>
        <v/>
      </c>
      <c r="H2237" s="17">
        <f>IF(OR(C2237="",F2237="",F2237=0),"",C2237/F2237)</f>
        <v/>
      </c>
      <c r="I2237" s="18">
        <f>IF('01_RAW_FwdRV'!B2237="","",'01_RAW_FwdRV'!B2237)</f>
        <v/>
      </c>
      <c r="J2237" s="18">
        <f>IF(ROW()&lt;=3286,STDEV(D2238:D2258)*SQRT(252),"")</f>
        <v/>
      </c>
      <c r="K2237" s="18">
        <f>IF(ROW()&lt;=3244,LN(B2300/B2237),"")</f>
        <v/>
      </c>
      <c r="L2237" s="19" t="n">
        <v>0.3729874776386404</v>
      </c>
      <c r="M2237" s="19" t="n">
        <v>0.6632379248658319</v>
      </c>
      <c r="N2237" s="17" t="n">
        <v>-0.6293352439816067</v>
      </c>
      <c r="O2237" s="20">
        <f>IF(F2237="","",IF(F2237&lt;'04_VOLATILITY_REGIMES'!$C$5,"Low",IF(F2237&lt;'04_VOLATILITY_REGIMES'!$C$6,"Normal",IF(F2237&lt;'04_VOLATILITY_REGIMES'!$C$7,"High","Extreme"))))</f>
        <v/>
      </c>
      <c r="P2237" s="20">
        <f>O2238</f>
        <v/>
      </c>
      <c r="Q2237" s="21">
        <f>YEAR(A2237)</f>
        <v/>
      </c>
    </row>
    <row r="2238">
      <c r="A2238" s="14" t="n">
        <v>44659</v>
      </c>
      <c r="B2238" s="15">
        <f>'01_RAW_Spot'!B2238</f>
        <v/>
      </c>
      <c r="C2238" s="16">
        <f>'01_RAW_IV'!B2238</f>
        <v/>
      </c>
      <c r="D2238" s="15">
        <f>LN(B2238/B2237)</f>
        <v/>
      </c>
      <c r="E2238" s="16">
        <f>STDEV(D2218:D2238)*SQRT(252)</f>
        <v/>
      </c>
      <c r="F2238" s="16">
        <f>STDEV(D2176:D2238)*SQRT(252)</f>
        <v/>
      </c>
      <c r="G2238" s="16">
        <f>IF(OR(C2238="",F2238=""),"",C2238-F2238)</f>
        <v/>
      </c>
      <c r="H2238" s="17">
        <f>IF(OR(C2238="",F2238="",F2238=0),"",C2238/F2238)</f>
        <v/>
      </c>
      <c r="I2238" s="18">
        <f>IF('01_RAW_FwdRV'!B2238="","",'01_RAW_FwdRV'!B2238)</f>
        <v/>
      </c>
      <c r="J2238" s="18">
        <f>IF(ROW()&lt;=3286,STDEV(D2239:D2259)*SQRT(252),"")</f>
        <v/>
      </c>
      <c r="K2238" s="18">
        <f>IF(ROW()&lt;=3244,LN(B2301/B2238),"")</f>
        <v/>
      </c>
      <c r="L2238" s="19" t="n">
        <v>0.3907018328118015</v>
      </c>
      <c r="M2238" s="19" t="n">
        <v>0.6566830576665177</v>
      </c>
      <c r="N2238" s="17" t="n">
        <v>-0.5734731357812787</v>
      </c>
      <c r="O2238" s="20">
        <f>IF(F2238="","",IF(F2238&lt;'04_VOLATILITY_REGIMES'!$C$5,"Low",IF(F2238&lt;'04_VOLATILITY_REGIMES'!$C$6,"Normal",IF(F2238&lt;'04_VOLATILITY_REGIMES'!$C$7,"High","Extreme"))))</f>
        <v/>
      </c>
      <c r="P2238" s="20">
        <f>O2239</f>
        <v/>
      </c>
      <c r="Q2238" s="21">
        <f>YEAR(A2238)</f>
        <v/>
      </c>
    </row>
    <row r="2239">
      <c r="A2239" s="14" t="n">
        <v>44662</v>
      </c>
      <c r="B2239" s="15">
        <f>'01_RAW_Spot'!B2239</f>
        <v/>
      </c>
      <c r="C2239" s="16">
        <f>'01_RAW_IV'!B2239</f>
        <v/>
      </c>
      <c r="D2239" s="15">
        <f>LN(B2239/B2238)</f>
        <v/>
      </c>
      <c r="E2239" s="16">
        <f>STDEV(D2219:D2239)*SQRT(252)</f>
        <v/>
      </c>
      <c r="F2239" s="16">
        <f>STDEV(D2177:D2239)*SQRT(252)</f>
        <v/>
      </c>
      <c r="G2239" s="16">
        <f>IF(OR(C2239="",F2239=""),"",C2239-F2239)</f>
        <v/>
      </c>
      <c r="H2239" s="17">
        <f>IF(OR(C2239="",F2239="",F2239=0),"",C2239/F2239)</f>
        <v/>
      </c>
      <c r="I2239" s="18">
        <f>IF('01_RAW_FwdRV'!B2239="","",'01_RAW_FwdRV'!B2239)</f>
        <v/>
      </c>
      <c r="J2239" s="18">
        <f>IF(ROW()&lt;=3286,STDEV(D2240:D2260)*SQRT(252),"")</f>
        <v/>
      </c>
      <c r="K2239" s="18">
        <f>IF(ROW()&lt;=3244,LN(B2302/B2239),"")</f>
        <v/>
      </c>
      <c r="L2239" s="19" t="n">
        <v>0.3731009830205541</v>
      </c>
      <c r="M2239" s="19" t="n">
        <v>0.644325290437891</v>
      </c>
      <c r="N2239" s="17" t="n">
        <v>-0.5888739545468575</v>
      </c>
      <c r="O2239" s="20">
        <f>IF(F2239="","",IF(F2239&lt;'04_VOLATILITY_REGIMES'!$C$5,"Low",IF(F2239&lt;'04_VOLATILITY_REGIMES'!$C$6,"Normal",IF(F2239&lt;'04_VOLATILITY_REGIMES'!$C$7,"High","Extreme"))))</f>
        <v/>
      </c>
      <c r="P2239" s="20">
        <f>O2240</f>
        <v/>
      </c>
      <c r="Q2239" s="21">
        <f>YEAR(A2239)</f>
        <v/>
      </c>
    </row>
    <row r="2240">
      <c r="A2240" s="14" t="n">
        <v>44663</v>
      </c>
      <c r="B2240" s="15">
        <f>'01_RAW_Spot'!B2240</f>
        <v/>
      </c>
      <c r="C2240" s="16">
        <f>'01_RAW_IV'!B2240</f>
        <v/>
      </c>
      <c r="D2240" s="15">
        <f>LN(B2240/B2239)</f>
        <v/>
      </c>
      <c r="E2240" s="16">
        <f>STDEV(D2220:D2240)*SQRT(252)</f>
        <v/>
      </c>
      <c r="F2240" s="16">
        <f>STDEV(D2178:D2240)*SQRT(252)</f>
        <v/>
      </c>
      <c r="G2240" s="16">
        <f>IF(OR(C2240="",F2240=""),"",C2240-F2240)</f>
        <v/>
      </c>
      <c r="H2240" s="17">
        <f>IF(OR(C2240="",F2240="",F2240=0),"",C2240/F2240)</f>
        <v/>
      </c>
      <c r="I2240" s="18">
        <f>IF('01_RAW_FwdRV'!B2240="","",'01_RAW_FwdRV'!B2240)</f>
        <v/>
      </c>
      <c r="J2240" s="18">
        <f>IF(ROW()&lt;=3286,STDEV(D2241:D2261)*SQRT(252),"")</f>
        <v/>
      </c>
      <c r="K2240" s="18">
        <f>IF(ROW()&lt;=3244,LN(B2303/B2240),"")</f>
        <v/>
      </c>
      <c r="L2240" s="19" t="n">
        <v>0.370701205895489</v>
      </c>
      <c r="M2240" s="19" t="n">
        <v>0.6458240285841894</v>
      </c>
      <c r="N2240" s="17" t="n">
        <v>-0.595884429752265</v>
      </c>
      <c r="O2240" s="20">
        <f>IF(F2240="","",IF(F2240&lt;'04_VOLATILITY_REGIMES'!$C$5,"Low",IF(F2240&lt;'04_VOLATILITY_REGIMES'!$C$6,"Normal",IF(F2240&lt;'04_VOLATILITY_REGIMES'!$C$7,"High","Extreme"))))</f>
        <v/>
      </c>
      <c r="P2240" s="20">
        <f>O2241</f>
        <v/>
      </c>
      <c r="Q2240" s="21">
        <f>YEAR(A2240)</f>
        <v/>
      </c>
    </row>
    <row r="2241">
      <c r="A2241" s="14" t="n">
        <v>44664</v>
      </c>
      <c r="B2241" s="15">
        <f>'01_RAW_Spot'!B2241</f>
        <v/>
      </c>
      <c r="C2241" s="16">
        <f>'01_RAW_IV'!B2241</f>
        <v/>
      </c>
      <c r="D2241" s="15">
        <f>LN(B2241/B2240)</f>
        <v/>
      </c>
      <c r="E2241" s="16">
        <f>STDEV(D2221:D2241)*SQRT(252)</f>
        <v/>
      </c>
      <c r="F2241" s="16">
        <f>STDEV(D2179:D2241)*SQRT(252)</f>
        <v/>
      </c>
      <c r="G2241" s="16">
        <f>IF(OR(C2241="",F2241=""),"",C2241-F2241)</f>
        <v/>
      </c>
      <c r="H2241" s="17">
        <f>IF(OR(C2241="",F2241="",F2241=0),"",C2241/F2241)</f>
        <v/>
      </c>
      <c r="I2241" s="18">
        <f>IF('01_RAW_FwdRV'!B2241="","",'01_RAW_FwdRV'!B2241)</f>
        <v/>
      </c>
      <c r="J2241" s="18">
        <f>IF(ROW()&lt;=3286,STDEV(D2242:D2262)*SQRT(252),"")</f>
        <v/>
      </c>
      <c r="K2241" s="18">
        <f>IF(ROW()&lt;=3244,LN(B2304/B2241),"")</f>
        <v/>
      </c>
      <c r="L2241" s="19" t="n">
        <v>0.3455357142857143</v>
      </c>
      <c r="M2241" s="19" t="n">
        <v>0.6357142857142857</v>
      </c>
      <c r="N2241" s="17" t="n">
        <v>-0.6207644985307536</v>
      </c>
      <c r="O2241" s="20">
        <f>IF(F2241="","",IF(F2241&lt;'04_VOLATILITY_REGIMES'!$C$5,"Low",IF(F2241&lt;'04_VOLATILITY_REGIMES'!$C$6,"Normal",IF(F2241&lt;'04_VOLATILITY_REGIMES'!$C$7,"High","Extreme"))))</f>
        <v/>
      </c>
      <c r="P2241" s="20">
        <f>O2242</f>
        <v/>
      </c>
      <c r="Q2241" s="21">
        <f>YEAR(A2241)</f>
        <v/>
      </c>
    </row>
    <row r="2242">
      <c r="A2242" s="14" t="n">
        <v>44669</v>
      </c>
      <c r="B2242" s="15">
        <f>'01_RAW_Spot'!B2242</f>
        <v/>
      </c>
      <c r="C2242" s="16">
        <f>'01_RAW_IV'!B2242</f>
        <v/>
      </c>
      <c r="D2242" s="15">
        <f>LN(B2242/B2241)</f>
        <v/>
      </c>
      <c r="E2242" s="16">
        <f>STDEV(D2222:D2242)*SQRT(252)</f>
        <v/>
      </c>
      <c r="F2242" s="16">
        <f>STDEV(D2180:D2242)*SQRT(252)</f>
        <v/>
      </c>
      <c r="G2242" s="16">
        <f>IF(OR(C2242="",F2242=""),"",C2242-F2242)</f>
        <v/>
      </c>
      <c r="H2242" s="17">
        <f>IF(OR(C2242="",F2242="",F2242=0),"",C2242/F2242)</f>
        <v/>
      </c>
      <c r="I2242" s="18">
        <f>IF('01_RAW_FwdRV'!B2242="","",'01_RAW_FwdRV'!B2242)</f>
        <v/>
      </c>
      <c r="J2242" s="18">
        <f>IF(ROW()&lt;=3286,STDEV(D2243:D2263)*SQRT(252),"")</f>
        <v/>
      </c>
      <c r="K2242" s="18">
        <f>IF(ROW()&lt;=3244,LN(B2305/B2242),"")</f>
        <v/>
      </c>
      <c r="L2242" s="19" t="n">
        <v>0.3609995537706381</v>
      </c>
      <c r="M2242" s="19" t="n">
        <v>0.6224899598393574</v>
      </c>
      <c r="N2242" s="17" t="n">
        <v>-0.5702997696892503</v>
      </c>
      <c r="O2242" s="20">
        <f>IF(F2242="","",IF(F2242&lt;'04_VOLATILITY_REGIMES'!$C$5,"Low",IF(F2242&lt;'04_VOLATILITY_REGIMES'!$C$6,"Normal",IF(F2242&lt;'04_VOLATILITY_REGIMES'!$C$7,"High","Extreme"))))</f>
        <v/>
      </c>
      <c r="P2242" s="20">
        <f>O2243</f>
        <v/>
      </c>
      <c r="Q2242" s="21">
        <f>YEAR(A2242)</f>
        <v/>
      </c>
    </row>
    <row r="2243">
      <c r="A2243" s="14" t="n">
        <v>44670</v>
      </c>
      <c r="B2243" s="15">
        <f>'01_RAW_Spot'!B2243</f>
        <v/>
      </c>
      <c r="C2243" s="16">
        <f>'01_RAW_IV'!B2243</f>
        <v/>
      </c>
      <c r="D2243" s="15">
        <f>LN(B2243/B2242)</f>
        <v/>
      </c>
      <c r="E2243" s="16">
        <f>STDEV(D2223:D2243)*SQRT(252)</f>
        <v/>
      </c>
      <c r="F2243" s="16">
        <f>STDEV(D2181:D2243)*SQRT(252)</f>
        <v/>
      </c>
      <c r="G2243" s="16">
        <f>IF(OR(C2243="",F2243=""),"",C2243-F2243)</f>
        <v/>
      </c>
      <c r="H2243" s="17">
        <f>IF(OR(C2243="",F2243="",F2243=0),"",C2243/F2243)</f>
        <v/>
      </c>
      <c r="I2243" s="18">
        <f>IF('01_RAW_FwdRV'!B2243="","",'01_RAW_FwdRV'!B2243)</f>
        <v/>
      </c>
      <c r="J2243" s="18">
        <f>IF(ROW()&lt;=3286,STDEV(D2244:D2264)*SQRT(252),"")</f>
        <v/>
      </c>
      <c r="K2243" s="18">
        <f>IF(ROW()&lt;=3244,LN(B2306/B2243),"")</f>
        <v/>
      </c>
      <c r="L2243" s="19" t="n">
        <v>0.3581623550401427</v>
      </c>
      <c r="M2243" s="19" t="n">
        <v>0.6244424620874219</v>
      </c>
      <c r="N2243" s="17" t="n">
        <v>-0.5786910968065768</v>
      </c>
      <c r="O2243" s="20">
        <f>IF(F2243="","",IF(F2243&lt;'04_VOLATILITY_REGIMES'!$C$5,"Low",IF(F2243&lt;'04_VOLATILITY_REGIMES'!$C$6,"Normal",IF(F2243&lt;'04_VOLATILITY_REGIMES'!$C$7,"High","Extreme"))))</f>
        <v/>
      </c>
      <c r="P2243" s="20">
        <f>O2244</f>
        <v/>
      </c>
      <c r="Q2243" s="21">
        <f>YEAR(A2243)</f>
        <v/>
      </c>
    </row>
    <row r="2244">
      <c r="A2244" s="14" t="n">
        <v>44671</v>
      </c>
      <c r="B2244" s="15">
        <f>'01_RAW_Spot'!B2244</f>
        <v/>
      </c>
      <c r="C2244" s="16">
        <f>'01_RAW_IV'!B2244</f>
        <v/>
      </c>
      <c r="D2244" s="15">
        <f>LN(B2244/B2243)</f>
        <v/>
      </c>
      <c r="E2244" s="16">
        <f>STDEV(D2224:D2244)*SQRT(252)</f>
        <v/>
      </c>
      <c r="F2244" s="16">
        <f>STDEV(D2182:D2244)*SQRT(252)</f>
        <v/>
      </c>
      <c r="G2244" s="16">
        <f>IF(OR(C2244="",F2244=""),"",C2244-F2244)</f>
        <v/>
      </c>
      <c r="H2244" s="17">
        <f>IF(OR(C2244="",F2244="",F2244=0),"",C2244/F2244)</f>
        <v/>
      </c>
      <c r="I2244" s="18">
        <f>IF('01_RAW_FwdRV'!B2244="","",'01_RAW_FwdRV'!B2244)</f>
        <v/>
      </c>
      <c r="J2244" s="18">
        <f>IF(ROW()&lt;=3286,STDEV(D2245:D2265)*SQRT(252),"")</f>
        <v/>
      </c>
      <c r="K2244" s="18">
        <f>IF(ROW()&lt;=3244,LN(B2307/B2244),"")</f>
        <v/>
      </c>
      <c r="L2244" s="19" t="n">
        <v>0.3749442710655372</v>
      </c>
      <c r="M2244" s="19" t="n">
        <v>0.6411056620597414</v>
      </c>
      <c r="N2244" s="17" t="n">
        <v>-0.5818666718180492</v>
      </c>
      <c r="O2244" s="20">
        <f>IF(F2244="","",IF(F2244&lt;'04_VOLATILITY_REGIMES'!$C$5,"Low",IF(F2244&lt;'04_VOLATILITY_REGIMES'!$C$6,"Normal",IF(F2244&lt;'04_VOLATILITY_REGIMES'!$C$7,"High","Extreme"))))</f>
        <v/>
      </c>
      <c r="P2244" s="20">
        <f>O2245</f>
        <v/>
      </c>
      <c r="Q2244" s="21">
        <f>YEAR(A2244)</f>
        <v/>
      </c>
    </row>
    <row r="2245">
      <c r="A2245" s="14" t="n">
        <v>44672</v>
      </c>
      <c r="B2245" s="15">
        <f>'01_RAW_Spot'!B2245</f>
        <v/>
      </c>
      <c r="C2245" s="16">
        <f>'01_RAW_IV'!B2245</f>
        <v/>
      </c>
      <c r="D2245" s="15">
        <f>LN(B2245/B2244)</f>
        <v/>
      </c>
      <c r="E2245" s="16">
        <f>STDEV(D2225:D2245)*SQRT(252)</f>
        <v/>
      </c>
      <c r="F2245" s="16">
        <f>STDEV(D2183:D2245)*SQRT(252)</f>
        <v/>
      </c>
      <c r="G2245" s="16">
        <f>IF(OR(C2245="",F2245=""),"",C2245-F2245)</f>
        <v/>
      </c>
      <c r="H2245" s="17">
        <f>IF(OR(C2245="",F2245="",F2245=0),"",C2245/F2245)</f>
        <v/>
      </c>
      <c r="I2245" s="18">
        <f>IF('01_RAW_FwdRV'!B2245="","",'01_RAW_FwdRV'!B2245)</f>
        <v/>
      </c>
      <c r="J2245" s="18">
        <f>IF(ROW()&lt;=3286,STDEV(D2246:D2266)*SQRT(252),"")</f>
        <v/>
      </c>
      <c r="K2245" s="18">
        <f>IF(ROW()&lt;=3244,LN(B2308/B2245),"")</f>
        <v/>
      </c>
      <c r="L2245" s="19" t="n">
        <v>0.3680926916221034</v>
      </c>
      <c r="M2245" s="19" t="n">
        <v>0.6417112299465241</v>
      </c>
      <c r="N2245" s="17" t="n">
        <v>-0.5979087246134179</v>
      </c>
      <c r="O2245" s="20">
        <f>IF(F2245="","",IF(F2245&lt;'04_VOLATILITY_REGIMES'!$C$5,"Low",IF(F2245&lt;'04_VOLATILITY_REGIMES'!$C$6,"Normal",IF(F2245&lt;'04_VOLATILITY_REGIMES'!$C$7,"High","Extreme"))))</f>
        <v/>
      </c>
      <c r="P2245" s="20">
        <f>O2246</f>
        <v/>
      </c>
      <c r="Q2245" s="21">
        <f>YEAR(A2245)</f>
        <v/>
      </c>
    </row>
    <row r="2246">
      <c r="A2246" s="14" t="n">
        <v>44673</v>
      </c>
      <c r="B2246" s="15">
        <f>'01_RAW_Spot'!B2246</f>
        <v/>
      </c>
      <c r="C2246" s="16">
        <f>'01_RAW_IV'!B2246</f>
        <v/>
      </c>
      <c r="D2246" s="15">
        <f>LN(B2246/B2245)</f>
        <v/>
      </c>
      <c r="E2246" s="16">
        <f>STDEV(D2226:D2246)*SQRT(252)</f>
        <v/>
      </c>
      <c r="F2246" s="16">
        <f>STDEV(D2184:D2246)*SQRT(252)</f>
        <v/>
      </c>
      <c r="G2246" s="16">
        <f>IF(OR(C2246="",F2246=""),"",C2246-F2246)</f>
        <v/>
      </c>
      <c r="H2246" s="17">
        <f>IF(OR(C2246="",F2246="",F2246=0),"",C2246/F2246)</f>
        <v/>
      </c>
      <c r="I2246" s="18">
        <f>IF('01_RAW_FwdRV'!B2246="","",'01_RAW_FwdRV'!B2246)</f>
        <v/>
      </c>
      <c r="J2246" s="18">
        <f>IF(ROW()&lt;=3286,STDEV(D2247:D2267)*SQRT(252),"")</f>
        <v/>
      </c>
      <c r="K2246" s="18">
        <f>IF(ROW()&lt;=3244,LN(B2309/B2246),"")</f>
        <v/>
      </c>
      <c r="L2246" s="19" t="n">
        <v>0.3737193763919822</v>
      </c>
      <c r="M2246" s="19" t="n">
        <v>0.6485523385300668</v>
      </c>
      <c r="N2246" s="17" t="n">
        <v>-0.5951105318869488</v>
      </c>
      <c r="O2246" s="20">
        <f>IF(F2246="","",IF(F2246&lt;'04_VOLATILITY_REGIMES'!$C$5,"Low",IF(F2246&lt;'04_VOLATILITY_REGIMES'!$C$6,"Normal",IF(F2246&lt;'04_VOLATILITY_REGIMES'!$C$7,"High","Extreme"))))</f>
        <v/>
      </c>
      <c r="P2246" s="20">
        <f>O2247</f>
        <v/>
      </c>
      <c r="Q2246" s="21">
        <f>YEAR(A2246)</f>
        <v/>
      </c>
    </row>
    <row r="2247">
      <c r="A2247" s="14" t="n">
        <v>44676</v>
      </c>
      <c r="B2247" s="15">
        <f>'01_RAW_Spot'!B2247</f>
        <v/>
      </c>
      <c r="C2247" s="16">
        <f>'01_RAW_IV'!B2247</f>
        <v/>
      </c>
      <c r="D2247" s="15">
        <f>LN(B2247/B2246)</f>
        <v/>
      </c>
      <c r="E2247" s="16">
        <f>STDEV(D2227:D2247)*SQRT(252)</f>
        <v/>
      </c>
      <c r="F2247" s="16">
        <f>STDEV(D2185:D2247)*SQRT(252)</f>
        <v/>
      </c>
      <c r="G2247" s="16">
        <f>IF(OR(C2247="",F2247=""),"",C2247-F2247)</f>
        <v/>
      </c>
      <c r="H2247" s="17">
        <f>IF(OR(C2247="",F2247="",F2247=0),"",C2247/F2247)</f>
        <v/>
      </c>
      <c r="I2247" s="18">
        <f>IF('01_RAW_FwdRV'!B2247="","",'01_RAW_FwdRV'!B2247)</f>
        <v/>
      </c>
      <c r="J2247" s="18">
        <f>IF(ROW()&lt;=3286,STDEV(D2248:D2268)*SQRT(252),"")</f>
        <v/>
      </c>
      <c r="K2247" s="18">
        <f>IF(ROW()&lt;=3244,LN(B2310/B2247),"")</f>
        <v/>
      </c>
      <c r="L2247" s="19" t="n">
        <v>0.4038290293855744</v>
      </c>
      <c r="M2247" s="19" t="n">
        <v>0.6562778272484416</v>
      </c>
      <c r="N2247" s="17" t="n">
        <v>-0.5409423576405217</v>
      </c>
      <c r="O2247" s="20">
        <f>IF(F2247="","",IF(F2247&lt;'04_VOLATILITY_REGIMES'!$C$5,"Low",IF(F2247&lt;'04_VOLATILITY_REGIMES'!$C$6,"Normal",IF(F2247&lt;'04_VOLATILITY_REGIMES'!$C$7,"High","Extreme"))))</f>
        <v/>
      </c>
      <c r="P2247" s="20">
        <f>O2248</f>
        <v/>
      </c>
      <c r="Q2247" s="21">
        <f>YEAR(A2247)</f>
        <v/>
      </c>
    </row>
    <row r="2248">
      <c r="A2248" s="14" t="n">
        <v>44677</v>
      </c>
      <c r="B2248" s="15">
        <f>'01_RAW_Spot'!B2248</f>
        <v/>
      </c>
      <c r="C2248" s="16">
        <f>'01_RAW_IV'!B2248</f>
        <v/>
      </c>
      <c r="D2248" s="15">
        <f>LN(B2248/B2247)</f>
        <v/>
      </c>
      <c r="E2248" s="16">
        <f>STDEV(D2228:D2248)*SQRT(252)</f>
        <v/>
      </c>
      <c r="F2248" s="16">
        <f>STDEV(D2186:D2248)*SQRT(252)</f>
        <v/>
      </c>
      <c r="G2248" s="16">
        <f>IF(OR(C2248="",F2248=""),"",C2248-F2248)</f>
        <v/>
      </c>
      <c r="H2248" s="17">
        <f>IF(OR(C2248="",F2248="",F2248=0),"",C2248/F2248)</f>
        <v/>
      </c>
      <c r="I2248" s="18">
        <f>IF('01_RAW_FwdRV'!B2248="","",'01_RAW_FwdRV'!B2248)</f>
        <v/>
      </c>
      <c r="J2248" s="18">
        <f>IF(ROW()&lt;=3286,STDEV(D2249:D2269)*SQRT(252),"")</f>
        <v/>
      </c>
      <c r="K2248" s="18">
        <f>IF(ROW()&lt;=3244,LN(B2311/B2248),"")</f>
        <v/>
      </c>
      <c r="L2248" s="19" t="n">
        <v>0.4125500667556742</v>
      </c>
      <c r="M2248" s="19" t="n">
        <v>0.6381842456608812</v>
      </c>
      <c r="N2248" s="17" t="n">
        <v>-0.4952007628553069</v>
      </c>
      <c r="O2248" s="20">
        <f>IF(F2248="","",IF(F2248&lt;'04_VOLATILITY_REGIMES'!$C$5,"Low",IF(F2248&lt;'04_VOLATILITY_REGIMES'!$C$6,"Normal",IF(F2248&lt;'04_VOLATILITY_REGIMES'!$C$7,"High","Extreme"))))</f>
        <v/>
      </c>
      <c r="P2248" s="20">
        <f>O2249</f>
        <v/>
      </c>
      <c r="Q2248" s="21">
        <f>YEAR(A2248)</f>
        <v/>
      </c>
    </row>
    <row r="2249">
      <c r="A2249" s="14" t="n">
        <v>44678</v>
      </c>
      <c r="B2249" s="15">
        <f>'01_RAW_Spot'!B2249</f>
        <v/>
      </c>
      <c r="C2249" s="16">
        <f>'01_RAW_IV'!B2249</f>
        <v/>
      </c>
      <c r="D2249" s="15">
        <f>LN(B2249/B2248)</f>
        <v/>
      </c>
      <c r="E2249" s="16">
        <f>STDEV(D2229:D2249)*SQRT(252)</f>
        <v/>
      </c>
      <c r="F2249" s="16">
        <f>STDEV(D2187:D2249)*SQRT(252)</f>
        <v/>
      </c>
      <c r="G2249" s="16">
        <f>IF(OR(C2249="",F2249=""),"",C2249-F2249)</f>
        <v/>
      </c>
      <c r="H2249" s="17">
        <f>IF(OR(C2249="",F2249="",F2249=0),"",C2249/F2249)</f>
        <v/>
      </c>
      <c r="I2249" s="18">
        <f>IF('01_RAW_FwdRV'!B2249="","",'01_RAW_FwdRV'!B2249)</f>
        <v/>
      </c>
      <c r="J2249" s="18">
        <f>IF(ROW()&lt;=3286,STDEV(D2250:D2270)*SQRT(252),"")</f>
        <v/>
      </c>
      <c r="K2249" s="18">
        <f>IF(ROW()&lt;=3244,LN(B2312/B2249),"")</f>
        <v/>
      </c>
      <c r="L2249" s="19" t="n">
        <v>0.447508896797153</v>
      </c>
      <c r="M2249" s="19" t="n">
        <v>0.6325622775800712</v>
      </c>
      <c r="N2249" s="17" t="n">
        <v>-0.4010171798745319</v>
      </c>
      <c r="O2249" s="20">
        <f>IF(F2249="","",IF(F2249&lt;'04_VOLATILITY_REGIMES'!$C$5,"Low",IF(F2249&lt;'04_VOLATILITY_REGIMES'!$C$6,"Normal",IF(F2249&lt;'04_VOLATILITY_REGIMES'!$C$7,"High","Extreme"))))</f>
        <v/>
      </c>
      <c r="P2249" s="20">
        <f>O2250</f>
        <v/>
      </c>
      <c r="Q2249" s="21">
        <f>YEAR(A2249)</f>
        <v/>
      </c>
    </row>
    <row r="2250">
      <c r="A2250" s="14" t="n">
        <v>44679</v>
      </c>
      <c r="B2250" s="15">
        <f>'01_RAW_Spot'!B2250</f>
        <v/>
      </c>
      <c r="C2250" s="16">
        <f>'01_RAW_IV'!B2250</f>
        <v/>
      </c>
      <c r="D2250" s="15">
        <f>LN(B2250/B2249)</f>
        <v/>
      </c>
      <c r="E2250" s="16">
        <f>STDEV(D2230:D2250)*SQRT(252)</f>
        <v/>
      </c>
      <c r="F2250" s="16">
        <f>STDEV(D2188:D2250)*SQRT(252)</f>
        <v/>
      </c>
      <c r="G2250" s="16">
        <f>IF(OR(C2250="",F2250=""),"",C2250-F2250)</f>
        <v/>
      </c>
      <c r="H2250" s="17">
        <f>IF(OR(C2250="",F2250="",F2250=0),"",C2250/F2250)</f>
        <v/>
      </c>
      <c r="I2250" s="18">
        <f>IF('01_RAW_FwdRV'!B2250="","",'01_RAW_FwdRV'!B2250)</f>
        <v/>
      </c>
      <c r="J2250" s="18">
        <f>IF(ROW()&lt;=3286,STDEV(D2251:D2271)*SQRT(252),"")</f>
        <v/>
      </c>
      <c r="K2250" s="18">
        <f>IF(ROW()&lt;=3244,LN(B2313/B2250),"")</f>
        <v/>
      </c>
      <c r="L2250" s="19" t="n">
        <v>0.5042240995998222</v>
      </c>
      <c r="M2250" s="19" t="n">
        <v>0.6327256558470431</v>
      </c>
      <c r="N2250" s="17" t="n">
        <v>-0.3112793645920355</v>
      </c>
      <c r="O2250" s="20">
        <f>IF(F2250="","",IF(F2250&lt;'04_VOLATILITY_REGIMES'!$C$5,"Low",IF(F2250&lt;'04_VOLATILITY_REGIMES'!$C$6,"Normal",IF(F2250&lt;'04_VOLATILITY_REGIMES'!$C$7,"High","Extreme"))))</f>
        <v/>
      </c>
      <c r="P2250" s="20">
        <f>O2251</f>
        <v/>
      </c>
      <c r="Q2250" s="21">
        <f>YEAR(A2250)</f>
        <v/>
      </c>
    </row>
    <row r="2251">
      <c r="A2251" s="14" t="n">
        <v>44680</v>
      </c>
      <c r="B2251" s="15">
        <f>'01_RAW_Spot'!B2251</f>
        <v/>
      </c>
      <c r="C2251" s="16">
        <f>'01_RAW_IV'!B2251</f>
        <v/>
      </c>
      <c r="D2251" s="15">
        <f>LN(B2251/B2250)</f>
        <v/>
      </c>
      <c r="E2251" s="16">
        <f>STDEV(D2231:D2251)*SQRT(252)</f>
        <v/>
      </c>
      <c r="F2251" s="16">
        <f>STDEV(D2189:D2251)*SQRT(252)</f>
        <v/>
      </c>
      <c r="G2251" s="16">
        <f>IF(OR(C2251="",F2251=""),"",C2251-F2251)</f>
        <v/>
      </c>
      <c r="H2251" s="17">
        <f>IF(OR(C2251="",F2251="",F2251=0),"",C2251/F2251)</f>
        <v/>
      </c>
      <c r="I2251" s="18">
        <f>IF('01_RAW_FwdRV'!B2251="","",'01_RAW_FwdRV'!B2251)</f>
        <v/>
      </c>
      <c r="J2251" s="18">
        <f>IF(ROW()&lt;=3286,STDEV(D2252:D2272)*SQRT(252),"")</f>
        <v/>
      </c>
      <c r="K2251" s="18">
        <f>IF(ROW()&lt;=3244,LN(B2314/B2251),"")</f>
        <v/>
      </c>
      <c r="L2251" s="19" t="n">
        <v>0.4977777777777778</v>
      </c>
      <c r="M2251" s="19" t="n">
        <v>0.6315555555555555</v>
      </c>
      <c r="N2251" s="17" t="n">
        <v>-0.3218178473198734</v>
      </c>
      <c r="O2251" s="20">
        <f>IF(F2251="","",IF(F2251&lt;'04_VOLATILITY_REGIMES'!$C$5,"Low",IF(F2251&lt;'04_VOLATILITY_REGIMES'!$C$6,"Normal",IF(F2251&lt;'04_VOLATILITY_REGIMES'!$C$7,"High","Extreme"))))</f>
        <v/>
      </c>
      <c r="P2251" s="20">
        <f>O2252</f>
        <v/>
      </c>
      <c r="Q2251" s="21">
        <f>YEAR(A2251)</f>
        <v/>
      </c>
    </row>
    <row r="2252">
      <c r="A2252" s="14" t="n">
        <v>44683</v>
      </c>
      <c r="B2252" s="15">
        <f>'01_RAW_Spot'!B2252</f>
        <v/>
      </c>
      <c r="C2252" s="16">
        <f>'01_RAW_IV'!B2252</f>
        <v/>
      </c>
      <c r="D2252" s="15">
        <f>LN(B2252/B2251)</f>
        <v/>
      </c>
      <c r="E2252" s="16">
        <f>STDEV(D2232:D2252)*SQRT(252)</f>
        <v/>
      </c>
      <c r="F2252" s="16">
        <f>STDEV(D2190:D2252)*SQRT(252)</f>
        <v/>
      </c>
      <c r="G2252" s="16">
        <f>IF(OR(C2252="",F2252=""),"",C2252-F2252)</f>
        <v/>
      </c>
      <c r="H2252" s="17">
        <f>IF(OR(C2252="",F2252="",F2252=0),"",C2252/F2252)</f>
        <v/>
      </c>
      <c r="I2252" s="18">
        <f>IF('01_RAW_FwdRV'!B2252="","",'01_RAW_FwdRV'!B2252)</f>
        <v/>
      </c>
      <c r="J2252" s="18">
        <f>IF(ROW()&lt;=3286,STDEV(D2253:D2273)*SQRT(252),"")</f>
        <v/>
      </c>
      <c r="K2252" s="18">
        <f>IF(ROW()&lt;=3244,LN(B2315/B2252),"")</f>
        <v/>
      </c>
      <c r="L2252" s="19" t="n">
        <v>0.5002221235006664</v>
      </c>
      <c r="M2252" s="19" t="n">
        <v>0.6286095068858285</v>
      </c>
      <c r="N2252" s="17" t="n">
        <v>-0.3156753558979613</v>
      </c>
      <c r="O2252" s="20">
        <f>IF(F2252="","",IF(F2252&lt;'04_VOLATILITY_REGIMES'!$C$5,"Low",IF(F2252&lt;'04_VOLATILITY_REGIMES'!$C$6,"Normal",IF(F2252&lt;'04_VOLATILITY_REGIMES'!$C$7,"High","Extreme"))))</f>
        <v/>
      </c>
      <c r="P2252" s="20">
        <f>O2253</f>
        <v/>
      </c>
      <c r="Q2252" s="21">
        <f>YEAR(A2252)</f>
        <v/>
      </c>
    </row>
    <row r="2253">
      <c r="A2253" s="14" t="n">
        <v>44685</v>
      </c>
      <c r="B2253" s="15">
        <f>'01_RAW_Spot'!B2253</f>
        <v/>
      </c>
      <c r="C2253" s="16">
        <f>'01_RAW_IV'!B2253</f>
        <v/>
      </c>
      <c r="D2253" s="15">
        <f>LN(B2253/B2252)</f>
        <v/>
      </c>
      <c r="E2253" s="16">
        <f>STDEV(D2233:D2253)*SQRT(252)</f>
        <v/>
      </c>
      <c r="F2253" s="16">
        <f>STDEV(D2191:D2253)*SQRT(252)</f>
        <v/>
      </c>
      <c r="G2253" s="16">
        <f>IF(OR(C2253="",F2253=""),"",C2253-F2253)</f>
        <v/>
      </c>
      <c r="H2253" s="17">
        <f>IF(OR(C2253="",F2253="",F2253=0),"",C2253/F2253)</f>
        <v/>
      </c>
      <c r="I2253" s="18">
        <f>IF('01_RAW_FwdRV'!B2253="","",'01_RAW_FwdRV'!B2253)</f>
        <v/>
      </c>
      <c r="J2253" s="18">
        <f>IF(ROW()&lt;=3286,STDEV(D2254:D2274)*SQRT(252),"")</f>
        <v/>
      </c>
      <c r="K2253" s="18">
        <f>IF(ROW()&lt;=3244,LN(B2316/B2253),"")</f>
        <v/>
      </c>
      <c r="L2253" s="19" t="n">
        <v>0.491563055062167</v>
      </c>
      <c r="M2253" s="19" t="n">
        <v>0.6265541740674956</v>
      </c>
      <c r="N2253" s="17" t="n">
        <v>-0.3232199404043657</v>
      </c>
      <c r="O2253" s="20">
        <f>IF(F2253="","",IF(F2253&lt;'04_VOLATILITY_REGIMES'!$C$5,"Low",IF(F2253&lt;'04_VOLATILITY_REGIMES'!$C$6,"Normal",IF(F2253&lt;'04_VOLATILITY_REGIMES'!$C$7,"High","Extreme"))))</f>
        <v/>
      </c>
      <c r="P2253" s="20">
        <f>O2254</f>
        <v/>
      </c>
      <c r="Q2253" s="21">
        <f>YEAR(A2253)</f>
        <v/>
      </c>
    </row>
    <row r="2254">
      <c r="A2254" s="14" t="n">
        <v>44686</v>
      </c>
      <c r="B2254" s="15">
        <f>'01_RAW_Spot'!B2254</f>
        <v/>
      </c>
      <c r="C2254" s="16">
        <f>'01_RAW_IV'!B2254</f>
        <v/>
      </c>
      <c r="D2254" s="15">
        <f>LN(B2254/B2253)</f>
        <v/>
      </c>
      <c r="E2254" s="16">
        <f>STDEV(D2234:D2254)*SQRT(252)</f>
        <v/>
      </c>
      <c r="F2254" s="16">
        <f>STDEV(D2192:D2254)*SQRT(252)</f>
        <v/>
      </c>
      <c r="G2254" s="16">
        <f>IF(OR(C2254="",F2254=""),"",C2254-F2254)</f>
        <v/>
      </c>
      <c r="H2254" s="17">
        <f>IF(OR(C2254="",F2254="",F2254=0),"",C2254/F2254)</f>
        <v/>
      </c>
      <c r="I2254" s="18">
        <f>IF('01_RAW_FwdRV'!B2254="","",'01_RAW_FwdRV'!B2254)</f>
        <v/>
      </c>
      <c r="J2254" s="18">
        <f>IF(ROW()&lt;=3286,STDEV(D2255:D2275)*SQRT(252),"")</f>
        <v/>
      </c>
      <c r="K2254" s="18">
        <f>IF(ROW()&lt;=3244,LN(B2317/B2254),"")</f>
        <v/>
      </c>
      <c r="L2254" s="19" t="n">
        <v>0.4252108300044385</v>
      </c>
      <c r="M2254" s="19" t="n">
        <v>0.619618286728806</v>
      </c>
      <c r="N2254" s="17" t="n">
        <v>-0.4273235804024933</v>
      </c>
      <c r="O2254" s="20">
        <f>IF(F2254="","",IF(F2254&lt;'04_VOLATILITY_REGIMES'!$C$5,"Low",IF(F2254&lt;'04_VOLATILITY_REGIMES'!$C$6,"Normal",IF(F2254&lt;'04_VOLATILITY_REGIMES'!$C$7,"High","Extreme"))))</f>
        <v/>
      </c>
      <c r="P2254" s="20">
        <f>O2255</f>
        <v/>
      </c>
      <c r="Q2254" s="21">
        <f>YEAR(A2254)</f>
        <v/>
      </c>
    </row>
    <row r="2255">
      <c r="A2255" s="14" t="n">
        <v>44687</v>
      </c>
      <c r="B2255" s="15">
        <f>'01_RAW_Spot'!B2255</f>
        <v/>
      </c>
      <c r="C2255" s="16">
        <f>'01_RAW_IV'!B2255</f>
        <v/>
      </c>
      <c r="D2255" s="15">
        <f>LN(B2255/B2254)</f>
        <v/>
      </c>
      <c r="E2255" s="16">
        <f>STDEV(D2235:D2255)*SQRT(252)</f>
        <v/>
      </c>
      <c r="F2255" s="16">
        <f>STDEV(D2193:D2255)*SQRT(252)</f>
        <v/>
      </c>
      <c r="G2255" s="16">
        <f>IF(OR(C2255="",F2255=""),"",C2255-F2255)</f>
        <v/>
      </c>
      <c r="H2255" s="17">
        <f>IF(OR(C2255="",F2255="",F2255=0),"",C2255/F2255)</f>
        <v/>
      </c>
      <c r="I2255" s="18">
        <f>IF('01_RAW_FwdRV'!B2255="","",'01_RAW_FwdRV'!B2255)</f>
        <v/>
      </c>
      <c r="J2255" s="18">
        <f>IF(ROW()&lt;=3286,STDEV(D2256:D2276)*SQRT(252),"")</f>
        <v/>
      </c>
      <c r="K2255" s="18">
        <f>IF(ROW()&lt;=3244,LN(B2318/B2255),"")</f>
        <v/>
      </c>
      <c r="L2255" s="19" t="n">
        <v>0.5048802129547472</v>
      </c>
      <c r="M2255" s="19" t="n">
        <v>0.6885536823425022</v>
      </c>
      <c r="N2255" s="17" t="n">
        <v>-0.4206925068409366</v>
      </c>
      <c r="O2255" s="20">
        <f>IF(F2255="","",IF(F2255&lt;'04_VOLATILITY_REGIMES'!$C$5,"Low",IF(F2255&lt;'04_VOLATILITY_REGIMES'!$C$6,"Normal",IF(F2255&lt;'04_VOLATILITY_REGIMES'!$C$7,"High","Extreme"))))</f>
        <v/>
      </c>
      <c r="P2255" s="20">
        <f>O2256</f>
        <v/>
      </c>
      <c r="Q2255" s="21">
        <f>YEAR(A2255)</f>
        <v/>
      </c>
    </row>
    <row r="2256">
      <c r="A2256" s="14" t="n">
        <v>44690</v>
      </c>
      <c r="B2256" s="15">
        <f>'01_RAW_Spot'!B2256</f>
        <v/>
      </c>
      <c r="C2256" s="16">
        <f>'01_RAW_IV'!B2256</f>
        <v/>
      </c>
      <c r="D2256" s="15">
        <f>LN(B2256/B2255)</f>
        <v/>
      </c>
      <c r="E2256" s="16">
        <f>STDEV(D2236:D2256)*SQRT(252)</f>
        <v/>
      </c>
      <c r="F2256" s="16">
        <f>STDEV(D2194:D2256)*SQRT(252)</f>
        <v/>
      </c>
      <c r="G2256" s="16">
        <f>IF(OR(C2256="",F2256=""),"",C2256-F2256)</f>
        <v/>
      </c>
      <c r="H2256" s="17">
        <f>IF(OR(C2256="",F2256="",F2256=0),"",C2256/F2256)</f>
        <v/>
      </c>
      <c r="I2256" s="18">
        <f>IF('01_RAW_FwdRV'!B2256="","",'01_RAW_FwdRV'!B2256)</f>
        <v/>
      </c>
      <c r="J2256" s="18">
        <f>IF(ROW()&lt;=3286,STDEV(D2257:D2277)*SQRT(252),"")</f>
        <v/>
      </c>
      <c r="K2256" s="18">
        <f>IF(ROW()&lt;=3244,LN(B2319/B2256),"")</f>
        <v/>
      </c>
      <c r="L2256" s="19" t="n">
        <v>0.6505543237250554</v>
      </c>
      <c r="M2256" s="19" t="n">
        <v>0.6909090909090909</v>
      </c>
      <c r="N2256" s="17" t="n">
        <v>-0.1373163715670065</v>
      </c>
      <c r="O2256" s="20">
        <f>IF(F2256="","",IF(F2256&lt;'04_VOLATILITY_REGIMES'!$C$5,"Low",IF(F2256&lt;'04_VOLATILITY_REGIMES'!$C$6,"Normal",IF(F2256&lt;'04_VOLATILITY_REGIMES'!$C$7,"High","Extreme"))))</f>
        <v/>
      </c>
      <c r="P2256" s="20">
        <f>O2257</f>
        <v/>
      </c>
      <c r="Q2256" s="21">
        <f>YEAR(A2256)</f>
        <v/>
      </c>
    </row>
    <row r="2257">
      <c r="A2257" s="14" t="n">
        <v>44691</v>
      </c>
      <c r="B2257" s="15">
        <f>'01_RAW_Spot'!B2257</f>
        <v/>
      </c>
      <c r="C2257" s="16">
        <f>'01_RAW_IV'!B2257</f>
        <v/>
      </c>
      <c r="D2257" s="15">
        <f>LN(B2257/B2256)</f>
        <v/>
      </c>
      <c r="E2257" s="16">
        <f>STDEV(D2237:D2257)*SQRT(252)</f>
        <v/>
      </c>
      <c r="F2257" s="16">
        <f>STDEV(D2195:D2257)*SQRT(252)</f>
        <v/>
      </c>
      <c r="G2257" s="16">
        <f>IF(OR(C2257="",F2257=""),"",C2257-F2257)</f>
        <v/>
      </c>
      <c r="H2257" s="17">
        <f>IF(OR(C2257="",F2257="",F2257=0),"",C2257/F2257)</f>
        <v/>
      </c>
      <c r="I2257" s="18">
        <f>IF('01_RAW_FwdRV'!B2257="","",'01_RAW_FwdRV'!B2257)</f>
        <v/>
      </c>
      <c r="J2257" s="18">
        <f>IF(ROW()&lt;=3286,STDEV(D2258:D2278)*SQRT(252),"")</f>
        <v/>
      </c>
      <c r="K2257" s="18">
        <f>IF(ROW()&lt;=3244,LN(B2320/B2257),"")</f>
        <v/>
      </c>
      <c r="L2257" s="19" t="n">
        <v>0.6378546099290781</v>
      </c>
      <c r="M2257" s="19" t="n">
        <v>0.6932624113475178</v>
      </c>
      <c r="N2257" s="17" t="n">
        <v>-0.172555350585519</v>
      </c>
      <c r="O2257" s="20">
        <f>IF(F2257="","",IF(F2257&lt;'04_VOLATILITY_REGIMES'!$C$5,"Low",IF(F2257&lt;'04_VOLATILITY_REGIMES'!$C$6,"Normal",IF(F2257&lt;'04_VOLATILITY_REGIMES'!$C$7,"High","Extreme"))))</f>
        <v/>
      </c>
      <c r="P2257" s="20">
        <f>O2258</f>
        <v/>
      </c>
      <c r="Q2257" s="21">
        <f>YEAR(A2257)</f>
        <v/>
      </c>
    </row>
    <row r="2258">
      <c r="A2258" s="14" t="n">
        <v>44692</v>
      </c>
      <c r="B2258" s="15">
        <f>'01_RAW_Spot'!B2258</f>
        <v/>
      </c>
      <c r="C2258" s="16">
        <f>'01_RAW_IV'!B2258</f>
        <v/>
      </c>
      <c r="D2258" s="15">
        <f>LN(B2258/B2257)</f>
        <v/>
      </c>
      <c r="E2258" s="16">
        <f>STDEV(D2238:D2258)*SQRT(252)</f>
        <v/>
      </c>
      <c r="F2258" s="16">
        <f>STDEV(D2196:D2258)*SQRT(252)</f>
        <v/>
      </c>
      <c r="G2258" s="16">
        <f>IF(OR(C2258="",F2258=""),"",C2258-F2258)</f>
        <v/>
      </c>
      <c r="H2258" s="17">
        <f>IF(OR(C2258="",F2258="",F2258=0),"",C2258/F2258)</f>
        <v/>
      </c>
      <c r="I2258" s="18">
        <f>IF('01_RAW_FwdRV'!B2258="","",'01_RAW_FwdRV'!B2258)</f>
        <v/>
      </c>
      <c r="J2258" s="18">
        <f>IF(ROW()&lt;=3286,STDEV(D2259:D2279)*SQRT(252),"")</f>
        <v/>
      </c>
      <c r="K2258" s="18">
        <f>IF(ROW()&lt;=3244,LN(B2321/B2258),"")</f>
        <v/>
      </c>
      <c r="L2258" s="19" t="n">
        <v>0.6349136021267169</v>
      </c>
      <c r="M2258" s="19" t="n">
        <v>0.694284448382809</v>
      </c>
      <c r="N2258" s="17" t="n">
        <v>-0.1851492701410478</v>
      </c>
      <c r="O2258" s="20">
        <f>IF(F2258="","",IF(F2258&lt;'04_VOLATILITY_REGIMES'!$C$5,"Low",IF(F2258&lt;'04_VOLATILITY_REGIMES'!$C$6,"Normal",IF(F2258&lt;'04_VOLATILITY_REGIMES'!$C$7,"High","Extreme"))))</f>
        <v/>
      </c>
      <c r="P2258" s="20">
        <f>O2259</f>
        <v/>
      </c>
      <c r="Q2258" s="21">
        <f>YEAR(A2258)</f>
        <v/>
      </c>
    </row>
    <row r="2259">
      <c r="A2259" s="14" t="n">
        <v>44693</v>
      </c>
      <c r="B2259" s="15">
        <f>'01_RAW_Spot'!B2259</f>
        <v/>
      </c>
      <c r="C2259" s="16">
        <f>'01_RAW_IV'!B2259</f>
        <v/>
      </c>
      <c r="D2259" s="15">
        <f>LN(B2259/B2258)</f>
        <v/>
      </c>
      <c r="E2259" s="16">
        <f>STDEV(D2239:D2259)*SQRT(252)</f>
        <v/>
      </c>
      <c r="F2259" s="16">
        <f>STDEV(D2197:D2259)*SQRT(252)</f>
        <v/>
      </c>
      <c r="G2259" s="16">
        <f>IF(OR(C2259="",F2259=""),"",C2259-F2259)</f>
        <v/>
      </c>
      <c r="H2259" s="17">
        <f>IF(OR(C2259="",F2259="",F2259=0),"",C2259/F2259)</f>
        <v/>
      </c>
      <c r="I2259" s="18">
        <f>IF('01_RAW_FwdRV'!B2259="","",'01_RAW_FwdRV'!B2259)</f>
        <v/>
      </c>
      <c r="J2259" s="18">
        <f>IF(ROW()&lt;=3286,STDEV(D2260:D2280)*SQRT(252),"")</f>
        <v/>
      </c>
      <c r="K2259" s="18">
        <f>IF(ROW()&lt;=3244,LN(B2322/B2259),"")</f>
        <v/>
      </c>
      <c r="L2259" s="19" t="n">
        <v>0.6643046944198405</v>
      </c>
      <c r="M2259" s="19" t="n">
        <v>0.6953055801594331</v>
      </c>
      <c r="N2259" s="17" t="n">
        <v>-0.1020060293965827</v>
      </c>
      <c r="O2259" s="20">
        <f>IF(F2259="","",IF(F2259&lt;'04_VOLATILITY_REGIMES'!$C$5,"Low",IF(F2259&lt;'04_VOLATILITY_REGIMES'!$C$6,"Normal",IF(F2259&lt;'04_VOLATILITY_REGIMES'!$C$7,"High","Extreme"))))</f>
        <v/>
      </c>
      <c r="P2259" s="20">
        <f>O2260</f>
        <v/>
      </c>
      <c r="Q2259" s="21">
        <f>YEAR(A2259)</f>
        <v/>
      </c>
    </row>
    <row r="2260">
      <c r="A2260" s="14" t="n">
        <v>44694</v>
      </c>
      <c r="B2260" s="15">
        <f>'01_RAW_Spot'!B2260</f>
        <v/>
      </c>
      <c r="C2260" s="16">
        <f>'01_RAW_IV'!B2260</f>
        <v/>
      </c>
      <c r="D2260" s="15">
        <f>LN(B2260/B2259)</f>
        <v/>
      </c>
      <c r="E2260" s="16">
        <f>STDEV(D2240:D2260)*SQRT(252)</f>
        <v/>
      </c>
      <c r="F2260" s="16">
        <f>STDEV(D2198:D2260)*SQRT(252)</f>
        <v/>
      </c>
      <c r="G2260" s="16">
        <f>IF(OR(C2260="",F2260=""),"",C2260-F2260)</f>
        <v/>
      </c>
      <c r="H2260" s="17">
        <f>IF(OR(C2260="",F2260="",F2260=0),"",C2260/F2260)</f>
        <v/>
      </c>
      <c r="I2260" s="18">
        <f>IF('01_RAW_FwdRV'!B2260="","",'01_RAW_FwdRV'!B2260)</f>
        <v/>
      </c>
      <c r="J2260" s="18">
        <f>IF(ROW()&lt;=3286,STDEV(D2261:D2281)*SQRT(252),"")</f>
        <v/>
      </c>
      <c r="K2260" s="18">
        <f>IF(ROW()&lt;=3244,LN(B2323/B2260),"")</f>
        <v/>
      </c>
      <c r="L2260" s="19" t="n">
        <v>0.6613545816733067</v>
      </c>
      <c r="M2260" s="19" t="n">
        <v>0.6905710491367862</v>
      </c>
      <c r="N2260" s="17" t="n">
        <v>-0.1049205861490635</v>
      </c>
      <c r="O2260" s="20">
        <f>IF(F2260="","",IF(F2260&lt;'04_VOLATILITY_REGIMES'!$C$5,"Low",IF(F2260&lt;'04_VOLATILITY_REGIMES'!$C$6,"Normal",IF(F2260&lt;'04_VOLATILITY_REGIMES'!$C$7,"High","Extreme"))))</f>
        <v/>
      </c>
      <c r="P2260" s="20">
        <f>O2261</f>
        <v/>
      </c>
      <c r="Q2260" s="21">
        <f>YEAR(A2260)</f>
        <v/>
      </c>
    </row>
    <row r="2261">
      <c r="A2261" s="14" t="n">
        <v>44698</v>
      </c>
      <c r="B2261" s="15">
        <f>'01_RAW_Spot'!B2261</f>
        <v/>
      </c>
      <c r="C2261" s="16">
        <f>'01_RAW_IV'!B2261</f>
        <v/>
      </c>
      <c r="D2261" s="15">
        <f>LN(B2261/B2260)</f>
        <v/>
      </c>
      <c r="E2261" s="16">
        <f>STDEV(D2241:D2261)*SQRT(252)</f>
        <v/>
      </c>
      <c r="F2261" s="16">
        <f>STDEV(D2199:D2261)*SQRT(252)</f>
        <v/>
      </c>
      <c r="G2261" s="16">
        <f>IF(OR(C2261="",F2261=""),"",C2261-F2261)</f>
        <v/>
      </c>
      <c r="H2261" s="17">
        <f>IF(OR(C2261="",F2261="",F2261=0),"",C2261/F2261)</f>
        <v/>
      </c>
      <c r="I2261" s="18">
        <f>IF('01_RAW_FwdRV'!B2261="","",'01_RAW_FwdRV'!B2261)</f>
        <v/>
      </c>
      <c r="J2261" s="18">
        <f>IF(ROW()&lt;=3286,STDEV(D2262:D2282)*SQRT(252),"")</f>
        <v/>
      </c>
      <c r="K2261" s="18">
        <f>IF(ROW()&lt;=3244,LN(B2324/B2261),"")</f>
        <v/>
      </c>
      <c r="L2261" s="19" t="n">
        <v>0.6641592920353983</v>
      </c>
      <c r="M2261" s="19" t="n">
        <v>0.6915929203539823</v>
      </c>
      <c r="N2261" s="17" t="n">
        <v>-0.09260190643565966</v>
      </c>
      <c r="O2261" s="20">
        <f>IF(F2261="","",IF(F2261&lt;'04_VOLATILITY_REGIMES'!$C$5,"Low",IF(F2261&lt;'04_VOLATILITY_REGIMES'!$C$6,"Normal",IF(F2261&lt;'04_VOLATILITY_REGIMES'!$C$7,"High","Extreme"))))</f>
        <v/>
      </c>
      <c r="P2261" s="20">
        <f>O2262</f>
        <v/>
      </c>
      <c r="Q2261" s="21">
        <f>YEAR(A2261)</f>
        <v/>
      </c>
    </row>
    <row r="2262">
      <c r="A2262" s="14" t="n">
        <v>44699</v>
      </c>
      <c r="B2262" s="15">
        <f>'01_RAW_Spot'!B2262</f>
        <v/>
      </c>
      <c r="C2262" s="16">
        <f>'01_RAW_IV'!B2262</f>
        <v/>
      </c>
      <c r="D2262" s="15">
        <f>LN(B2262/B2261)</f>
        <v/>
      </c>
      <c r="E2262" s="16">
        <f>STDEV(D2242:D2262)*SQRT(252)</f>
        <v/>
      </c>
      <c r="F2262" s="16">
        <f>STDEV(D2200:D2262)*SQRT(252)</f>
        <v/>
      </c>
      <c r="G2262" s="16">
        <f>IF(OR(C2262="",F2262=""),"",C2262-F2262)</f>
        <v/>
      </c>
      <c r="H2262" s="17">
        <f>IF(OR(C2262="",F2262="",F2262=0),"",C2262/F2262)</f>
        <v/>
      </c>
      <c r="I2262" s="18">
        <f>IF('01_RAW_FwdRV'!B2262="","",'01_RAW_FwdRV'!B2262)</f>
        <v/>
      </c>
      <c r="J2262" s="18">
        <f>IF(ROW()&lt;=3286,STDEV(D2263:D2283)*SQRT(252),"")</f>
        <v/>
      </c>
      <c r="K2262" s="18">
        <f>IF(ROW()&lt;=3244,LN(B2325/B2262),"")</f>
        <v/>
      </c>
      <c r="L2262" s="19" t="n">
        <v>0.6121185316231755</v>
      </c>
      <c r="M2262" s="19" t="n">
        <v>0.6917293233082706</v>
      </c>
      <c r="N2262" s="17" t="n">
        <v>-0.2281100253458084</v>
      </c>
      <c r="O2262" s="20">
        <f>IF(F2262="","",IF(F2262&lt;'04_VOLATILITY_REGIMES'!$C$5,"Low",IF(F2262&lt;'04_VOLATILITY_REGIMES'!$C$6,"Normal",IF(F2262&lt;'04_VOLATILITY_REGIMES'!$C$7,"High","Extreme"))))</f>
        <v/>
      </c>
      <c r="P2262" s="20">
        <f>O2263</f>
        <v/>
      </c>
      <c r="Q2262" s="21">
        <f>YEAR(A2262)</f>
        <v/>
      </c>
    </row>
    <row r="2263">
      <c r="A2263" s="14" t="n">
        <v>44700</v>
      </c>
      <c r="B2263" s="15">
        <f>'01_RAW_Spot'!B2263</f>
        <v/>
      </c>
      <c r="C2263" s="16">
        <f>'01_RAW_IV'!B2263</f>
        <v/>
      </c>
      <c r="D2263" s="15">
        <f>LN(B2263/B2262)</f>
        <v/>
      </c>
      <c r="E2263" s="16">
        <f>STDEV(D2243:D2263)*SQRT(252)</f>
        <v/>
      </c>
      <c r="F2263" s="16">
        <f>STDEV(D2201:D2263)*SQRT(252)</f>
        <v/>
      </c>
      <c r="G2263" s="16">
        <f>IF(OR(C2263="",F2263=""),"",C2263-F2263)</f>
        <v/>
      </c>
      <c r="H2263" s="17">
        <f>IF(OR(C2263="",F2263="",F2263=0),"",C2263/F2263)</f>
        <v/>
      </c>
      <c r="I2263" s="18">
        <f>IF('01_RAW_FwdRV'!B2263="","",'01_RAW_FwdRV'!B2263)</f>
        <v/>
      </c>
      <c r="J2263" s="18">
        <f>IF(ROW()&lt;=3286,STDEV(D2264:D2284)*SQRT(252),"")</f>
        <v/>
      </c>
      <c r="K2263" s="18">
        <f>IF(ROW()&lt;=3244,LN(B2326/B2263),"")</f>
        <v/>
      </c>
      <c r="L2263" s="19" t="n">
        <v>0.632183908045977</v>
      </c>
      <c r="M2263" s="19" t="n">
        <v>0.6909814323607427</v>
      </c>
      <c r="N2263" s="17" t="n">
        <v>-0.1846033705006724</v>
      </c>
      <c r="O2263" s="20">
        <f>IF(F2263="","",IF(F2263&lt;'04_VOLATILITY_REGIMES'!$C$5,"Low",IF(F2263&lt;'04_VOLATILITY_REGIMES'!$C$6,"Normal",IF(F2263&lt;'04_VOLATILITY_REGIMES'!$C$7,"High","Extreme"))))</f>
        <v/>
      </c>
      <c r="P2263" s="20">
        <f>O2264</f>
        <v/>
      </c>
      <c r="Q2263" s="21">
        <f>YEAR(A2263)</f>
        <v/>
      </c>
    </row>
    <row r="2264">
      <c r="A2264" s="14" t="n">
        <v>44701</v>
      </c>
      <c r="B2264" s="15">
        <f>'01_RAW_Spot'!B2264</f>
        <v/>
      </c>
      <c r="C2264" s="16">
        <f>'01_RAW_IV'!B2264</f>
        <v/>
      </c>
      <c r="D2264" s="15">
        <f>LN(B2264/B2263)</f>
        <v/>
      </c>
      <c r="E2264" s="16">
        <f>STDEV(D2244:D2264)*SQRT(252)</f>
        <v/>
      </c>
      <c r="F2264" s="16">
        <f>STDEV(D2202:D2264)*SQRT(252)</f>
        <v/>
      </c>
      <c r="G2264" s="16">
        <f>IF(OR(C2264="",F2264=""),"",C2264-F2264)</f>
        <v/>
      </c>
      <c r="H2264" s="17">
        <f>IF(OR(C2264="",F2264="",F2264=0),"",C2264/F2264)</f>
        <v/>
      </c>
      <c r="I2264" s="18">
        <f>IF('01_RAW_FwdRV'!B2264="","",'01_RAW_FwdRV'!B2264)</f>
        <v/>
      </c>
      <c r="J2264" s="18">
        <f>IF(ROW()&lt;=3286,STDEV(D2265:D2285)*SQRT(252),"")</f>
        <v/>
      </c>
      <c r="K2264" s="18">
        <f>IF(ROW()&lt;=3244,LN(B2327/B2264),"")</f>
        <v/>
      </c>
      <c r="L2264" s="19" t="n">
        <v>0.5978789217852408</v>
      </c>
      <c r="M2264" s="19" t="n">
        <v>0.6734423331860362</v>
      </c>
      <c r="N2264" s="17" t="n">
        <v>-0.2139215781295407</v>
      </c>
      <c r="O2264" s="20">
        <f>IF(F2264="","",IF(F2264&lt;'04_VOLATILITY_REGIMES'!$C$5,"Low",IF(F2264&lt;'04_VOLATILITY_REGIMES'!$C$6,"Normal",IF(F2264&lt;'04_VOLATILITY_REGIMES'!$C$7,"High","Extreme"))))</f>
        <v/>
      </c>
      <c r="P2264" s="20">
        <f>O2265</f>
        <v/>
      </c>
      <c r="Q2264" s="21">
        <f>YEAR(A2264)</f>
        <v/>
      </c>
    </row>
    <row r="2265">
      <c r="A2265" s="14" t="n">
        <v>44704</v>
      </c>
      <c r="B2265" s="15">
        <f>'01_RAW_Spot'!B2265</f>
        <v/>
      </c>
      <c r="C2265" s="16">
        <f>'01_RAW_IV'!B2265</f>
        <v/>
      </c>
      <c r="D2265" s="15">
        <f>LN(B2265/B2264)</f>
        <v/>
      </c>
      <c r="E2265" s="16">
        <f>STDEV(D2245:D2265)*SQRT(252)</f>
        <v/>
      </c>
      <c r="F2265" s="16">
        <f>STDEV(D2203:D2265)*SQRT(252)</f>
        <v/>
      </c>
      <c r="G2265" s="16">
        <f>IF(OR(C2265="",F2265=""),"",C2265-F2265)</f>
        <v/>
      </c>
      <c r="H2265" s="17">
        <f>IF(OR(C2265="",F2265="",F2265=0),"",C2265/F2265)</f>
        <v/>
      </c>
      <c r="I2265" s="18">
        <f>IF('01_RAW_FwdRV'!B2265="","",'01_RAW_FwdRV'!B2265)</f>
        <v/>
      </c>
      <c r="J2265" s="18">
        <f>IF(ROW()&lt;=3286,STDEV(D2266:D2286)*SQRT(252),"")</f>
        <v/>
      </c>
      <c r="K2265" s="18">
        <f>IF(ROW()&lt;=3244,LN(B2328/B2265),"")</f>
        <v/>
      </c>
      <c r="L2265" s="19" t="n">
        <v>0.5578621908127208</v>
      </c>
      <c r="M2265" s="19" t="n">
        <v>0.6678445229681979</v>
      </c>
      <c r="N2265" s="17" t="n">
        <v>-0.2754356749167689</v>
      </c>
      <c r="O2265" s="20">
        <f>IF(F2265="","",IF(F2265&lt;'04_VOLATILITY_REGIMES'!$C$5,"Low",IF(F2265&lt;'04_VOLATILITY_REGIMES'!$C$6,"Normal",IF(F2265&lt;'04_VOLATILITY_REGIMES'!$C$7,"High","Extreme"))))</f>
        <v/>
      </c>
      <c r="P2265" s="20">
        <f>O2266</f>
        <v/>
      </c>
      <c r="Q2265" s="21">
        <f>YEAR(A2265)</f>
        <v/>
      </c>
    </row>
    <row r="2266">
      <c r="A2266" s="14" t="n">
        <v>44705</v>
      </c>
      <c r="B2266" s="15">
        <f>'01_RAW_Spot'!B2266</f>
        <v/>
      </c>
      <c r="C2266" s="16">
        <f>'01_RAW_IV'!B2266</f>
        <v/>
      </c>
      <c r="D2266" s="15">
        <f>LN(B2266/B2265)</f>
        <v/>
      </c>
      <c r="E2266" s="16">
        <f>STDEV(D2246:D2266)*SQRT(252)</f>
        <v/>
      </c>
      <c r="F2266" s="16">
        <f>STDEV(D2204:D2266)*SQRT(252)</f>
        <v/>
      </c>
      <c r="G2266" s="16">
        <f>IF(OR(C2266="",F2266=""),"",C2266-F2266)</f>
        <v/>
      </c>
      <c r="H2266" s="17">
        <f>IF(OR(C2266="",F2266="",F2266=0),"",C2266/F2266)</f>
        <v/>
      </c>
      <c r="I2266" s="18">
        <f>IF('01_RAW_FwdRV'!B2266="","",'01_RAW_FwdRV'!B2266)</f>
        <v/>
      </c>
      <c r="J2266" s="18">
        <f>IF(ROW()&lt;=3286,STDEV(D2267:D2287)*SQRT(252),"")</f>
        <v/>
      </c>
      <c r="K2266" s="18">
        <f>IF(ROW()&lt;=3244,LN(B2329/B2266),"")</f>
        <v/>
      </c>
      <c r="L2266" s="19" t="n">
        <v>0.5271523178807948</v>
      </c>
      <c r="M2266" s="19" t="n">
        <v>0.6591611479028697</v>
      </c>
      <c r="N2266" s="17" t="n">
        <v>-0.3054358495943133</v>
      </c>
      <c r="O2266" s="20">
        <f>IF(F2266="","",IF(F2266&lt;'04_VOLATILITY_REGIMES'!$C$5,"Low",IF(F2266&lt;'04_VOLATILITY_REGIMES'!$C$6,"Normal",IF(F2266&lt;'04_VOLATILITY_REGIMES'!$C$7,"High","Extreme"))))</f>
        <v/>
      </c>
      <c r="P2266" s="20">
        <f>O2267</f>
        <v/>
      </c>
      <c r="Q2266" s="21">
        <f>YEAR(A2266)</f>
        <v/>
      </c>
    </row>
    <row r="2267">
      <c r="A2267" s="14" t="n">
        <v>44706</v>
      </c>
      <c r="B2267" s="15">
        <f>'01_RAW_Spot'!B2267</f>
        <v/>
      </c>
      <c r="C2267" s="16">
        <f>'01_RAW_IV'!B2267</f>
        <v/>
      </c>
      <c r="D2267" s="15">
        <f>LN(B2267/B2266)</f>
        <v/>
      </c>
      <c r="E2267" s="16">
        <f>STDEV(D2247:D2267)*SQRT(252)</f>
        <v/>
      </c>
      <c r="F2267" s="16">
        <f>STDEV(D2205:D2267)*SQRT(252)</f>
        <v/>
      </c>
      <c r="G2267" s="16">
        <f>IF(OR(C2267="",F2267=""),"",C2267-F2267)</f>
        <v/>
      </c>
      <c r="H2267" s="17">
        <f>IF(OR(C2267="",F2267="",F2267=0),"",C2267/F2267)</f>
        <v/>
      </c>
      <c r="I2267" s="18">
        <f>IF('01_RAW_FwdRV'!B2267="","",'01_RAW_FwdRV'!B2267)</f>
        <v/>
      </c>
      <c r="J2267" s="18">
        <f>IF(ROW()&lt;=3286,STDEV(D2268:D2288)*SQRT(252),"")</f>
        <v/>
      </c>
      <c r="K2267" s="18">
        <f>IF(ROW()&lt;=3244,LN(B2330/B2267),"")</f>
        <v/>
      </c>
      <c r="L2267" s="19" t="n">
        <v>0.4311562224183583</v>
      </c>
      <c r="M2267" s="19" t="n">
        <v>0.6403353927625772</v>
      </c>
      <c r="N2267" s="17" t="n">
        <v>-0.4488450250453739</v>
      </c>
      <c r="O2267" s="20">
        <f>IF(F2267="","",IF(F2267&lt;'04_VOLATILITY_REGIMES'!$C$5,"Low",IF(F2267&lt;'04_VOLATILITY_REGIMES'!$C$6,"Normal",IF(F2267&lt;'04_VOLATILITY_REGIMES'!$C$7,"High","Extreme"))))</f>
        <v/>
      </c>
      <c r="P2267" s="20">
        <f>O2268</f>
        <v/>
      </c>
      <c r="Q2267" s="21">
        <f>YEAR(A2267)</f>
        <v/>
      </c>
    </row>
    <row r="2268">
      <c r="A2268" s="14" t="n">
        <v>44707</v>
      </c>
      <c r="B2268" s="15">
        <f>'01_RAW_Spot'!B2268</f>
        <v/>
      </c>
      <c r="C2268" s="16">
        <f>'01_RAW_IV'!B2268</f>
        <v/>
      </c>
      <c r="D2268" s="15">
        <f>LN(B2268/B2267)</f>
        <v/>
      </c>
      <c r="E2268" s="16">
        <f>STDEV(D2248:D2268)*SQRT(252)</f>
        <v/>
      </c>
      <c r="F2268" s="16">
        <f>STDEV(D2206:D2268)*SQRT(252)</f>
        <v/>
      </c>
      <c r="G2268" s="16">
        <f>IF(OR(C2268="",F2268=""),"",C2268-F2268)</f>
        <v/>
      </c>
      <c r="H2268" s="17">
        <f>IF(OR(C2268="",F2268="",F2268=0),"",C2268/F2268)</f>
        <v/>
      </c>
      <c r="I2268" s="18">
        <f>IF('01_RAW_FwdRV'!B2268="","",'01_RAW_FwdRV'!B2268)</f>
        <v/>
      </c>
      <c r="J2268" s="18">
        <f>IF(ROW()&lt;=3286,STDEV(D2269:D2289)*SQRT(252),"")</f>
        <v/>
      </c>
      <c r="K2268" s="18">
        <f>IF(ROW()&lt;=3244,LN(B2331/B2268),"")</f>
        <v/>
      </c>
      <c r="L2268" s="19" t="n">
        <v>0.4203793559770622</v>
      </c>
      <c r="M2268" s="19" t="n">
        <v>0.6404940449933834</v>
      </c>
      <c r="N2268" s="17" t="n">
        <v>-0.4795096856745344</v>
      </c>
      <c r="O2268" s="20">
        <f>IF(F2268="","",IF(F2268&lt;'04_VOLATILITY_REGIMES'!$C$5,"Low",IF(F2268&lt;'04_VOLATILITY_REGIMES'!$C$6,"Normal",IF(F2268&lt;'04_VOLATILITY_REGIMES'!$C$7,"High","Extreme"))))</f>
        <v/>
      </c>
      <c r="P2268" s="20">
        <f>O2269</f>
        <v/>
      </c>
      <c r="Q2268" s="21">
        <f>YEAR(A2268)</f>
        <v/>
      </c>
    </row>
    <row r="2269">
      <c r="A2269" s="14" t="n">
        <v>44708</v>
      </c>
      <c r="B2269" s="15">
        <f>'01_RAW_Spot'!B2269</f>
        <v/>
      </c>
      <c r="C2269" s="16">
        <f>'01_RAW_IV'!B2269</f>
        <v/>
      </c>
      <c r="D2269" s="15">
        <f>LN(B2269/B2268)</f>
        <v/>
      </c>
      <c r="E2269" s="16">
        <f>STDEV(D2249:D2269)*SQRT(252)</f>
        <v/>
      </c>
      <c r="F2269" s="16">
        <f>STDEV(D2207:D2269)*SQRT(252)</f>
        <v/>
      </c>
      <c r="G2269" s="16">
        <f>IF(OR(C2269="",F2269=""),"",C2269-F2269)</f>
        <v/>
      </c>
      <c r="H2269" s="17">
        <f>IF(OR(C2269="",F2269="",F2269=0),"",C2269/F2269)</f>
        <v/>
      </c>
      <c r="I2269" s="18">
        <f>IF('01_RAW_FwdRV'!B2269="","",'01_RAW_FwdRV'!B2269)</f>
        <v/>
      </c>
      <c r="J2269" s="18">
        <f>IF(ROW()&lt;=3286,STDEV(D2270:D2290)*SQRT(252),"")</f>
        <v/>
      </c>
      <c r="K2269" s="18">
        <f>IF(ROW()&lt;=3244,LN(B2332/B2269),"")</f>
        <v/>
      </c>
      <c r="L2269" s="19" t="n">
        <v>0.4021164021164021</v>
      </c>
      <c r="M2269" s="19" t="n">
        <v>0.5983245149911817</v>
      </c>
      <c r="N2269" s="17" t="n">
        <v>-0.4363074470679332</v>
      </c>
      <c r="O2269" s="20">
        <f>IF(F2269="","",IF(F2269&lt;'04_VOLATILITY_REGIMES'!$C$5,"Low",IF(F2269&lt;'04_VOLATILITY_REGIMES'!$C$6,"Normal",IF(F2269&lt;'04_VOLATILITY_REGIMES'!$C$7,"High","Extreme"))))</f>
        <v/>
      </c>
      <c r="P2269" s="20">
        <f>O2270</f>
        <v/>
      </c>
      <c r="Q2269" s="21">
        <f>YEAR(A2269)</f>
        <v/>
      </c>
    </row>
    <row r="2270">
      <c r="A2270" s="14" t="n">
        <v>44711</v>
      </c>
      <c r="B2270" s="15">
        <f>'01_RAW_Spot'!B2270</f>
        <v/>
      </c>
      <c r="C2270" s="16">
        <f>'01_RAW_IV'!B2270</f>
        <v/>
      </c>
      <c r="D2270" s="15">
        <f>LN(B2270/B2269)</f>
        <v/>
      </c>
      <c r="E2270" s="16">
        <f>STDEV(D2250:D2270)*SQRT(252)</f>
        <v/>
      </c>
      <c r="F2270" s="16">
        <f>STDEV(D2208:D2270)*SQRT(252)</f>
        <v/>
      </c>
      <c r="G2270" s="16">
        <f>IF(OR(C2270="",F2270=""),"",C2270-F2270)</f>
        <v/>
      </c>
      <c r="H2270" s="17">
        <f>IF(OR(C2270="",F2270="",F2270=0),"",C2270/F2270)</f>
        <v/>
      </c>
      <c r="I2270" s="18">
        <f>IF('01_RAW_FwdRV'!B2270="","",'01_RAW_FwdRV'!B2270)</f>
        <v/>
      </c>
      <c r="J2270" s="18">
        <f>IF(ROW()&lt;=3286,STDEV(D2271:D2291)*SQRT(252),"")</f>
        <v/>
      </c>
      <c r="K2270" s="18">
        <f>IF(ROW()&lt;=3244,LN(B2333/B2270),"")</f>
        <v/>
      </c>
      <c r="L2270" s="19" t="n">
        <v>0.3609519612163949</v>
      </c>
      <c r="M2270" s="19" t="n">
        <v>0.5932128691053328</v>
      </c>
      <c r="N2270" s="17" t="n">
        <v>-0.5142842364874632</v>
      </c>
      <c r="O2270" s="20">
        <f>IF(F2270="","",IF(F2270&lt;'04_VOLATILITY_REGIMES'!$C$5,"Low",IF(F2270&lt;'04_VOLATILITY_REGIMES'!$C$6,"Normal",IF(F2270&lt;'04_VOLATILITY_REGIMES'!$C$7,"High","Extreme"))))</f>
        <v/>
      </c>
      <c r="P2270" s="20">
        <f>O2271</f>
        <v/>
      </c>
      <c r="Q2270" s="21">
        <f>YEAR(A2270)</f>
        <v/>
      </c>
    </row>
    <row r="2271">
      <c r="A2271" s="14" t="n">
        <v>44712</v>
      </c>
      <c r="B2271" s="15">
        <f>'01_RAW_Spot'!B2271</f>
        <v/>
      </c>
      <c r="C2271" s="16">
        <f>'01_RAW_IV'!B2271</f>
        <v/>
      </c>
      <c r="D2271" s="15">
        <f>LN(B2271/B2270)</f>
        <v/>
      </c>
      <c r="E2271" s="16">
        <f>STDEV(D2251:D2271)*SQRT(252)</f>
        <v/>
      </c>
      <c r="F2271" s="16">
        <f>STDEV(D2209:D2271)*SQRT(252)</f>
        <v/>
      </c>
      <c r="G2271" s="16">
        <f>IF(OR(C2271="",F2271=""),"",C2271-F2271)</f>
        <v/>
      </c>
      <c r="H2271" s="17">
        <f>IF(OR(C2271="",F2271="",F2271=0),"",C2271/F2271)</f>
        <v/>
      </c>
      <c r="I2271" s="18">
        <f>IF('01_RAW_FwdRV'!B2271="","",'01_RAW_FwdRV'!B2271)</f>
        <v/>
      </c>
      <c r="J2271" s="18">
        <f>IF(ROW()&lt;=3286,STDEV(D2272:D2292)*SQRT(252),"")</f>
        <v/>
      </c>
      <c r="K2271" s="18">
        <f>IF(ROW()&lt;=3244,LN(B2334/B2271),"")</f>
        <v/>
      </c>
      <c r="L2271" s="19" t="n">
        <v>0.3427312775330397</v>
      </c>
      <c r="M2271" s="19" t="n">
        <v>0.5704845814977973</v>
      </c>
      <c r="N2271" s="17" t="n">
        <v>-0.5019682504450294</v>
      </c>
      <c r="O2271" s="20">
        <f>IF(F2271="","",IF(F2271&lt;'04_VOLATILITY_REGIMES'!$C$5,"Low",IF(F2271&lt;'04_VOLATILITY_REGIMES'!$C$6,"Normal",IF(F2271&lt;'04_VOLATILITY_REGIMES'!$C$7,"High","Extreme"))))</f>
        <v/>
      </c>
      <c r="P2271" s="20">
        <f>O2272</f>
        <v/>
      </c>
      <c r="Q2271" s="21">
        <f>YEAR(A2271)</f>
        <v/>
      </c>
    </row>
    <row r="2272">
      <c r="A2272" s="14" t="n">
        <v>44713</v>
      </c>
      <c r="B2272" s="15">
        <f>'01_RAW_Spot'!B2272</f>
        <v/>
      </c>
      <c r="C2272" s="16">
        <f>'01_RAW_IV'!B2272</f>
        <v/>
      </c>
      <c r="D2272" s="15">
        <f>LN(B2272/B2271)</f>
        <v/>
      </c>
      <c r="E2272" s="16">
        <f>STDEV(D2252:D2272)*SQRT(252)</f>
        <v/>
      </c>
      <c r="F2272" s="16">
        <f>STDEV(D2210:D2272)*SQRT(252)</f>
        <v/>
      </c>
      <c r="G2272" s="16">
        <f>IF(OR(C2272="",F2272=""),"",C2272-F2272)</f>
        <v/>
      </c>
      <c r="H2272" s="17">
        <f>IF(OR(C2272="",F2272="",F2272=0),"",C2272/F2272)</f>
        <v/>
      </c>
      <c r="I2272" s="18">
        <f>IF('01_RAW_FwdRV'!B2272="","",'01_RAW_FwdRV'!B2272)</f>
        <v/>
      </c>
      <c r="J2272" s="18">
        <f>IF(ROW()&lt;=3286,STDEV(D2273:D2293)*SQRT(252),"")</f>
        <v/>
      </c>
      <c r="K2272" s="18">
        <f>IF(ROW()&lt;=3244,LN(B2335/B2272),"")</f>
        <v/>
      </c>
      <c r="L2272" s="19" t="n">
        <v>0.2906208718626156</v>
      </c>
      <c r="M2272" s="19" t="n">
        <v>0.5552619991193307</v>
      </c>
      <c r="N2272" s="17" t="n">
        <v>-0.5236724823534378</v>
      </c>
      <c r="O2272" s="20">
        <f>IF(F2272="","",IF(F2272&lt;'04_VOLATILITY_REGIMES'!$C$5,"Low",IF(F2272&lt;'04_VOLATILITY_REGIMES'!$C$6,"Normal",IF(F2272&lt;'04_VOLATILITY_REGIMES'!$C$7,"High","Extreme"))))</f>
        <v/>
      </c>
      <c r="P2272" s="20">
        <f>O2273</f>
        <v/>
      </c>
      <c r="Q2272" s="21">
        <f>YEAR(A2272)</f>
        <v/>
      </c>
    </row>
    <row r="2273">
      <c r="A2273" s="14" t="n">
        <v>44714</v>
      </c>
      <c r="B2273" s="15">
        <f>'01_RAW_Spot'!B2273</f>
        <v/>
      </c>
      <c r="C2273" s="16">
        <f>'01_RAW_IV'!B2273</f>
        <v/>
      </c>
      <c r="D2273" s="15">
        <f>LN(B2273/B2272)</f>
        <v/>
      </c>
      <c r="E2273" s="16">
        <f>STDEV(D2253:D2273)*SQRT(252)</f>
        <v/>
      </c>
      <c r="F2273" s="16">
        <f>STDEV(D2211:D2273)*SQRT(252)</f>
        <v/>
      </c>
      <c r="G2273" s="16">
        <f>IF(OR(C2273="",F2273=""),"",C2273-F2273)</f>
        <v/>
      </c>
      <c r="H2273" s="17">
        <f>IF(OR(C2273="",F2273="",F2273=0),"",C2273/F2273)</f>
        <v/>
      </c>
      <c r="I2273" s="18">
        <f>IF('01_RAW_FwdRV'!B2273="","",'01_RAW_FwdRV'!B2273)</f>
        <v/>
      </c>
      <c r="J2273" s="18">
        <f>IF(ROW()&lt;=3286,STDEV(D2274:D2294)*SQRT(252),"")</f>
        <v/>
      </c>
      <c r="K2273" s="18">
        <f>IF(ROW()&lt;=3244,LN(B2336/B2273),"")</f>
        <v/>
      </c>
      <c r="L2273" s="19" t="n">
        <v>0.2711267605633803</v>
      </c>
      <c r="M2273" s="19" t="n">
        <v>0.3992077464788732</v>
      </c>
      <c r="N2273" s="17" t="n">
        <v>-0.1241269745204381</v>
      </c>
      <c r="O2273" s="20">
        <f>IF(F2273="","",IF(F2273&lt;'04_VOLATILITY_REGIMES'!$C$5,"Low",IF(F2273&lt;'04_VOLATILITY_REGIMES'!$C$6,"Normal",IF(F2273&lt;'04_VOLATILITY_REGIMES'!$C$7,"High","Extreme"))))</f>
        <v/>
      </c>
      <c r="P2273" s="20">
        <f>O2274</f>
        <v/>
      </c>
      <c r="Q2273" s="21">
        <f>YEAR(A2273)</f>
        <v/>
      </c>
    </row>
    <row r="2274">
      <c r="A2274" s="14" t="n">
        <v>44715</v>
      </c>
      <c r="B2274" s="15">
        <f>'01_RAW_Spot'!B2274</f>
        <v/>
      </c>
      <c r="C2274" s="16">
        <f>'01_RAW_IV'!B2274</f>
        <v/>
      </c>
      <c r="D2274" s="15">
        <f>LN(B2274/B2273)</f>
        <v/>
      </c>
      <c r="E2274" s="16">
        <f>STDEV(D2254:D2274)*SQRT(252)</f>
        <v/>
      </c>
      <c r="F2274" s="16">
        <f>STDEV(D2212:D2274)*SQRT(252)</f>
        <v/>
      </c>
      <c r="G2274" s="16">
        <f>IF(OR(C2274="",F2274=""),"",C2274-F2274)</f>
        <v/>
      </c>
      <c r="H2274" s="17">
        <f>IF(OR(C2274="",F2274="",F2274=0),"",C2274/F2274)</f>
        <v/>
      </c>
      <c r="I2274" s="18">
        <f>IF('01_RAW_FwdRV'!B2274="","",'01_RAW_FwdRV'!B2274)</f>
        <v/>
      </c>
      <c r="J2274" s="18">
        <f>IF(ROW()&lt;=3286,STDEV(D2275:D2295)*SQRT(252),"")</f>
        <v/>
      </c>
      <c r="K2274" s="18">
        <f>IF(ROW()&lt;=3244,LN(B2337/B2274),"")</f>
        <v/>
      </c>
      <c r="L2274" s="19" t="n">
        <v>0.2639683238011439</v>
      </c>
      <c r="M2274" s="19" t="n">
        <v>0.3752749670039595</v>
      </c>
      <c r="N2274" s="17" t="n">
        <v>-0.06792360949283686</v>
      </c>
      <c r="O2274" s="20">
        <f>IF(F2274="","",IF(F2274&lt;'04_VOLATILITY_REGIMES'!$C$5,"Low",IF(F2274&lt;'04_VOLATILITY_REGIMES'!$C$6,"Normal",IF(F2274&lt;'04_VOLATILITY_REGIMES'!$C$7,"High","Extreme"))))</f>
        <v/>
      </c>
      <c r="P2274" s="20">
        <f>O2275</f>
        <v/>
      </c>
      <c r="Q2274" s="21">
        <f>YEAR(A2274)</f>
        <v/>
      </c>
    </row>
    <row r="2275">
      <c r="A2275" s="14" t="n">
        <v>44718</v>
      </c>
      <c r="B2275" s="15">
        <f>'01_RAW_Spot'!B2275</f>
        <v/>
      </c>
      <c r="C2275" s="16">
        <f>'01_RAW_IV'!B2275</f>
        <v/>
      </c>
      <c r="D2275" s="15">
        <f>LN(B2275/B2274)</f>
        <v/>
      </c>
      <c r="E2275" s="16">
        <f>STDEV(D2255:D2275)*SQRT(252)</f>
        <v/>
      </c>
      <c r="F2275" s="16">
        <f>STDEV(D2213:D2275)*SQRT(252)</f>
        <v/>
      </c>
      <c r="G2275" s="16">
        <f>IF(OR(C2275="",F2275=""),"",C2275-F2275)</f>
        <v/>
      </c>
      <c r="H2275" s="17">
        <f>IF(OR(C2275="",F2275="",F2275=0),"",C2275/F2275)</f>
        <v/>
      </c>
      <c r="I2275" s="18">
        <f>IF('01_RAW_FwdRV'!B2275="","",'01_RAW_FwdRV'!B2275)</f>
        <v/>
      </c>
      <c r="J2275" s="18">
        <f>IF(ROW()&lt;=3286,STDEV(D2276:D2296)*SQRT(252),"")</f>
        <v/>
      </c>
      <c r="K2275" s="18">
        <f>IF(ROW()&lt;=3244,LN(B2338/B2275),"")</f>
        <v/>
      </c>
      <c r="L2275" s="19" t="n">
        <v>0.2576956904133685</v>
      </c>
      <c r="M2275" s="19" t="n">
        <v>0.3755496921723835</v>
      </c>
      <c r="N2275" s="17" t="n">
        <v>-0.07541262099433038</v>
      </c>
      <c r="O2275" s="20">
        <f>IF(F2275="","",IF(F2275&lt;'04_VOLATILITY_REGIMES'!$C$5,"Low",IF(F2275&lt;'04_VOLATILITY_REGIMES'!$C$6,"Normal",IF(F2275&lt;'04_VOLATILITY_REGIMES'!$C$7,"High","Extreme"))))</f>
        <v/>
      </c>
      <c r="P2275" s="20">
        <f>O2276</f>
        <v/>
      </c>
      <c r="Q2275" s="21">
        <f>YEAR(A2275)</f>
        <v/>
      </c>
    </row>
    <row r="2276">
      <c r="A2276" s="14" t="n">
        <v>44719</v>
      </c>
      <c r="B2276" s="15">
        <f>'01_RAW_Spot'!B2276</f>
        <v/>
      </c>
      <c r="C2276" s="16">
        <f>'01_RAW_IV'!B2276</f>
        <v/>
      </c>
      <c r="D2276" s="15">
        <f>LN(B2276/B2275)</f>
        <v/>
      </c>
      <c r="E2276" s="16">
        <f>STDEV(D2256:D2276)*SQRT(252)</f>
        <v/>
      </c>
      <c r="F2276" s="16">
        <f>STDEV(D2214:D2276)*SQRT(252)</f>
        <v/>
      </c>
      <c r="G2276" s="16">
        <f>IF(OR(C2276="",F2276=""),"",C2276-F2276)</f>
        <v/>
      </c>
      <c r="H2276" s="17">
        <f>IF(OR(C2276="",F2276="",F2276=0),"",C2276/F2276)</f>
        <v/>
      </c>
      <c r="I2276" s="18">
        <f>IF('01_RAW_FwdRV'!B2276="","",'01_RAW_FwdRV'!B2276)</f>
        <v/>
      </c>
      <c r="J2276" s="18">
        <f>IF(ROW()&lt;=3286,STDEV(D2277:D2297)*SQRT(252),"")</f>
        <v/>
      </c>
      <c r="K2276" s="18">
        <f>IF(ROW()&lt;=3244,LN(B2339/B2276),"")</f>
        <v/>
      </c>
      <c r="L2276" s="19" t="n">
        <v>0.261978021978022</v>
      </c>
      <c r="M2276" s="19" t="n">
        <v>0.3494505494505494</v>
      </c>
      <c r="N2276" s="17" t="n">
        <v>-0.02548714510934951</v>
      </c>
      <c r="O2276" s="20">
        <f>IF(F2276="","",IF(F2276&lt;'04_VOLATILITY_REGIMES'!$C$5,"Low",IF(F2276&lt;'04_VOLATILITY_REGIMES'!$C$6,"Normal",IF(F2276&lt;'04_VOLATILITY_REGIMES'!$C$7,"High","Extreme"))))</f>
        <v/>
      </c>
      <c r="P2276" s="20">
        <f>O2277</f>
        <v/>
      </c>
      <c r="Q2276" s="21">
        <f>YEAR(A2276)</f>
        <v/>
      </c>
    </row>
    <row r="2277">
      <c r="A2277" s="14" t="n">
        <v>44720</v>
      </c>
      <c r="B2277" s="15">
        <f>'01_RAW_Spot'!B2277</f>
        <v/>
      </c>
      <c r="C2277" s="16">
        <f>'01_RAW_IV'!B2277</f>
        <v/>
      </c>
      <c r="D2277" s="15">
        <f>LN(B2277/B2276)</f>
        <v/>
      </c>
      <c r="E2277" s="16">
        <f>STDEV(D2257:D2277)*SQRT(252)</f>
        <v/>
      </c>
      <c r="F2277" s="16">
        <f>STDEV(D2215:D2277)*SQRT(252)</f>
        <v/>
      </c>
      <c r="G2277" s="16">
        <f>IF(OR(C2277="",F2277=""),"",C2277-F2277)</f>
        <v/>
      </c>
      <c r="H2277" s="17">
        <f>IF(OR(C2277="",F2277="",F2277=0),"",C2277/F2277)</f>
        <v/>
      </c>
      <c r="I2277" s="18">
        <f>IF('01_RAW_FwdRV'!B2277="","",'01_RAW_FwdRV'!B2277)</f>
        <v/>
      </c>
      <c r="J2277" s="18">
        <f>IF(ROW()&lt;=3286,STDEV(D2278:D2298)*SQRT(252),"")</f>
        <v/>
      </c>
      <c r="K2277" s="18">
        <f>IF(ROW()&lt;=3244,LN(B2340/B2277),"")</f>
        <v/>
      </c>
      <c r="L2277" s="19" t="n">
        <v>0.2214411247803164</v>
      </c>
      <c r="M2277" s="19" t="n">
        <v>0.3444639718804921</v>
      </c>
      <c r="N2277" s="17" t="n">
        <v>-0.0569688179625344</v>
      </c>
      <c r="O2277" s="20">
        <f>IF(F2277="","",IF(F2277&lt;'04_VOLATILITY_REGIMES'!$C$5,"Low",IF(F2277&lt;'04_VOLATILITY_REGIMES'!$C$6,"Normal",IF(F2277&lt;'04_VOLATILITY_REGIMES'!$C$7,"High","Extreme"))))</f>
        <v/>
      </c>
      <c r="P2277" s="20">
        <f>O2278</f>
        <v/>
      </c>
      <c r="Q2277" s="21">
        <f>YEAR(A2277)</f>
        <v/>
      </c>
    </row>
    <row r="2278">
      <c r="A2278" s="14" t="n">
        <v>44721</v>
      </c>
      <c r="B2278" s="15">
        <f>'01_RAW_Spot'!B2278</f>
        <v/>
      </c>
      <c r="C2278" s="16">
        <f>'01_RAW_IV'!B2278</f>
        <v/>
      </c>
      <c r="D2278" s="15">
        <f>LN(B2278/B2277)</f>
        <v/>
      </c>
      <c r="E2278" s="16">
        <f>STDEV(D2258:D2278)*SQRT(252)</f>
        <v/>
      </c>
      <c r="F2278" s="16">
        <f>STDEV(D2216:D2278)*SQRT(252)</f>
        <v/>
      </c>
      <c r="G2278" s="16">
        <f>IF(OR(C2278="",F2278=""),"",C2278-F2278)</f>
        <v/>
      </c>
      <c r="H2278" s="17">
        <f>IF(OR(C2278="",F2278="",F2278=0),"",C2278/F2278)</f>
        <v/>
      </c>
      <c r="I2278" s="18">
        <f>IF('01_RAW_FwdRV'!B2278="","",'01_RAW_FwdRV'!B2278)</f>
        <v/>
      </c>
      <c r="J2278" s="18">
        <f>IF(ROW()&lt;=3286,STDEV(D2279:D2299)*SQRT(252),"")</f>
        <v/>
      </c>
      <c r="K2278" s="18">
        <f>IF(ROW()&lt;=3244,LN(B2341/B2278),"")</f>
        <v/>
      </c>
      <c r="L2278" s="19" t="n">
        <v>0.2872200263504611</v>
      </c>
      <c r="M2278" s="19" t="n">
        <v>0.3364075537988582</v>
      </c>
      <c r="N2278" s="17" t="n">
        <v>0.0398715431777638</v>
      </c>
      <c r="O2278" s="20">
        <f>IF(F2278="","",IF(F2278&lt;'04_VOLATILITY_REGIMES'!$C$5,"Low",IF(F2278&lt;'04_VOLATILITY_REGIMES'!$C$6,"Normal",IF(F2278&lt;'04_VOLATILITY_REGIMES'!$C$7,"High","Extreme"))))</f>
        <v/>
      </c>
      <c r="P2278" s="20">
        <f>O2279</f>
        <v/>
      </c>
      <c r="Q2278" s="21">
        <f>YEAR(A2278)</f>
        <v/>
      </c>
    </row>
    <row r="2279">
      <c r="A2279" s="14" t="n">
        <v>44722</v>
      </c>
      <c r="B2279" s="15">
        <f>'01_RAW_Spot'!B2279</f>
        <v/>
      </c>
      <c r="C2279" s="16">
        <f>'01_RAW_IV'!B2279</f>
        <v/>
      </c>
      <c r="D2279" s="15">
        <f>LN(B2279/B2278)</f>
        <v/>
      </c>
      <c r="E2279" s="16">
        <f>STDEV(D2259:D2279)*SQRT(252)</f>
        <v/>
      </c>
      <c r="F2279" s="16">
        <f>STDEV(D2217:D2279)*SQRT(252)</f>
        <v/>
      </c>
      <c r="G2279" s="16">
        <f>IF(OR(C2279="",F2279=""),"",C2279-F2279)</f>
        <v/>
      </c>
      <c r="H2279" s="17">
        <f>IF(OR(C2279="",F2279="",F2279=0),"",C2279/F2279)</f>
        <v/>
      </c>
      <c r="I2279" s="18">
        <f>IF('01_RAW_FwdRV'!B2279="","",'01_RAW_FwdRV'!B2279)</f>
        <v/>
      </c>
      <c r="J2279" s="18">
        <f>IF(ROW()&lt;=3286,STDEV(D2280:D2300)*SQRT(252),"")</f>
        <v/>
      </c>
      <c r="K2279" s="18">
        <f>IF(ROW()&lt;=3244,LN(B2342/B2279),"")</f>
        <v/>
      </c>
      <c r="L2279" s="19" t="n">
        <v>0.305531167690957</v>
      </c>
      <c r="M2279" s="19" t="n">
        <v>0.175153643546971</v>
      </c>
      <c r="N2279" s="17" t="n">
        <v>0.3236526448302886</v>
      </c>
      <c r="O2279" s="20">
        <f>IF(F2279="","",IF(F2279&lt;'04_VOLATILITY_REGIMES'!$C$5,"Low",IF(F2279&lt;'04_VOLATILITY_REGIMES'!$C$6,"Normal",IF(F2279&lt;'04_VOLATILITY_REGIMES'!$C$7,"High","Extreme"))))</f>
        <v/>
      </c>
      <c r="P2279" s="20">
        <f>O2280</f>
        <v/>
      </c>
      <c r="Q2279" s="21">
        <f>YEAR(A2279)</f>
        <v/>
      </c>
    </row>
    <row r="2280">
      <c r="A2280" s="14" t="n">
        <v>44725</v>
      </c>
      <c r="B2280" s="15">
        <f>'01_RAW_Spot'!B2280</f>
        <v/>
      </c>
      <c r="C2280" s="16">
        <f>'01_RAW_IV'!B2280</f>
        <v/>
      </c>
      <c r="D2280" s="15">
        <f>LN(B2280/B2279)</f>
        <v/>
      </c>
      <c r="E2280" s="16">
        <f>STDEV(D2260:D2280)*SQRT(252)</f>
        <v/>
      </c>
      <c r="F2280" s="16">
        <f>STDEV(D2218:D2280)*SQRT(252)</f>
        <v/>
      </c>
      <c r="G2280" s="16">
        <f>IF(OR(C2280="",F2280=""),"",C2280-F2280)</f>
        <v/>
      </c>
      <c r="H2280" s="17">
        <f>IF(OR(C2280="",F2280="",F2280=0),"",C2280/F2280)</f>
        <v/>
      </c>
      <c r="I2280" s="18">
        <f>IF('01_RAW_FwdRV'!B2280="","",'01_RAW_FwdRV'!B2280)</f>
        <v/>
      </c>
      <c r="J2280" s="18">
        <f>IF(ROW()&lt;=3286,STDEV(D2281:D2301)*SQRT(252),"")</f>
        <v/>
      </c>
      <c r="K2280" s="18">
        <f>IF(ROW()&lt;=3244,LN(B2343/B2280),"")</f>
        <v/>
      </c>
      <c r="L2280" s="19" t="n">
        <v>0.4164107064501975</v>
      </c>
      <c r="M2280" s="19" t="n">
        <v>0.1882404563405002</v>
      </c>
      <c r="N2280" s="17" t="n">
        <v>0.4930058776345971</v>
      </c>
      <c r="O2280" s="20">
        <f>IF(F2280="","",IF(F2280&lt;'04_VOLATILITY_REGIMES'!$C$5,"Low",IF(F2280&lt;'04_VOLATILITY_REGIMES'!$C$6,"Normal",IF(F2280&lt;'04_VOLATILITY_REGIMES'!$C$7,"High","Extreme"))))</f>
        <v/>
      </c>
      <c r="P2280" s="20">
        <f>O2281</f>
        <v/>
      </c>
      <c r="Q2280" s="21">
        <f>YEAR(A2280)</f>
        <v/>
      </c>
    </row>
    <row r="2281">
      <c r="A2281" s="14" t="n">
        <v>44726</v>
      </c>
      <c r="B2281" s="15">
        <f>'01_RAW_Spot'!B2281</f>
        <v/>
      </c>
      <c r="C2281" s="16">
        <f>'01_RAW_IV'!B2281</f>
        <v/>
      </c>
      <c r="D2281" s="15">
        <f>LN(B2281/B2280)</f>
        <v/>
      </c>
      <c r="E2281" s="16">
        <f>STDEV(D2261:D2281)*SQRT(252)</f>
        <v/>
      </c>
      <c r="F2281" s="16">
        <f>STDEV(D2219:D2281)*SQRT(252)</f>
        <v/>
      </c>
      <c r="G2281" s="16">
        <f>IF(OR(C2281="",F2281=""),"",C2281-F2281)</f>
        <v/>
      </c>
      <c r="H2281" s="17">
        <f>IF(OR(C2281="",F2281="",F2281=0),"",C2281/F2281)</f>
        <v/>
      </c>
      <c r="I2281" s="18">
        <f>IF('01_RAW_FwdRV'!B2281="","",'01_RAW_FwdRV'!B2281)</f>
        <v/>
      </c>
      <c r="J2281" s="18">
        <f>IF(ROW()&lt;=3286,STDEV(D2282:D2302)*SQRT(252),"")</f>
        <v/>
      </c>
      <c r="K2281" s="18">
        <f>IF(ROW()&lt;=3244,LN(B2344/B2281),"")</f>
        <v/>
      </c>
      <c r="L2281" s="19" t="n">
        <v>0.4285087719298246</v>
      </c>
      <c r="M2281" s="19" t="n">
        <v>0.1442982456140351</v>
      </c>
      <c r="N2281" s="17" t="n">
        <v>0.5893608303518584</v>
      </c>
      <c r="O2281" s="20">
        <f>IF(F2281="","",IF(F2281&lt;'04_VOLATILITY_REGIMES'!$C$5,"Low",IF(F2281&lt;'04_VOLATILITY_REGIMES'!$C$6,"Normal",IF(F2281&lt;'04_VOLATILITY_REGIMES'!$C$7,"High","Extreme"))))</f>
        <v/>
      </c>
      <c r="P2281" s="20">
        <f>O2282</f>
        <v/>
      </c>
      <c r="Q2281" s="21">
        <f>YEAR(A2281)</f>
        <v/>
      </c>
    </row>
    <row r="2282">
      <c r="A2282" s="14" t="n">
        <v>44727</v>
      </c>
      <c r="B2282" s="15">
        <f>'01_RAW_Spot'!B2282</f>
        <v/>
      </c>
      <c r="C2282" s="16">
        <f>'01_RAW_IV'!B2282</f>
        <v/>
      </c>
      <c r="D2282" s="15">
        <f>LN(B2282/B2281)</f>
        <v/>
      </c>
      <c r="E2282" s="16">
        <f>STDEV(D2262:D2282)*SQRT(252)</f>
        <v/>
      </c>
      <c r="F2282" s="16">
        <f>STDEV(D2220:D2282)*SQRT(252)</f>
        <v/>
      </c>
      <c r="G2282" s="16">
        <f>IF(OR(C2282="",F2282=""),"",C2282-F2282)</f>
        <v/>
      </c>
      <c r="H2282" s="17">
        <f>IF(OR(C2282="",F2282="",F2282=0),"",C2282/F2282)</f>
        <v/>
      </c>
      <c r="I2282" s="18">
        <f>IF('01_RAW_FwdRV'!B2282="","",'01_RAW_FwdRV'!B2282)</f>
        <v/>
      </c>
      <c r="J2282" s="18">
        <f>IF(ROW()&lt;=3286,STDEV(D2283:D2303)*SQRT(252),"")</f>
        <v/>
      </c>
      <c r="K2282" s="18">
        <f>IF(ROW()&lt;=3244,LN(B2345/B2282),"")</f>
        <v/>
      </c>
      <c r="L2282" s="19" t="n">
        <v>0.4164839982463832</v>
      </c>
      <c r="M2282" s="19" t="n">
        <v>0.1179307321350285</v>
      </c>
      <c r="N2282" s="17" t="n">
        <v>0.5932722977579189</v>
      </c>
      <c r="O2282" s="20">
        <f>IF(F2282="","",IF(F2282&lt;'04_VOLATILITY_REGIMES'!$C$5,"Low",IF(F2282&lt;'04_VOLATILITY_REGIMES'!$C$6,"Normal",IF(F2282&lt;'04_VOLATILITY_REGIMES'!$C$7,"High","Extreme"))))</f>
        <v/>
      </c>
      <c r="P2282" s="20">
        <f>O2283</f>
        <v/>
      </c>
      <c r="Q2282" s="21">
        <f>YEAR(A2282)</f>
        <v/>
      </c>
    </row>
    <row r="2283">
      <c r="A2283" s="14" t="n">
        <v>44728</v>
      </c>
      <c r="B2283" s="15">
        <f>'01_RAW_Spot'!B2283</f>
        <v/>
      </c>
      <c r="C2283" s="16">
        <f>'01_RAW_IV'!B2283</f>
        <v/>
      </c>
      <c r="D2283" s="15">
        <f>LN(B2283/B2282)</f>
        <v/>
      </c>
      <c r="E2283" s="16">
        <f>STDEV(D2263:D2283)*SQRT(252)</f>
        <v/>
      </c>
      <c r="F2283" s="16">
        <f>STDEV(D2221:D2283)*SQRT(252)</f>
        <v/>
      </c>
      <c r="G2283" s="16">
        <f>IF(OR(C2283="",F2283=""),"",C2283-F2283)</f>
        <v/>
      </c>
      <c r="H2283" s="17">
        <f>IF(OR(C2283="",F2283="",F2283=0),"",C2283/F2283)</f>
        <v/>
      </c>
      <c r="I2283" s="18">
        <f>IF('01_RAW_FwdRV'!B2283="","",'01_RAW_FwdRV'!B2283)</f>
        <v/>
      </c>
      <c r="J2283" s="18">
        <f>IF(ROW()&lt;=3286,STDEV(D2284:D2304)*SQRT(252),"")</f>
        <v/>
      </c>
      <c r="K2283" s="18">
        <f>IF(ROW()&lt;=3244,LN(B2346/B2283),"")</f>
        <v/>
      </c>
      <c r="L2283" s="19" t="n">
        <v>0.2808939526730937</v>
      </c>
      <c r="M2283" s="19" t="n">
        <v>0.1016652059596845</v>
      </c>
      <c r="N2283" s="17" t="n">
        <v>0.4218372169159332</v>
      </c>
      <c r="O2283" s="20">
        <f>IF(F2283="","",IF(F2283&lt;'04_VOLATILITY_REGIMES'!$C$5,"Low",IF(F2283&lt;'04_VOLATILITY_REGIMES'!$C$6,"Normal",IF(F2283&lt;'04_VOLATILITY_REGIMES'!$C$7,"High","Extreme"))))</f>
        <v/>
      </c>
      <c r="P2283" s="20">
        <f>O2284</f>
        <v/>
      </c>
      <c r="Q2283" s="21">
        <f>YEAR(A2283)</f>
        <v/>
      </c>
    </row>
    <row r="2284">
      <c r="A2284" s="14" t="n">
        <v>44729</v>
      </c>
      <c r="B2284" s="15">
        <f>'01_RAW_Spot'!B2284</f>
        <v/>
      </c>
      <c r="C2284" s="16">
        <f>'01_RAW_IV'!B2284</f>
        <v/>
      </c>
      <c r="D2284" s="15">
        <f>LN(B2284/B2283)</f>
        <v/>
      </c>
      <c r="E2284" s="16">
        <f>STDEV(D2264:D2284)*SQRT(252)</f>
        <v/>
      </c>
      <c r="F2284" s="16">
        <f>STDEV(D2222:D2284)*SQRT(252)</f>
        <v/>
      </c>
      <c r="G2284" s="16">
        <f>IF(OR(C2284="",F2284=""),"",C2284-F2284)</f>
        <v/>
      </c>
      <c r="H2284" s="17">
        <f>IF(OR(C2284="",F2284="",F2284=0),"",C2284/F2284)</f>
        <v/>
      </c>
      <c r="I2284" s="18">
        <f>IF('01_RAW_FwdRV'!B2284="","",'01_RAW_FwdRV'!B2284)</f>
        <v/>
      </c>
      <c r="J2284" s="18">
        <f>IF(ROW()&lt;=3286,STDEV(D2285:D2305)*SQRT(252),"")</f>
        <v/>
      </c>
      <c r="K2284" s="18">
        <f>IF(ROW()&lt;=3244,LN(B2347/B2284),"")</f>
        <v/>
      </c>
      <c r="L2284" s="19" t="n">
        <v>0.2067455102934735</v>
      </c>
      <c r="M2284" s="19" t="n">
        <v>0.1011826544021025</v>
      </c>
      <c r="N2284" s="17" t="n">
        <v>0.3358641048183334</v>
      </c>
      <c r="O2284" s="20">
        <f>IF(F2284="","",IF(F2284&lt;'04_VOLATILITY_REGIMES'!$C$5,"Low",IF(F2284&lt;'04_VOLATILITY_REGIMES'!$C$6,"Normal",IF(F2284&lt;'04_VOLATILITY_REGIMES'!$C$7,"High","Extreme"))))</f>
        <v/>
      </c>
      <c r="P2284" s="20">
        <f>O2285</f>
        <v/>
      </c>
      <c r="Q2284" s="21">
        <f>YEAR(A2284)</f>
        <v/>
      </c>
    </row>
    <row r="2285">
      <c r="A2285" s="14" t="n">
        <v>44732</v>
      </c>
      <c r="B2285" s="15">
        <f>'01_RAW_Spot'!B2285</f>
        <v/>
      </c>
      <c r="C2285" s="16">
        <f>'01_RAW_IV'!B2285</f>
        <v/>
      </c>
      <c r="D2285" s="15">
        <f>LN(B2285/B2284)</f>
        <v/>
      </c>
      <c r="E2285" s="16">
        <f>STDEV(D2265:D2285)*SQRT(252)</f>
        <v/>
      </c>
      <c r="F2285" s="16">
        <f>STDEV(D2223:D2285)*SQRT(252)</f>
        <v/>
      </c>
      <c r="G2285" s="16">
        <f>IF(OR(C2285="",F2285=""),"",C2285-F2285)</f>
        <v/>
      </c>
      <c r="H2285" s="17">
        <f>IF(OR(C2285="",F2285="",F2285=0),"",C2285/F2285)</f>
        <v/>
      </c>
      <c r="I2285" s="18">
        <f>IF('01_RAW_FwdRV'!B2285="","",'01_RAW_FwdRV'!B2285)</f>
        <v/>
      </c>
      <c r="J2285" s="18">
        <f>IF(ROW()&lt;=3286,STDEV(D2286:D2306)*SQRT(252),"")</f>
        <v/>
      </c>
      <c r="K2285" s="18">
        <f>IF(ROW()&lt;=3244,LN(B2348/B2285),"")</f>
        <v/>
      </c>
      <c r="L2285" s="19" t="n">
        <v>0.196584938704028</v>
      </c>
      <c r="M2285" s="19" t="n">
        <v>0.1055166374781086</v>
      </c>
      <c r="N2285" s="17" t="n">
        <v>0.3166173161262113</v>
      </c>
      <c r="O2285" s="20">
        <f>IF(F2285="","",IF(F2285&lt;'04_VOLATILITY_REGIMES'!$C$5,"Low",IF(F2285&lt;'04_VOLATILITY_REGIMES'!$C$6,"Normal",IF(F2285&lt;'04_VOLATILITY_REGIMES'!$C$7,"High","Extreme"))))</f>
        <v/>
      </c>
      <c r="P2285" s="20">
        <f>O2286</f>
        <v/>
      </c>
      <c r="Q2285" s="21">
        <f>YEAR(A2285)</f>
        <v/>
      </c>
    </row>
    <row r="2286">
      <c r="A2286" s="14" t="n">
        <v>44733</v>
      </c>
      <c r="B2286" s="15">
        <f>'01_RAW_Spot'!B2286</f>
        <v/>
      </c>
      <c r="C2286" s="16">
        <f>'01_RAW_IV'!B2286</f>
        <v/>
      </c>
      <c r="D2286" s="15">
        <f>LN(B2286/B2285)</f>
        <v/>
      </c>
      <c r="E2286" s="16">
        <f>STDEV(D2266:D2286)*SQRT(252)</f>
        <v/>
      </c>
      <c r="F2286" s="16">
        <f>STDEV(D2224:D2286)*SQRT(252)</f>
        <v/>
      </c>
      <c r="G2286" s="16">
        <f>IF(OR(C2286="",F2286=""),"",C2286-F2286)</f>
        <v/>
      </c>
      <c r="H2286" s="17">
        <f>IF(OR(C2286="",F2286="",F2286=0),"",C2286/F2286)</f>
        <v/>
      </c>
      <c r="I2286" s="18">
        <f>IF('01_RAW_FwdRV'!B2286="","",'01_RAW_FwdRV'!B2286)</f>
        <v/>
      </c>
      <c r="J2286" s="18">
        <f>IF(ROW()&lt;=3286,STDEV(D2287:D2307)*SQRT(252),"")</f>
        <v/>
      </c>
      <c r="K2286" s="18">
        <f>IF(ROW()&lt;=3244,LN(B2349/B2286),"")</f>
        <v/>
      </c>
      <c r="L2286" s="19" t="n">
        <v>0.1781181619256018</v>
      </c>
      <c r="M2286" s="19" t="n">
        <v>0.08227571115973742</v>
      </c>
      <c r="N2286" s="17" t="n">
        <v>0.3566141837297244</v>
      </c>
      <c r="O2286" s="20">
        <f>IF(F2286="","",IF(F2286&lt;'04_VOLATILITY_REGIMES'!$C$5,"Low",IF(F2286&lt;'04_VOLATILITY_REGIMES'!$C$6,"Normal",IF(F2286&lt;'04_VOLATILITY_REGIMES'!$C$7,"High","Extreme"))))</f>
        <v/>
      </c>
      <c r="P2286" s="20">
        <f>O2287</f>
        <v/>
      </c>
      <c r="Q2286" s="21">
        <f>YEAR(A2286)</f>
        <v/>
      </c>
    </row>
    <row r="2287">
      <c r="A2287" s="14" t="n">
        <v>44734</v>
      </c>
      <c r="B2287" s="15">
        <f>'01_RAW_Spot'!B2287</f>
        <v/>
      </c>
      <c r="C2287" s="16">
        <f>'01_RAW_IV'!B2287</f>
        <v/>
      </c>
      <c r="D2287" s="15">
        <f>LN(B2287/B2286)</f>
        <v/>
      </c>
      <c r="E2287" s="16">
        <f>STDEV(D2267:D2287)*SQRT(252)</f>
        <v/>
      </c>
      <c r="F2287" s="16">
        <f>STDEV(D2225:D2287)*SQRT(252)</f>
        <v/>
      </c>
      <c r="G2287" s="16">
        <f>IF(OR(C2287="",F2287=""),"",C2287-F2287)</f>
        <v/>
      </c>
      <c r="H2287" s="17">
        <f>IF(OR(C2287="",F2287="",F2287=0),"",C2287/F2287)</f>
        <v/>
      </c>
      <c r="I2287" s="18">
        <f>IF('01_RAW_FwdRV'!B2287="","",'01_RAW_FwdRV'!B2287)</f>
        <v/>
      </c>
      <c r="J2287" s="18">
        <f>IF(ROW()&lt;=3286,STDEV(D2288:D2308)*SQRT(252),"")</f>
        <v/>
      </c>
      <c r="K2287" s="18">
        <f>IF(ROW()&lt;=3244,LN(B2350/B2287),"")</f>
        <v/>
      </c>
      <c r="L2287" s="19" t="n">
        <v>0.2283464566929134</v>
      </c>
      <c r="M2287" s="19" t="n">
        <v>0.05118110236220472</v>
      </c>
      <c r="N2287" s="17" t="n">
        <v>0.5173090402475055</v>
      </c>
      <c r="O2287" s="20">
        <f>IF(F2287="","",IF(F2287&lt;'04_VOLATILITY_REGIMES'!$C$5,"Low",IF(F2287&lt;'04_VOLATILITY_REGIMES'!$C$6,"Normal",IF(F2287&lt;'04_VOLATILITY_REGIMES'!$C$7,"High","Extreme"))))</f>
        <v/>
      </c>
      <c r="P2287" s="20">
        <f>O2288</f>
        <v/>
      </c>
      <c r="Q2287" s="21">
        <f>YEAR(A2287)</f>
        <v/>
      </c>
    </row>
    <row r="2288">
      <c r="A2288" s="14" t="n">
        <v>44735</v>
      </c>
      <c r="B2288" s="15">
        <f>'01_RAW_Spot'!B2288</f>
        <v/>
      </c>
      <c r="C2288" s="16">
        <f>'01_RAW_IV'!B2288</f>
        <v/>
      </c>
      <c r="D2288" s="15">
        <f>LN(B2288/B2287)</f>
        <v/>
      </c>
      <c r="E2288" s="16">
        <f>STDEV(D2268:D2288)*SQRT(252)</f>
        <v/>
      </c>
      <c r="F2288" s="16">
        <f>STDEV(D2226:D2288)*SQRT(252)</f>
        <v/>
      </c>
      <c r="G2288" s="16">
        <f>IF(OR(C2288="",F2288=""),"",C2288-F2288)</f>
        <v/>
      </c>
      <c r="H2288" s="17">
        <f>IF(OR(C2288="",F2288="",F2288=0),"",C2288/F2288)</f>
        <v/>
      </c>
      <c r="I2288" s="18">
        <f>IF('01_RAW_FwdRV'!B2288="","",'01_RAW_FwdRV'!B2288)</f>
        <v/>
      </c>
      <c r="J2288" s="18">
        <f>IF(ROW()&lt;=3286,STDEV(D2289:D2309)*SQRT(252),"")</f>
        <v/>
      </c>
      <c r="K2288" s="18">
        <f>IF(ROW()&lt;=3244,LN(B2351/B2288),"")</f>
        <v/>
      </c>
      <c r="L2288" s="19" t="n">
        <v>0.2356799300393529</v>
      </c>
      <c r="M2288" s="19" t="n">
        <v>0.04591167468299082</v>
      </c>
      <c r="N2288" s="17" t="n">
        <v>0.5628946535690599</v>
      </c>
      <c r="O2288" s="20">
        <f>IF(F2288="","",IF(F2288&lt;'04_VOLATILITY_REGIMES'!$C$5,"Low",IF(F2288&lt;'04_VOLATILITY_REGIMES'!$C$6,"Normal",IF(F2288&lt;'04_VOLATILITY_REGIMES'!$C$7,"High","Extreme"))))</f>
        <v/>
      </c>
      <c r="P2288" s="20">
        <f>O2289</f>
        <v/>
      </c>
      <c r="Q2288" s="21">
        <f>YEAR(A2288)</f>
        <v/>
      </c>
    </row>
    <row r="2289">
      <c r="A2289" s="14" t="n">
        <v>44736</v>
      </c>
      <c r="B2289" s="15">
        <f>'01_RAW_Spot'!B2289</f>
        <v/>
      </c>
      <c r="C2289" s="16">
        <f>'01_RAW_IV'!B2289</f>
        <v/>
      </c>
      <c r="D2289" s="15">
        <f>LN(B2289/B2288)</f>
        <v/>
      </c>
      <c r="E2289" s="16">
        <f>STDEV(D2269:D2289)*SQRT(252)</f>
        <v/>
      </c>
      <c r="F2289" s="16">
        <f>STDEV(D2227:D2289)*SQRT(252)</f>
        <v/>
      </c>
      <c r="G2289" s="16">
        <f>IF(OR(C2289="",F2289=""),"",C2289-F2289)</f>
        <v/>
      </c>
      <c r="H2289" s="17">
        <f>IF(OR(C2289="",F2289="",F2289=0),"",C2289/F2289)</f>
        <v/>
      </c>
      <c r="I2289" s="18">
        <f>IF('01_RAW_FwdRV'!B2289="","",'01_RAW_FwdRV'!B2289)</f>
        <v/>
      </c>
      <c r="J2289" s="18">
        <f>IF(ROW()&lt;=3286,STDEV(D2290:D2310)*SQRT(252),"")</f>
        <v/>
      </c>
      <c r="K2289" s="18">
        <f>IF(ROW()&lt;=3244,LN(B2352/B2289),"")</f>
        <v/>
      </c>
      <c r="L2289" s="19" t="n">
        <v>0.2242132867132867</v>
      </c>
      <c r="M2289" s="19" t="n">
        <v>0.04589160839160839</v>
      </c>
      <c r="N2289" s="17" t="n">
        <v>0.5490999037076877</v>
      </c>
      <c r="O2289" s="20">
        <f>IF(F2289="","",IF(F2289&lt;'04_VOLATILITY_REGIMES'!$C$5,"Low",IF(F2289&lt;'04_VOLATILITY_REGIMES'!$C$6,"Normal",IF(F2289&lt;'04_VOLATILITY_REGIMES'!$C$7,"High","Extreme"))))</f>
        <v/>
      </c>
      <c r="P2289" s="20">
        <f>O2290</f>
        <v/>
      </c>
      <c r="Q2289" s="21">
        <f>YEAR(A2289)</f>
        <v/>
      </c>
    </row>
    <row r="2290">
      <c r="A2290" s="14" t="n">
        <v>44739</v>
      </c>
      <c r="B2290" s="15">
        <f>'01_RAW_Spot'!B2290</f>
        <v/>
      </c>
      <c r="C2290" s="16">
        <f>'01_RAW_IV'!B2290</f>
        <v/>
      </c>
      <c r="D2290" s="15">
        <f>LN(B2290/B2289)</f>
        <v/>
      </c>
      <c r="E2290" s="16">
        <f>STDEV(D2270:D2290)*SQRT(252)</f>
        <v/>
      </c>
      <c r="F2290" s="16">
        <f>STDEV(D2228:D2290)*SQRT(252)</f>
        <v/>
      </c>
      <c r="G2290" s="16">
        <f>IF(OR(C2290="",F2290=""),"",C2290-F2290)</f>
        <v/>
      </c>
      <c r="H2290" s="17">
        <f>IF(OR(C2290="",F2290="",F2290=0),"",C2290/F2290)</f>
        <v/>
      </c>
      <c r="I2290" s="18">
        <f>IF('01_RAW_FwdRV'!B2290="","",'01_RAW_FwdRV'!B2290)</f>
        <v/>
      </c>
      <c r="J2290" s="18">
        <f>IF(ROW()&lt;=3286,STDEV(D2291:D2311)*SQRT(252),"")</f>
        <v/>
      </c>
      <c r="K2290" s="18">
        <f>IF(ROW()&lt;=3244,LN(B2353/B2290),"")</f>
        <v/>
      </c>
      <c r="L2290" s="19" t="n">
        <v>0.1572739187418087</v>
      </c>
      <c r="M2290" s="19" t="n">
        <v>0.04456094364351245</v>
      </c>
      <c r="N2290" s="17" t="n">
        <v>0.4597977954830258</v>
      </c>
      <c r="O2290" s="20">
        <f>IF(F2290="","",IF(F2290&lt;'04_VOLATILITY_REGIMES'!$C$5,"Low",IF(F2290&lt;'04_VOLATILITY_REGIMES'!$C$6,"Normal",IF(F2290&lt;'04_VOLATILITY_REGIMES'!$C$7,"High","Extreme"))))</f>
        <v/>
      </c>
      <c r="P2290" s="20">
        <f>O2291</f>
        <v/>
      </c>
      <c r="Q2290" s="21">
        <f>YEAR(A2290)</f>
        <v/>
      </c>
    </row>
    <row r="2291">
      <c r="A2291" s="14" t="n">
        <v>44740</v>
      </c>
      <c r="B2291" s="15">
        <f>'01_RAW_Spot'!B2291</f>
        <v/>
      </c>
      <c r="C2291" s="16">
        <f>'01_RAW_IV'!B2291</f>
        <v/>
      </c>
      <c r="D2291" s="15">
        <f>LN(B2291/B2290)</f>
        <v/>
      </c>
      <c r="E2291" s="16">
        <f>STDEV(D2271:D2291)*SQRT(252)</f>
        <v/>
      </c>
      <c r="F2291" s="16">
        <f>STDEV(D2229:D2291)*SQRT(252)</f>
        <v/>
      </c>
      <c r="G2291" s="16">
        <f>IF(OR(C2291="",F2291=""),"",C2291-F2291)</f>
        <v/>
      </c>
      <c r="H2291" s="17">
        <f>IF(OR(C2291="",F2291="",F2291=0),"",C2291/F2291)</f>
        <v/>
      </c>
      <c r="I2291" s="18">
        <f>IF('01_RAW_FwdRV'!B2291="","",'01_RAW_FwdRV'!B2291)</f>
        <v/>
      </c>
      <c r="J2291" s="18">
        <f>IF(ROW()&lt;=3286,STDEV(D2292:D2312)*SQRT(252),"")</f>
        <v/>
      </c>
      <c r="K2291" s="18">
        <f>IF(ROW()&lt;=3244,LN(B2354/B2291),"")</f>
        <v/>
      </c>
      <c r="L2291" s="19" t="n">
        <v>0.285589519650655</v>
      </c>
      <c r="M2291" s="19" t="n">
        <v>0.06331877729257641</v>
      </c>
      <c r="N2291" s="17" t="n">
        <v>0.5446481291591664</v>
      </c>
      <c r="O2291" s="20">
        <f>IF(F2291="","",IF(F2291&lt;'04_VOLATILITY_REGIMES'!$C$5,"Low",IF(F2291&lt;'04_VOLATILITY_REGIMES'!$C$6,"Normal",IF(F2291&lt;'04_VOLATILITY_REGIMES'!$C$7,"High","Extreme"))))</f>
        <v/>
      </c>
      <c r="P2291" s="20">
        <f>O2292</f>
        <v/>
      </c>
      <c r="Q2291" s="21">
        <f>YEAR(A2291)</f>
        <v/>
      </c>
    </row>
    <row r="2292">
      <c r="A2292" s="14" t="n">
        <v>44741</v>
      </c>
      <c r="B2292" s="15">
        <f>'01_RAW_Spot'!B2292</f>
        <v/>
      </c>
      <c r="C2292" s="16">
        <f>'01_RAW_IV'!B2292</f>
        <v/>
      </c>
      <c r="D2292" s="15">
        <f>LN(B2292/B2291)</f>
        <v/>
      </c>
      <c r="E2292" s="16">
        <f>STDEV(D2272:D2292)*SQRT(252)</f>
        <v/>
      </c>
      <c r="F2292" s="16">
        <f>STDEV(D2230:D2292)*SQRT(252)</f>
        <v/>
      </c>
      <c r="G2292" s="16">
        <f>IF(OR(C2292="",F2292=""),"",C2292-F2292)</f>
        <v/>
      </c>
      <c r="H2292" s="17">
        <f>IF(OR(C2292="",F2292="",F2292=0),"",C2292/F2292)</f>
        <v/>
      </c>
      <c r="I2292" s="18">
        <f>IF('01_RAW_FwdRV'!B2292="","",'01_RAW_FwdRV'!B2292)</f>
        <v/>
      </c>
      <c r="J2292" s="18">
        <f>IF(ROW()&lt;=3286,STDEV(D2293:D2313)*SQRT(252),"")</f>
        <v/>
      </c>
      <c r="K2292" s="18">
        <f>IF(ROW()&lt;=3244,LN(B2355/B2292),"")</f>
        <v/>
      </c>
      <c r="L2292" s="19" t="n">
        <v>0.3299869052815365</v>
      </c>
      <c r="M2292" s="19" t="n">
        <v>0.05936272370144042</v>
      </c>
      <c r="N2292" s="17" t="n">
        <v>0.6027832835619907</v>
      </c>
      <c r="O2292" s="20">
        <f>IF(F2292="","",IF(F2292&lt;'04_VOLATILITY_REGIMES'!$C$5,"Low",IF(F2292&lt;'04_VOLATILITY_REGIMES'!$C$6,"Normal",IF(F2292&lt;'04_VOLATILITY_REGIMES'!$C$7,"High","Extreme"))))</f>
        <v/>
      </c>
      <c r="P2292" s="20">
        <f>O2293</f>
        <v/>
      </c>
      <c r="Q2292" s="21">
        <f>YEAR(A2292)</f>
        <v/>
      </c>
    </row>
    <row r="2293">
      <c r="A2293" s="14" t="n">
        <v>44742</v>
      </c>
      <c r="B2293" s="15">
        <f>'01_RAW_Spot'!B2293</f>
        <v/>
      </c>
      <c r="C2293" s="16">
        <f>'01_RAW_IV'!B2293</f>
        <v/>
      </c>
      <c r="D2293" s="15">
        <f>LN(B2293/B2292)</f>
        <v/>
      </c>
      <c r="E2293" s="16">
        <f>STDEV(D2273:D2293)*SQRT(252)</f>
        <v/>
      </c>
      <c r="F2293" s="16">
        <f>STDEV(D2231:D2293)*SQRT(252)</f>
        <v/>
      </c>
      <c r="G2293" s="16">
        <f>IF(OR(C2293="",F2293=""),"",C2293-F2293)</f>
        <v/>
      </c>
      <c r="H2293" s="17">
        <f>IF(OR(C2293="",F2293="",F2293=0),"",C2293/F2293)</f>
        <v/>
      </c>
      <c r="I2293" s="18">
        <f>IF('01_RAW_FwdRV'!B2293="","",'01_RAW_FwdRV'!B2293)</f>
        <v/>
      </c>
      <c r="J2293" s="18">
        <f>IF(ROW()&lt;=3286,STDEV(D2294:D2314)*SQRT(252),"")</f>
        <v/>
      </c>
      <c r="K2293" s="18">
        <f>IF(ROW()&lt;=3244,LN(B2356/B2293),"")</f>
        <v/>
      </c>
      <c r="L2293" s="19" t="n">
        <v>0.2591623036649215</v>
      </c>
      <c r="M2293" s="19" t="n">
        <v>0.05802792321116929</v>
      </c>
      <c r="N2293" s="17" t="n">
        <v>0.5270807847244163</v>
      </c>
      <c r="O2293" s="20">
        <f>IF(F2293="","",IF(F2293&lt;'04_VOLATILITY_REGIMES'!$C$5,"Low",IF(F2293&lt;'04_VOLATILITY_REGIMES'!$C$6,"Normal",IF(F2293&lt;'04_VOLATILITY_REGIMES'!$C$7,"High","Extreme"))))</f>
        <v/>
      </c>
      <c r="P2293" s="20">
        <f>O2294</f>
        <v/>
      </c>
      <c r="Q2293" s="21">
        <f>YEAR(A2293)</f>
        <v/>
      </c>
    </row>
    <row r="2294">
      <c r="A2294" s="14" t="n">
        <v>44743</v>
      </c>
      <c r="B2294" s="15">
        <f>'01_RAW_Spot'!B2294</f>
        <v/>
      </c>
      <c r="C2294" s="16">
        <f>'01_RAW_IV'!B2294</f>
        <v/>
      </c>
      <c r="D2294" s="15">
        <f>LN(B2294/B2293)</f>
        <v/>
      </c>
      <c r="E2294" s="16">
        <f>STDEV(D2274:D2294)*SQRT(252)</f>
        <v/>
      </c>
      <c r="F2294" s="16">
        <f>STDEV(D2232:D2294)*SQRT(252)</f>
        <v/>
      </c>
      <c r="G2294" s="16">
        <f>IF(OR(C2294="",F2294=""),"",C2294-F2294)</f>
        <v/>
      </c>
      <c r="H2294" s="17">
        <f>IF(OR(C2294="",F2294="",F2294=0),"",C2294/F2294)</f>
        <v/>
      </c>
      <c r="I2294" s="18">
        <f>IF('01_RAW_FwdRV'!B2294="","",'01_RAW_FwdRV'!B2294)</f>
        <v/>
      </c>
      <c r="J2294" s="18">
        <f>IF(ROW()&lt;=3286,STDEV(D2295:D2315)*SQRT(252),"")</f>
        <v/>
      </c>
      <c r="K2294" s="18">
        <f>IF(ROW()&lt;=3244,LN(B2357/B2294),"")</f>
        <v/>
      </c>
      <c r="L2294" s="19" t="n">
        <v>0.221979938944614</v>
      </c>
      <c r="M2294" s="19" t="n">
        <v>0.05015263846489315</v>
      </c>
      <c r="N2294" s="17" t="n">
        <v>0.5142782178549977</v>
      </c>
      <c r="O2294" s="20">
        <f>IF(F2294="","",IF(F2294&lt;'04_VOLATILITY_REGIMES'!$C$5,"Low",IF(F2294&lt;'04_VOLATILITY_REGIMES'!$C$6,"Normal",IF(F2294&lt;'04_VOLATILITY_REGIMES'!$C$7,"High","Extreme"))))</f>
        <v/>
      </c>
      <c r="P2294" s="20">
        <f>O2295</f>
        <v/>
      </c>
      <c r="Q2294" s="21">
        <f>YEAR(A2294)</f>
        <v/>
      </c>
    </row>
    <row r="2295">
      <c r="A2295" s="14" t="n">
        <v>44746</v>
      </c>
      <c r="B2295" s="15">
        <f>'01_RAW_Spot'!B2295</f>
        <v/>
      </c>
      <c r="C2295" s="16">
        <f>'01_RAW_IV'!B2295</f>
        <v/>
      </c>
      <c r="D2295" s="15">
        <f>LN(B2295/B2294)</f>
        <v/>
      </c>
      <c r="E2295" s="16">
        <f>STDEV(D2275:D2295)*SQRT(252)</f>
        <v/>
      </c>
      <c r="F2295" s="16">
        <f>STDEV(D2233:D2295)*SQRT(252)</f>
        <v/>
      </c>
      <c r="G2295" s="16">
        <f>IF(OR(C2295="",F2295=""),"",C2295-F2295)</f>
        <v/>
      </c>
      <c r="H2295" s="17">
        <f>IF(OR(C2295="",F2295="",F2295=0),"",C2295/F2295)</f>
        <v/>
      </c>
      <c r="I2295" s="18">
        <f>IF('01_RAW_FwdRV'!B2295="","",'01_RAW_FwdRV'!B2295)</f>
        <v/>
      </c>
      <c r="J2295" s="18">
        <f>IF(ROW()&lt;=3286,STDEV(D2296:D2316)*SQRT(252),"")</f>
        <v/>
      </c>
      <c r="K2295" s="18">
        <f>IF(ROW()&lt;=3244,LN(B2358/B2295),"")</f>
        <v/>
      </c>
      <c r="L2295" s="19" t="n">
        <v>0.1817785527462947</v>
      </c>
      <c r="M2295" s="19" t="n">
        <v>0.05056669572798605</v>
      </c>
      <c r="N2295" s="17" t="n">
        <v>0.4626492316816396</v>
      </c>
      <c r="O2295" s="20">
        <f>IF(F2295="","",IF(F2295&lt;'04_VOLATILITY_REGIMES'!$C$5,"Low",IF(F2295&lt;'04_VOLATILITY_REGIMES'!$C$6,"Normal",IF(F2295&lt;'04_VOLATILITY_REGIMES'!$C$7,"High","Extreme"))))</f>
        <v/>
      </c>
      <c r="P2295" s="20">
        <f>O2296</f>
        <v/>
      </c>
      <c r="Q2295" s="21">
        <f>YEAR(A2295)</f>
        <v/>
      </c>
    </row>
    <row r="2296">
      <c r="A2296" s="14" t="n">
        <v>44747</v>
      </c>
      <c r="B2296" s="15">
        <f>'01_RAW_Spot'!B2296</f>
        <v/>
      </c>
      <c r="C2296" s="16">
        <f>'01_RAW_IV'!B2296</f>
        <v/>
      </c>
      <c r="D2296" s="15">
        <f>LN(B2296/B2295)</f>
        <v/>
      </c>
      <c r="E2296" s="16">
        <f>STDEV(D2276:D2296)*SQRT(252)</f>
        <v/>
      </c>
      <c r="F2296" s="16">
        <f>STDEV(D2234:D2296)*SQRT(252)</f>
        <v/>
      </c>
      <c r="G2296" s="16">
        <f>IF(OR(C2296="",F2296=""),"",C2296-F2296)</f>
        <v/>
      </c>
      <c r="H2296" s="17">
        <f>IF(OR(C2296="",F2296="",F2296=0),"",C2296/F2296)</f>
        <v/>
      </c>
      <c r="I2296" s="18">
        <f>IF('01_RAW_FwdRV'!B2296="","",'01_RAW_FwdRV'!B2296)</f>
        <v/>
      </c>
      <c r="J2296" s="18">
        <f>IF(ROW()&lt;=3286,STDEV(D2297:D2317)*SQRT(252),"")</f>
        <v/>
      </c>
      <c r="K2296" s="18">
        <f>IF(ROW()&lt;=3244,LN(B2359/B2296),"")</f>
        <v/>
      </c>
      <c r="L2296" s="19" t="n">
        <v>0.1873638344226579</v>
      </c>
      <c r="M2296" s="19" t="n">
        <v>0.06753812636165578</v>
      </c>
      <c r="N2296" s="17" t="n">
        <v>0.4221042936730743</v>
      </c>
      <c r="O2296" s="20">
        <f>IF(F2296="","",IF(F2296&lt;'04_VOLATILITY_REGIMES'!$C$5,"Low",IF(F2296&lt;'04_VOLATILITY_REGIMES'!$C$6,"Normal",IF(F2296&lt;'04_VOLATILITY_REGIMES'!$C$7,"High","Extreme"))))</f>
        <v/>
      </c>
      <c r="P2296" s="20">
        <f>O2297</f>
        <v/>
      </c>
      <c r="Q2296" s="21">
        <f>YEAR(A2296)</f>
        <v/>
      </c>
    </row>
    <row r="2297">
      <c r="A2297" s="14" t="n">
        <v>44748</v>
      </c>
      <c r="B2297" s="15">
        <f>'01_RAW_Spot'!B2297</f>
        <v/>
      </c>
      <c r="C2297" s="16">
        <f>'01_RAW_IV'!B2297</f>
        <v/>
      </c>
      <c r="D2297" s="15">
        <f>LN(B2297/B2296)</f>
        <v/>
      </c>
      <c r="E2297" s="16">
        <f>STDEV(D2277:D2297)*SQRT(252)</f>
        <v/>
      </c>
      <c r="F2297" s="16">
        <f>STDEV(D2235:D2297)*SQRT(252)</f>
        <v/>
      </c>
      <c r="G2297" s="16">
        <f>IF(OR(C2297="",F2297=""),"",C2297-F2297)</f>
        <v/>
      </c>
      <c r="H2297" s="17">
        <f>IF(OR(C2297="",F2297="",F2297=0),"",C2297/F2297)</f>
        <v/>
      </c>
      <c r="I2297" s="18">
        <f>IF('01_RAW_FwdRV'!B2297="","",'01_RAW_FwdRV'!B2297)</f>
        <v/>
      </c>
      <c r="J2297" s="18">
        <f>IF(ROW()&lt;=3286,STDEV(D2298:D2318)*SQRT(252),"")</f>
        <v/>
      </c>
      <c r="K2297" s="18">
        <f>IF(ROW()&lt;=3244,LN(B2360/B2297),"")</f>
        <v/>
      </c>
      <c r="L2297" s="19" t="n">
        <v>0.2547909407665505</v>
      </c>
      <c r="M2297" s="19" t="n">
        <v>0.05313588850174216</v>
      </c>
      <c r="N2297" s="17" t="n">
        <v>0.5423959511109883</v>
      </c>
      <c r="O2297" s="20">
        <f>IF(F2297="","",IF(F2297&lt;'04_VOLATILITY_REGIMES'!$C$5,"Low",IF(F2297&lt;'04_VOLATILITY_REGIMES'!$C$6,"Normal",IF(F2297&lt;'04_VOLATILITY_REGIMES'!$C$7,"High","Extreme"))))</f>
        <v/>
      </c>
      <c r="P2297" s="20">
        <f>O2298</f>
        <v/>
      </c>
      <c r="Q2297" s="21">
        <f>YEAR(A2297)</f>
        <v/>
      </c>
    </row>
    <row r="2298">
      <c r="A2298" s="14" t="n">
        <v>44749</v>
      </c>
      <c r="B2298" s="15">
        <f>'01_RAW_Spot'!B2298</f>
        <v/>
      </c>
      <c r="C2298" s="16">
        <f>'01_RAW_IV'!B2298</f>
        <v/>
      </c>
      <c r="D2298" s="15">
        <f>LN(B2298/B2297)</f>
        <v/>
      </c>
      <c r="E2298" s="16">
        <f>STDEV(D2278:D2298)*SQRT(252)</f>
        <v/>
      </c>
      <c r="F2298" s="16">
        <f>STDEV(D2236:D2298)*SQRT(252)</f>
        <v/>
      </c>
      <c r="G2298" s="16">
        <f>IF(OR(C2298="",F2298=""),"",C2298-F2298)</f>
        <v/>
      </c>
      <c r="H2298" s="17">
        <f>IF(OR(C2298="",F2298="",F2298=0),"",C2298/F2298)</f>
        <v/>
      </c>
      <c r="I2298" s="18">
        <f>IF('01_RAW_FwdRV'!B2298="","",'01_RAW_FwdRV'!B2298)</f>
        <v/>
      </c>
      <c r="J2298" s="18">
        <f>IF(ROW()&lt;=3286,STDEV(D2299:D2319)*SQRT(252),"")</f>
        <v/>
      </c>
      <c r="K2298" s="18">
        <f>IF(ROW()&lt;=3244,LN(B2361/B2298),"")</f>
        <v/>
      </c>
      <c r="L2298" s="19" t="n">
        <v>0.282977797126687</v>
      </c>
      <c r="M2298" s="19" t="n">
        <v>0.04745319982585982</v>
      </c>
      <c r="N2298" s="17" t="n">
        <v>0.5977405804152991</v>
      </c>
      <c r="O2298" s="20">
        <f>IF(F2298="","",IF(F2298&lt;'04_VOLATILITY_REGIMES'!$C$5,"Low",IF(F2298&lt;'04_VOLATILITY_REGIMES'!$C$6,"Normal",IF(F2298&lt;'04_VOLATILITY_REGIMES'!$C$7,"High","Extreme"))))</f>
        <v/>
      </c>
      <c r="P2298" s="20">
        <f>O2299</f>
        <v/>
      </c>
      <c r="Q2298" s="21">
        <f>YEAR(A2298)</f>
        <v/>
      </c>
    </row>
    <row r="2299">
      <c r="A2299" s="14" t="n">
        <v>44750</v>
      </c>
      <c r="B2299" s="15">
        <f>'01_RAW_Spot'!B2299</f>
        <v/>
      </c>
      <c r="C2299" s="16">
        <f>'01_RAW_IV'!B2299</f>
        <v/>
      </c>
      <c r="D2299" s="15">
        <f>LN(B2299/B2298)</f>
        <v/>
      </c>
      <c r="E2299" s="16">
        <f>STDEV(D2279:D2299)*SQRT(252)</f>
        <v/>
      </c>
      <c r="F2299" s="16">
        <f>STDEV(D2237:D2299)*SQRT(252)</f>
        <v/>
      </c>
      <c r="G2299" s="16">
        <f>IF(OR(C2299="",F2299=""),"",C2299-F2299)</f>
        <v/>
      </c>
      <c r="H2299" s="17">
        <f>IF(OR(C2299="",F2299="",F2299=0),"",C2299/F2299)</f>
        <v/>
      </c>
      <c r="I2299" s="18">
        <f>IF('01_RAW_FwdRV'!B2299="","",'01_RAW_FwdRV'!B2299)</f>
        <v/>
      </c>
      <c r="J2299" s="18">
        <f>IF(ROW()&lt;=3286,STDEV(D2300:D2320)*SQRT(252),"")</f>
        <v/>
      </c>
      <c r="K2299" s="18">
        <f>IF(ROW()&lt;=3244,LN(B2362/B2299),"")</f>
        <v/>
      </c>
      <c r="L2299" s="19" t="n">
        <v>0.2802436901653612</v>
      </c>
      <c r="M2299" s="19" t="n">
        <v>0.03437771975630984</v>
      </c>
      <c r="N2299" s="17" t="n">
        <v>0.6747759143137954</v>
      </c>
      <c r="O2299" s="20">
        <f>IF(F2299="","",IF(F2299&lt;'04_VOLATILITY_REGIMES'!$C$5,"Low",IF(F2299&lt;'04_VOLATILITY_REGIMES'!$C$6,"Normal",IF(F2299&lt;'04_VOLATILITY_REGIMES'!$C$7,"High","Extreme"))))</f>
        <v/>
      </c>
      <c r="P2299" s="20">
        <f>O2300</f>
        <v/>
      </c>
      <c r="Q2299" s="21">
        <f>YEAR(A2299)</f>
        <v/>
      </c>
    </row>
    <row r="2300">
      <c r="A2300" s="14" t="n">
        <v>44753</v>
      </c>
      <c r="B2300" s="15">
        <f>'01_RAW_Spot'!B2300</f>
        <v/>
      </c>
      <c r="C2300" s="16">
        <f>'01_RAW_IV'!B2300</f>
        <v/>
      </c>
      <c r="D2300" s="15">
        <f>LN(B2300/B2299)</f>
        <v/>
      </c>
      <c r="E2300" s="16">
        <f>STDEV(D2280:D2300)*SQRT(252)</f>
        <v/>
      </c>
      <c r="F2300" s="16">
        <f>STDEV(D2238:D2300)*SQRT(252)</f>
        <v/>
      </c>
      <c r="G2300" s="16">
        <f>IF(OR(C2300="",F2300=""),"",C2300-F2300)</f>
        <v/>
      </c>
      <c r="H2300" s="17">
        <f>IF(OR(C2300="",F2300="",F2300=0),"",C2300/F2300)</f>
        <v/>
      </c>
      <c r="I2300" s="18">
        <f>IF('01_RAW_FwdRV'!B2300="","",'01_RAW_FwdRV'!B2300)</f>
        <v/>
      </c>
      <c r="J2300" s="18">
        <f>IF(ROW()&lt;=3286,STDEV(D2301:D2321)*SQRT(252),"")</f>
        <v/>
      </c>
      <c r="K2300" s="18">
        <f>IF(ROW()&lt;=3244,LN(B2363/B2300),"")</f>
        <v/>
      </c>
      <c r="L2300" s="19" t="n">
        <v>0.2575032622879513</v>
      </c>
      <c r="M2300" s="19" t="n">
        <v>0.03262287951283167</v>
      </c>
      <c r="N2300" s="17" t="n">
        <v>0.6528404194165013</v>
      </c>
      <c r="O2300" s="20">
        <f>IF(F2300="","",IF(F2300&lt;'04_VOLATILITY_REGIMES'!$C$5,"Low",IF(F2300&lt;'04_VOLATILITY_REGIMES'!$C$6,"Normal",IF(F2300&lt;'04_VOLATILITY_REGIMES'!$C$7,"High","Extreme"))))</f>
        <v/>
      </c>
      <c r="P2300" s="20">
        <f>O2301</f>
        <v/>
      </c>
      <c r="Q2300" s="21">
        <f>YEAR(A2300)</f>
        <v/>
      </c>
    </row>
    <row r="2301">
      <c r="A2301" s="14" t="n">
        <v>44754</v>
      </c>
      <c r="B2301" s="15">
        <f>'01_RAW_Spot'!B2301</f>
        <v/>
      </c>
      <c r="C2301" s="16">
        <f>'01_RAW_IV'!B2301</f>
        <v/>
      </c>
      <c r="D2301" s="15">
        <f>LN(B2301/B2300)</f>
        <v/>
      </c>
      <c r="E2301" s="16">
        <f>STDEV(D2281:D2301)*SQRT(252)</f>
        <v/>
      </c>
      <c r="F2301" s="16">
        <f>STDEV(D2239:D2301)*SQRT(252)</f>
        <v/>
      </c>
      <c r="G2301" s="16">
        <f>IF(OR(C2301="",F2301=""),"",C2301-F2301)</f>
        <v/>
      </c>
      <c r="H2301" s="17">
        <f>IF(OR(C2301="",F2301="",F2301=0),"",C2301/F2301)</f>
        <v/>
      </c>
      <c r="I2301" s="18">
        <f>IF('01_RAW_FwdRV'!B2301="","",'01_RAW_FwdRV'!B2301)</f>
        <v/>
      </c>
      <c r="J2301" s="18">
        <f>IF(ROW()&lt;=3286,STDEV(D2302:D2322)*SQRT(252),"")</f>
        <v/>
      </c>
      <c r="K2301" s="18">
        <f>IF(ROW()&lt;=3244,LN(B2364/B2301),"")</f>
        <v/>
      </c>
      <c r="L2301" s="19" t="n">
        <v>0.3665217391304348</v>
      </c>
      <c r="M2301" s="19" t="n">
        <v>0.03130434782608696</v>
      </c>
      <c r="N2301" s="17" t="n">
        <v>0.7745524836982758</v>
      </c>
      <c r="O2301" s="20">
        <f>IF(F2301="","",IF(F2301&lt;'04_VOLATILITY_REGIMES'!$C$5,"Low",IF(F2301&lt;'04_VOLATILITY_REGIMES'!$C$6,"Normal",IF(F2301&lt;'04_VOLATILITY_REGIMES'!$C$7,"High","Extreme"))))</f>
        <v/>
      </c>
      <c r="P2301" s="20">
        <f>O2302</f>
        <v/>
      </c>
      <c r="Q2301" s="21">
        <f>YEAR(A2301)</f>
        <v/>
      </c>
    </row>
    <row r="2302">
      <c r="A2302" s="14" t="n">
        <v>44755</v>
      </c>
      <c r="B2302" s="15">
        <f>'01_RAW_Spot'!B2302</f>
        <v/>
      </c>
      <c r="C2302" s="16">
        <f>'01_RAW_IV'!B2302</f>
        <v/>
      </c>
      <c r="D2302" s="15">
        <f>LN(B2302/B2301)</f>
        <v/>
      </c>
      <c r="E2302" s="16">
        <f>STDEV(D2282:D2302)*SQRT(252)</f>
        <v/>
      </c>
      <c r="F2302" s="16">
        <f>STDEV(D2240:D2302)*SQRT(252)</f>
        <v/>
      </c>
      <c r="G2302" s="16">
        <f>IF(OR(C2302="",F2302=""),"",C2302-F2302)</f>
        <v/>
      </c>
      <c r="H2302" s="17">
        <f>IF(OR(C2302="",F2302="",F2302=0),"",C2302/F2302)</f>
        <v/>
      </c>
      <c r="I2302" s="18">
        <f>IF('01_RAW_FwdRV'!B2302="","",'01_RAW_FwdRV'!B2302)</f>
        <v/>
      </c>
      <c r="J2302" s="18">
        <f>IF(ROW()&lt;=3286,STDEV(D2303:D2323)*SQRT(252),"")</f>
        <v/>
      </c>
      <c r="K2302" s="18">
        <f>IF(ROW()&lt;=3244,LN(B2365/B2302),"")</f>
        <v/>
      </c>
      <c r="L2302" s="19" t="n">
        <v>0.363754889178618</v>
      </c>
      <c r="M2302" s="19" t="n">
        <v>0.03172533681008257</v>
      </c>
      <c r="N2302" s="17" t="n">
        <v>0.7710744887409221</v>
      </c>
      <c r="O2302" s="20">
        <f>IF(F2302="","",IF(F2302&lt;'04_VOLATILITY_REGIMES'!$C$5,"Low",IF(F2302&lt;'04_VOLATILITY_REGIMES'!$C$6,"Normal",IF(F2302&lt;'04_VOLATILITY_REGIMES'!$C$7,"High","Extreme"))))</f>
        <v/>
      </c>
      <c r="P2302" s="20">
        <f>O2303</f>
        <v/>
      </c>
      <c r="Q2302" s="21">
        <f>YEAR(A2302)</f>
        <v/>
      </c>
    </row>
    <row r="2303">
      <c r="A2303" s="14" t="n">
        <v>44756</v>
      </c>
      <c r="B2303" s="15">
        <f>'01_RAW_Spot'!B2303</f>
        <v/>
      </c>
      <c r="C2303" s="16">
        <f>'01_RAW_IV'!B2303</f>
        <v/>
      </c>
      <c r="D2303" s="15">
        <f>LN(B2303/B2302)</f>
        <v/>
      </c>
      <c r="E2303" s="16">
        <f>STDEV(D2283:D2303)*SQRT(252)</f>
        <v/>
      </c>
      <c r="F2303" s="16">
        <f>STDEV(D2241:D2303)*SQRT(252)</f>
        <v/>
      </c>
      <c r="G2303" s="16">
        <f>IF(OR(C2303="",F2303=""),"",C2303-F2303)</f>
        <v/>
      </c>
      <c r="H2303" s="17">
        <f>IF(OR(C2303="",F2303="",F2303=0),"",C2303/F2303)</f>
        <v/>
      </c>
      <c r="I2303" s="18">
        <f>IF('01_RAW_FwdRV'!B2303="","",'01_RAW_FwdRV'!B2303)</f>
        <v/>
      </c>
      <c r="J2303" s="18">
        <f>IF(ROW()&lt;=3286,STDEV(D2304:D2324)*SQRT(252),"")</f>
        <v/>
      </c>
      <c r="K2303" s="18">
        <f>IF(ROW()&lt;=3244,LN(B2366/B2303),"")</f>
        <v/>
      </c>
      <c r="L2303" s="19" t="n">
        <v>0.4022589052997393</v>
      </c>
      <c r="M2303" s="19" t="n">
        <v>0.03649000868809731</v>
      </c>
      <c r="N2303" s="17" t="n">
        <v>0.8372358710827602</v>
      </c>
      <c r="O2303" s="20">
        <f>IF(F2303="","",IF(F2303&lt;'04_VOLATILITY_REGIMES'!$C$5,"Low",IF(F2303&lt;'04_VOLATILITY_REGIMES'!$C$6,"Normal",IF(F2303&lt;'04_VOLATILITY_REGIMES'!$C$7,"High","Extreme"))))</f>
        <v/>
      </c>
      <c r="P2303" s="20">
        <f>O2304</f>
        <v/>
      </c>
      <c r="Q2303" s="21">
        <f>YEAR(A2303)</f>
        <v/>
      </c>
    </row>
    <row r="2304">
      <c r="A2304" s="14" t="n">
        <v>44757</v>
      </c>
      <c r="B2304" s="15">
        <f>'01_RAW_Spot'!B2304</f>
        <v/>
      </c>
      <c r="C2304" s="16">
        <f>'01_RAW_IV'!B2304</f>
        <v/>
      </c>
      <c r="D2304" s="15">
        <f>LN(B2304/B2303)</f>
        <v/>
      </c>
      <c r="E2304" s="16">
        <f>STDEV(D2284:D2304)*SQRT(252)</f>
        <v/>
      </c>
      <c r="F2304" s="16">
        <f>STDEV(D2242:D2304)*SQRT(252)</f>
        <v/>
      </c>
      <c r="G2304" s="16">
        <f>IF(OR(C2304="",F2304=""),"",C2304-F2304)</f>
        <v/>
      </c>
      <c r="H2304" s="17">
        <f>IF(OR(C2304="",F2304="",F2304=0),"",C2304/F2304)</f>
        <v/>
      </c>
      <c r="I2304" s="18">
        <f>IF('01_RAW_FwdRV'!B2304="","",'01_RAW_FwdRV'!B2304)</f>
        <v/>
      </c>
      <c r="J2304" s="18">
        <f>IF(ROW()&lt;=3286,STDEV(D2305:D2325)*SQRT(252),"")</f>
        <v/>
      </c>
      <c r="K2304" s="18">
        <f>IF(ROW()&lt;=3244,LN(B2367/B2304),"")</f>
        <v/>
      </c>
      <c r="L2304" s="19" t="n">
        <v>0.4307425097698654</v>
      </c>
      <c r="M2304" s="19" t="n">
        <v>0.03690838037342597</v>
      </c>
      <c r="N2304" s="17" t="n">
        <v>0.902668364262953</v>
      </c>
      <c r="O2304" s="20">
        <f>IF(F2304="","",IF(F2304&lt;'04_VOLATILITY_REGIMES'!$C$5,"Low",IF(F2304&lt;'04_VOLATILITY_REGIMES'!$C$6,"Normal",IF(F2304&lt;'04_VOLATILITY_REGIMES'!$C$7,"High","Extreme"))))</f>
        <v/>
      </c>
      <c r="P2304" s="20">
        <f>O2305</f>
        <v/>
      </c>
      <c r="Q2304" s="21">
        <f>YEAR(A2304)</f>
        <v/>
      </c>
    </row>
    <row r="2305">
      <c r="A2305" s="14" t="n">
        <v>44760</v>
      </c>
      <c r="B2305" s="15">
        <f>'01_RAW_Spot'!B2305</f>
        <v/>
      </c>
      <c r="C2305" s="16">
        <f>'01_RAW_IV'!B2305</f>
        <v/>
      </c>
      <c r="D2305" s="15">
        <f>LN(B2305/B2304)</f>
        <v/>
      </c>
      <c r="E2305" s="16">
        <f>STDEV(D2285:D2305)*SQRT(252)</f>
        <v/>
      </c>
      <c r="F2305" s="16">
        <f>STDEV(D2243:D2305)*SQRT(252)</f>
        <v/>
      </c>
      <c r="G2305" s="16">
        <f>IF(OR(C2305="",F2305=""),"",C2305-F2305)</f>
        <v/>
      </c>
      <c r="H2305" s="17">
        <f>IF(OR(C2305="",F2305="",F2305=0),"",C2305/F2305)</f>
        <v/>
      </c>
      <c r="I2305" s="18">
        <f>IF('01_RAW_FwdRV'!B2305="","",'01_RAW_FwdRV'!B2305)</f>
        <v/>
      </c>
      <c r="J2305" s="18">
        <f>IF(ROW()&lt;=3286,STDEV(D2306:D2326)*SQRT(252),"")</f>
        <v/>
      </c>
      <c r="K2305" s="18">
        <f>IF(ROW()&lt;=3244,LN(B2368/B2305),"")</f>
        <v/>
      </c>
      <c r="L2305" s="19" t="n">
        <v>0.4075520833333333</v>
      </c>
      <c r="M2305" s="19" t="n">
        <v>0.03732638888888889</v>
      </c>
      <c r="N2305" s="17" t="n">
        <v>0.8484718584996253</v>
      </c>
      <c r="O2305" s="20">
        <f>IF(F2305="","",IF(F2305&lt;'04_VOLATILITY_REGIMES'!$C$5,"Low",IF(F2305&lt;'04_VOLATILITY_REGIMES'!$C$6,"Normal",IF(F2305&lt;'04_VOLATILITY_REGIMES'!$C$7,"High","Extreme"))))</f>
        <v/>
      </c>
      <c r="P2305" s="20">
        <f>O2306</f>
        <v/>
      </c>
      <c r="Q2305" s="21">
        <f>YEAR(A2305)</f>
        <v/>
      </c>
    </row>
    <row r="2306">
      <c r="A2306" s="14" t="n">
        <v>44761</v>
      </c>
      <c r="B2306" s="15">
        <f>'01_RAW_Spot'!B2306</f>
        <v/>
      </c>
      <c r="C2306" s="16">
        <f>'01_RAW_IV'!B2306</f>
        <v/>
      </c>
      <c r="D2306" s="15">
        <f>LN(B2306/B2305)</f>
        <v/>
      </c>
      <c r="E2306" s="16">
        <f>STDEV(D2286:D2306)*SQRT(252)</f>
        <v/>
      </c>
      <c r="F2306" s="16">
        <f>STDEV(D2244:D2306)*SQRT(252)</f>
        <v/>
      </c>
      <c r="G2306" s="16">
        <f>IF(OR(C2306="",F2306=""),"",C2306-F2306)</f>
        <v/>
      </c>
      <c r="H2306" s="17">
        <f>IF(OR(C2306="",F2306="",F2306=0),"",C2306/F2306)</f>
        <v/>
      </c>
      <c r="I2306" s="18">
        <f>IF('01_RAW_FwdRV'!B2306="","",'01_RAW_FwdRV'!B2306)</f>
        <v/>
      </c>
      <c r="J2306" s="18">
        <f>IF(ROW()&lt;=3286,STDEV(D2307:D2327)*SQRT(252),"")</f>
        <v/>
      </c>
      <c r="K2306" s="18">
        <f>IF(ROW()&lt;=3244,LN(B2369/B2306),"")</f>
        <v/>
      </c>
      <c r="L2306" s="19" t="n">
        <v>0.4086767895878525</v>
      </c>
      <c r="M2306" s="19" t="n">
        <v>0.03036876355748373</v>
      </c>
      <c r="N2306" s="17" t="n">
        <v>0.8667733395206856</v>
      </c>
      <c r="O2306" s="20">
        <f>IF(F2306="","",IF(F2306&lt;'04_VOLATILITY_REGIMES'!$C$5,"Low",IF(F2306&lt;'04_VOLATILITY_REGIMES'!$C$6,"Normal",IF(F2306&lt;'04_VOLATILITY_REGIMES'!$C$7,"High","Extreme"))))</f>
        <v/>
      </c>
      <c r="P2306" s="20">
        <f>O2307</f>
        <v/>
      </c>
      <c r="Q2306" s="21">
        <f>YEAR(A2306)</f>
        <v/>
      </c>
    </row>
    <row r="2307">
      <c r="A2307" s="14" t="n">
        <v>44762</v>
      </c>
      <c r="B2307" s="15">
        <f>'01_RAW_Spot'!B2307</f>
        <v/>
      </c>
      <c r="C2307" s="16">
        <f>'01_RAW_IV'!B2307</f>
        <v/>
      </c>
      <c r="D2307" s="15">
        <f>LN(B2307/B2306)</f>
        <v/>
      </c>
      <c r="E2307" s="16">
        <f>STDEV(D2287:D2307)*SQRT(252)</f>
        <v/>
      </c>
      <c r="F2307" s="16">
        <f>STDEV(D2245:D2307)*SQRT(252)</f>
        <v/>
      </c>
      <c r="G2307" s="16">
        <f>IF(OR(C2307="",F2307=""),"",C2307-F2307)</f>
        <v/>
      </c>
      <c r="H2307" s="17">
        <f>IF(OR(C2307="",F2307="",F2307=0),"",C2307/F2307)</f>
        <v/>
      </c>
      <c r="I2307" s="18">
        <f>IF('01_RAW_FwdRV'!B2307="","",'01_RAW_FwdRV'!B2307)</f>
        <v/>
      </c>
      <c r="J2307" s="18">
        <f>IF(ROW()&lt;=3286,STDEV(D2308:D2328)*SQRT(252),"")</f>
        <v/>
      </c>
      <c r="K2307" s="18">
        <f>IF(ROW()&lt;=3244,LN(B2370/B2307),"")</f>
        <v/>
      </c>
      <c r="L2307" s="19" t="n">
        <v>0.3581960104076323</v>
      </c>
      <c r="M2307" s="19" t="n">
        <v>0.02211621856027754</v>
      </c>
      <c r="N2307" s="17" t="n">
        <v>0.8399192829268523</v>
      </c>
      <c r="O2307" s="20">
        <f>IF(F2307="","",IF(F2307&lt;'04_VOLATILITY_REGIMES'!$C$5,"Low",IF(F2307&lt;'04_VOLATILITY_REGIMES'!$C$6,"Normal",IF(F2307&lt;'04_VOLATILITY_REGIMES'!$C$7,"High","Extreme"))))</f>
        <v/>
      </c>
      <c r="P2307" s="20">
        <f>O2308</f>
        <v/>
      </c>
      <c r="Q2307" s="21">
        <f>YEAR(A2307)</f>
        <v/>
      </c>
    </row>
    <row r="2308">
      <c r="A2308" s="14" t="n">
        <v>44763</v>
      </c>
      <c r="B2308" s="15">
        <f>'01_RAW_Spot'!B2308</f>
        <v/>
      </c>
      <c r="C2308" s="16">
        <f>'01_RAW_IV'!B2308</f>
        <v/>
      </c>
      <c r="D2308" s="15">
        <f>LN(B2308/B2307)</f>
        <v/>
      </c>
      <c r="E2308" s="16">
        <f>STDEV(D2288:D2308)*SQRT(252)</f>
        <v/>
      </c>
      <c r="F2308" s="16">
        <f>STDEV(D2246:D2308)*SQRT(252)</f>
        <v/>
      </c>
      <c r="G2308" s="16">
        <f>IF(OR(C2308="",F2308=""),"",C2308-F2308)</f>
        <v/>
      </c>
      <c r="H2308" s="17">
        <f>IF(OR(C2308="",F2308="",F2308=0),"",C2308/F2308)</f>
        <v/>
      </c>
      <c r="I2308" s="18">
        <f>IF('01_RAW_FwdRV'!B2308="","",'01_RAW_FwdRV'!B2308)</f>
        <v/>
      </c>
      <c r="J2308" s="18">
        <f>IF(ROW()&lt;=3286,STDEV(D2309:D2329)*SQRT(252),"")</f>
        <v/>
      </c>
      <c r="K2308" s="18">
        <f>IF(ROW()&lt;=3244,LN(B2371/B2308),"")</f>
        <v/>
      </c>
      <c r="L2308" s="19" t="n">
        <v>0.3237971391417425</v>
      </c>
      <c r="M2308" s="19" t="n">
        <v>0.02210663198959688</v>
      </c>
      <c r="N2308" s="17" t="n">
        <v>0.8007032645422041</v>
      </c>
      <c r="O2308" s="20">
        <f>IF(F2308="","",IF(F2308&lt;'04_VOLATILITY_REGIMES'!$C$5,"Low",IF(F2308&lt;'04_VOLATILITY_REGIMES'!$C$6,"Normal",IF(F2308&lt;'04_VOLATILITY_REGIMES'!$C$7,"High","Extreme"))))</f>
        <v/>
      </c>
      <c r="P2308" s="20">
        <f>O2309</f>
        <v/>
      </c>
      <c r="Q2308" s="21">
        <f>YEAR(A2308)</f>
        <v/>
      </c>
    </row>
    <row r="2309">
      <c r="A2309" s="14" t="n">
        <v>44764</v>
      </c>
      <c r="B2309" s="15">
        <f>'01_RAW_Spot'!B2309</f>
        <v/>
      </c>
      <c r="C2309" s="16">
        <f>'01_RAW_IV'!B2309</f>
        <v/>
      </c>
      <c r="D2309" s="15">
        <f>LN(B2309/B2308)</f>
        <v/>
      </c>
      <c r="E2309" s="16">
        <f>STDEV(D2289:D2309)*SQRT(252)</f>
        <v/>
      </c>
      <c r="F2309" s="16">
        <f>STDEV(D2247:D2309)*SQRT(252)</f>
        <v/>
      </c>
      <c r="G2309" s="16">
        <f>IF(OR(C2309="",F2309=""),"",C2309-F2309)</f>
        <v/>
      </c>
      <c r="H2309" s="17">
        <f>IF(OR(C2309="",F2309="",F2309=0),"",C2309/F2309)</f>
        <v/>
      </c>
      <c r="I2309" s="18">
        <f>IF('01_RAW_FwdRV'!B2309="","",'01_RAW_FwdRV'!B2309)</f>
        <v/>
      </c>
      <c r="J2309" s="18">
        <f>IF(ROW()&lt;=3286,STDEV(D2310:D2330)*SQRT(252),"")</f>
        <v/>
      </c>
      <c r="K2309" s="18">
        <f>IF(ROW()&lt;=3244,LN(B2372/B2309),"")</f>
        <v/>
      </c>
      <c r="L2309" s="19" t="n">
        <v>0.2673310225303293</v>
      </c>
      <c r="M2309" s="19" t="n">
        <v>0.02079722703639515</v>
      </c>
      <c r="N2309" s="17" t="n">
        <v>0.7705714631655278</v>
      </c>
      <c r="O2309" s="20">
        <f>IF(F2309="","",IF(F2309&lt;'04_VOLATILITY_REGIMES'!$C$5,"Low",IF(F2309&lt;'04_VOLATILITY_REGIMES'!$C$6,"Normal",IF(F2309&lt;'04_VOLATILITY_REGIMES'!$C$7,"High","Extreme"))))</f>
        <v/>
      </c>
      <c r="P2309" s="20">
        <f>O2310</f>
        <v/>
      </c>
      <c r="Q2309" s="21">
        <f>YEAR(A2309)</f>
        <v/>
      </c>
    </row>
    <row r="2310">
      <c r="A2310" s="14" t="n">
        <v>44767</v>
      </c>
      <c r="B2310" s="15">
        <f>'01_RAW_Spot'!B2310</f>
        <v/>
      </c>
      <c r="C2310" s="16">
        <f>'01_RAW_IV'!B2310</f>
        <v/>
      </c>
      <c r="D2310" s="15">
        <f>LN(B2310/B2309)</f>
        <v/>
      </c>
      <c r="E2310" s="16">
        <f>STDEV(D2290:D2310)*SQRT(252)</f>
        <v/>
      </c>
      <c r="F2310" s="16">
        <f>STDEV(D2248:D2310)*SQRT(252)</f>
        <v/>
      </c>
      <c r="G2310" s="16">
        <f>IF(OR(C2310="",F2310=""),"",C2310-F2310)</f>
        <v/>
      </c>
      <c r="H2310" s="17">
        <f>IF(OR(C2310="",F2310="",F2310=0),"",C2310/F2310)</f>
        <v/>
      </c>
      <c r="I2310" s="18">
        <f>IF('01_RAW_FwdRV'!B2310="","",'01_RAW_FwdRV'!B2310)</f>
        <v/>
      </c>
      <c r="J2310" s="18">
        <f>IF(ROW()&lt;=3286,STDEV(D2311:D2331)*SQRT(252),"")</f>
        <v/>
      </c>
      <c r="K2310" s="18">
        <f>IF(ROW()&lt;=3244,LN(B2373/B2310),"")</f>
        <v/>
      </c>
      <c r="L2310" s="19" t="n">
        <v>0.2637505413598961</v>
      </c>
      <c r="M2310" s="19" t="n">
        <v>0.02122130792550888</v>
      </c>
      <c r="N2310" s="17" t="n">
        <v>0.7642171045301205</v>
      </c>
      <c r="O2310" s="20">
        <f>IF(F2310="","",IF(F2310&lt;'04_VOLATILITY_REGIMES'!$C$5,"Low",IF(F2310&lt;'04_VOLATILITY_REGIMES'!$C$6,"Normal",IF(F2310&lt;'04_VOLATILITY_REGIMES'!$C$7,"High","Extreme"))))</f>
        <v/>
      </c>
      <c r="P2310" s="20">
        <f>O2311</f>
        <v/>
      </c>
      <c r="Q2310" s="21">
        <f>YEAR(A2310)</f>
        <v/>
      </c>
    </row>
    <row r="2311">
      <c r="A2311" s="14" t="n">
        <v>44768</v>
      </c>
      <c r="B2311" s="15">
        <f>'01_RAW_Spot'!B2311</f>
        <v/>
      </c>
      <c r="C2311" s="16">
        <f>'01_RAW_IV'!B2311</f>
        <v/>
      </c>
      <c r="D2311" s="15">
        <f>LN(B2311/B2310)</f>
        <v/>
      </c>
      <c r="E2311" s="16">
        <f>STDEV(D2291:D2311)*SQRT(252)</f>
        <v/>
      </c>
      <c r="F2311" s="16">
        <f>STDEV(D2249:D2311)*SQRT(252)</f>
        <v/>
      </c>
      <c r="G2311" s="16">
        <f>IF(OR(C2311="",F2311=""),"",C2311-F2311)</f>
        <v/>
      </c>
      <c r="H2311" s="17">
        <f>IF(OR(C2311="",F2311="",F2311=0),"",C2311/F2311)</f>
        <v/>
      </c>
      <c r="I2311" s="18">
        <f>IF('01_RAW_FwdRV'!B2311="","",'01_RAW_FwdRV'!B2311)</f>
        <v/>
      </c>
      <c r="J2311" s="18">
        <f>IF(ROW()&lt;=3286,STDEV(D2312:D2332)*SQRT(252),"")</f>
        <v/>
      </c>
      <c r="K2311" s="18">
        <f>IF(ROW()&lt;=3244,LN(B2374/B2311),"")</f>
        <v/>
      </c>
      <c r="L2311" s="19" t="n">
        <v>0.2151515151515151</v>
      </c>
      <c r="M2311" s="19" t="n">
        <v>0.02077922077922078</v>
      </c>
      <c r="N2311" s="17" t="n">
        <v>0.7279834915165516</v>
      </c>
      <c r="O2311" s="20">
        <f>IF(F2311="","",IF(F2311&lt;'04_VOLATILITY_REGIMES'!$C$5,"Low",IF(F2311&lt;'04_VOLATILITY_REGIMES'!$C$6,"Normal",IF(F2311&lt;'04_VOLATILITY_REGIMES'!$C$7,"High","Extreme"))))</f>
        <v/>
      </c>
      <c r="P2311" s="20">
        <f>O2312</f>
        <v/>
      </c>
      <c r="Q2311" s="21">
        <f>YEAR(A2311)</f>
        <v/>
      </c>
    </row>
    <row r="2312">
      <c r="A2312" s="14" t="n">
        <v>44769</v>
      </c>
      <c r="B2312" s="15">
        <f>'01_RAW_Spot'!B2312</f>
        <v/>
      </c>
      <c r="C2312" s="16">
        <f>'01_RAW_IV'!B2312</f>
        <v/>
      </c>
      <c r="D2312" s="15">
        <f>LN(B2312/B2311)</f>
        <v/>
      </c>
      <c r="E2312" s="16">
        <f>STDEV(D2292:D2312)*SQRT(252)</f>
        <v/>
      </c>
      <c r="F2312" s="16">
        <f>STDEV(D2250:D2312)*SQRT(252)</f>
        <v/>
      </c>
      <c r="G2312" s="16">
        <f>IF(OR(C2312="",F2312=""),"",C2312-F2312)</f>
        <v/>
      </c>
      <c r="H2312" s="17">
        <f>IF(OR(C2312="",F2312="",F2312=0),"",C2312/F2312)</f>
        <v/>
      </c>
      <c r="I2312" s="18">
        <f>IF('01_RAW_FwdRV'!B2312="","",'01_RAW_FwdRV'!B2312)</f>
        <v/>
      </c>
      <c r="J2312" s="18">
        <f>IF(ROW()&lt;=3286,STDEV(D2313:D2333)*SQRT(252),"")</f>
        <v/>
      </c>
      <c r="K2312" s="18">
        <f>IF(ROW()&lt;=3244,LN(B2375/B2312),"")</f>
        <v/>
      </c>
      <c r="L2312" s="19" t="n">
        <v>0.2505408913890091</v>
      </c>
      <c r="M2312" s="19" t="n">
        <v>0.02033751622674167</v>
      </c>
      <c r="N2312" s="17" t="n">
        <v>0.7726236925632221</v>
      </c>
      <c r="O2312" s="20">
        <f>IF(F2312="","",IF(F2312&lt;'04_VOLATILITY_REGIMES'!$C$5,"Low",IF(F2312&lt;'04_VOLATILITY_REGIMES'!$C$6,"Normal",IF(F2312&lt;'04_VOLATILITY_REGIMES'!$C$7,"High","Extreme"))))</f>
        <v/>
      </c>
      <c r="P2312" s="20">
        <f>O2313</f>
        <v/>
      </c>
      <c r="Q2312" s="21">
        <f>YEAR(A2312)</f>
        <v/>
      </c>
    </row>
    <row r="2313">
      <c r="A2313" s="14" t="n">
        <v>44770</v>
      </c>
      <c r="B2313" s="15">
        <f>'01_RAW_Spot'!B2313</f>
        <v/>
      </c>
      <c r="C2313" s="16">
        <f>'01_RAW_IV'!B2313</f>
        <v/>
      </c>
      <c r="D2313" s="15">
        <f>LN(B2313/B2312)</f>
        <v/>
      </c>
      <c r="E2313" s="16">
        <f>STDEV(D2293:D2313)*SQRT(252)</f>
        <v/>
      </c>
      <c r="F2313" s="16">
        <f>STDEV(D2251:D2313)*SQRT(252)</f>
        <v/>
      </c>
      <c r="G2313" s="16">
        <f>IF(OR(C2313="",F2313=""),"",C2313-F2313)</f>
        <v/>
      </c>
      <c r="H2313" s="17">
        <f>IF(OR(C2313="",F2313="",F2313=0),"",C2313/F2313)</f>
        <v/>
      </c>
      <c r="I2313" s="18">
        <f>IF('01_RAW_FwdRV'!B2313="","",'01_RAW_FwdRV'!B2313)</f>
        <v/>
      </c>
      <c r="J2313" s="18">
        <f>IF(ROW()&lt;=3286,STDEV(D2314:D2334)*SQRT(252),"")</f>
        <v/>
      </c>
      <c r="K2313" s="18">
        <f>IF(ROW()&lt;=3244,LN(B2376/B2313),"")</f>
        <v/>
      </c>
      <c r="L2313" s="19" t="n">
        <v>0.2011245674740484</v>
      </c>
      <c r="M2313" s="19" t="n">
        <v>0.02162629757785467</v>
      </c>
      <c r="N2313" s="17" t="n">
        <v>0.6961044802561526</v>
      </c>
      <c r="O2313" s="20">
        <f>IF(F2313="","",IF(F2313&lt;'04_VOLATILITY_REGIMES'!$C$5,"Low",IF(F2313&lt;'04_VOLATILITY_REGIMES'!$C$6,"Normal",IF(F2313&lt;'04_VOLATILITY_REGIMES'!$C$7,"High","Extreme"))))</f>
        <v/>
      </c>
      <c r="P2313" s="20">
        <f>O2314</f>
        <v/>
      </c>
      <c r="Q2313" s="21">
        <f>YEAR(A2313)</f>
        <v/>
      </c>
    </row>
    <row r="2314">
      <c r="A2314" s="14" t="n">
        <v>44771</v>
      </c>
      <c r="B2314" s="15">
        <f>'01_RAW_Spot'!B2314</f>
        <v/>
      </c>
      <c r="C2314" s="16">
        <f>'01_RAW_IV'!B2314</f>
        <v/>
      </c>
      <c r="D2314" s="15">
        <f>LN(B2314/B2313)</f>
        <v/>
      </c>
      <c r="E2314" s="16">
        <f>STDEV(D2294:D2314)*SQRT(252)</f>
        <v/>
      </c>
      <c r="F2314" s="16">
        <f>STDEV(D2252:D2314)*SQRT(252)</f>
        <v/>
      </c>
      <c r="G2314" s="16">
        <f>IF(OR(C2314="",F2314=""),"",C2314-F2314)</f>
        <v/>
      </c>
      <c r="H2314" s="17">
        <f>IF(OR(C2314="",F2314="",F2314=0),"",C2314/F2314)</f>
        <v/>
      </c>
      <c r="I2314" s="18">
        <f>IF('01_RAW_FwdRV'!B2314="","",'01_RAW_FwdRV'!B2314)</f>
        <v/>
      </c>
      <c r="J2314" s="18">
        <f>IF(ROW()&lt;=3286,STDEV(D2315:D2335)*SQRT(252),"")</f>
        <v/>
      </c>
      <c r="K2314" s="18">
        <f>IF(ROW()&lt;=3244,LN(B2377/B2314),"")</f>
        <v/>
      </c>
      <c r="L2314" s="19" t="n">
        <v>0.2027669693039343</v>
      </c>
      <c r="M2314" s="19" t="n">
        <v>0.04626026805015132</v>
      </c>
      <c r="N2314" s="17" t="n">
        <v>0.5513008865360126</v>
      </c>
      <c r="O2314" s="20">
        <f>IF(F2314="","",IF(F2314&lt;'04_VOLATILITY_REGIMES'!$C$5,"Low",IF(F2314&lt;'04_VOLATILITY_REGIMES'!$C$6,"Normal",IF(F2314&lt;'04_VOLATILITY_REGIMES'!$C$7,"High","Extreme"))))</f>
        <v/>
      </c>
      <c r="P2314" s="20">
        <f>O2315</f>
        <v/>
      </c>
      <c r="Q2314" s="21">
        <f>YEAR(A2314)</f>
        <v/>
      </c>
    </row>
    <row r="2315">
      <c r="A2315" s="14" t="n">
        <v>44774</v>
      </c>
      <c r="B2315" s="15">
        <f>'01_RAW_Spot'!B2315</f>
        <v/>
      </c>
      <c r="C2315" s="16">
        <f>'01_RAW_IV'!B2315</f>
        <v/>
      </c>
      <c r="D2315" s="15">
        <f>LN(B2315/B2314)</f>
        <v/>
      </c>
      <c r="E2315" s="16">
        <f>STDEV(D2295:D2315)*SQRT(252)</f>
        <v/>
      </c>
      <c r="F2315" s="16">
        <f>STDEV(D2253:D2315)*SQRT(252)</f>
        <v/>
      </c>
      <c r="G2315" s="16">
        <f>IF(OR(C2315="",F2315=""),"",C2315-F2315)</f>
        <v/>
      </c>
      <c r="H2315" s="17">
        <f>IF(OR(C2315="",F2315="",F2315=0),"",C2315/F2315)</f>
        <v/>
      </c>
      <c r="I2315" s="18">
        <f>IF('01_RAW_FwdRV'!B2315="","",'01_RAW_FwdRV'!B2315)</f>
        <v/>
      </c>
      <c r="J2315" s="18">
        <f>IF(ROW()&lt;=3286,STDEV(D2316:D2336)*SQRT(252),"")</f>
        <v/>
      </c>
      <c r="K2315" s="18">
        <f>IF(ROW()&lt;=3244,LN(B2378/B2315),"")</f>
        <v/>
      </c>
      <c r="L2315" s="19" t="n">
        <v>0.2018150388936906</v>
      </c>
      <c r="M2315" s="19" t="n">
        <v>0.054019014693172</v>
      </c>
      <c r="N2315" s="17" t="n">
        <v>0.5086102424666632</v>
      </c>
      <c r="O2315" s="20">
        <f>IF(F2315="","",IF(F2315&lt;'04_VOLATILITY_REGIMES'!$C$5,"Low",IF(F2315&lt;'04_VOLATILITY_REGIMES'!$C$6,"Normal",IF(F2315&lt;'04_VOLATILITY_REGIMES'!$C$7,"High","Extreme"))))</f>
        <v/>
      </c>
      <c r="P2315" s="20">
        <f>O2316</f>
        <v/>
      </c>
      <c r="Q2315" s="21">
        <f>YEAR(A2315)</f>
        <v/>
      </c>
    </row>
    <row r="2316">
      <c r="A2316" s="14" t="n">
        <v>44775</v>
      </c>
      <c r="B2316" s="15">
        <f>'01_RAW_Spot'!B2316</f>
        <v/>
      </c>
      <c r="C2316" s="16">
        <f>'01_RAW_IV'!B2316</f>
        <v/>
      </c>
      <c r="D2316" s="15">
        <f>LN(B2316/B2315)</f>
        <v/>
      </c>
      <c r="E2316" s="16">
        <f>STDEV(D2296:D2316)*SQRT(252)</f>
        <v/>
      </c>
      <c r="F2316" s="16">
        <f>STDEV(D2254:D2316)*SQRT(252)</f>
        <v/>
      </c>
      <c r="G2316" s="16">
        <f>IF(OR(C2316="",F2316=""),"",C2316-F2316)</f>
        <v/>
      </c>
      <c r="H2316" s="17">
        <f>IF(OR(C2316="",F2316="",F2316=0),"",C2316/F2316)</f>
        <v/>
      </c>
      <c r="I2316" s="18">
        <f>IF('01_RAW_FwdRV'!B2316="","",'01_RAW_FwdRV'!B2316)</f>
        <v/>
      </c>
      <c r="J2316" s="18">
        <f>IF(ROW()&lt;=3286,STDEV(D2317:D2337)*SQRT(252),"")</f>
        <v/>
      </c>
      <c r="K2316" s="18">
        <f>IF(ROW()&lt;=3244,LN(B2379/B2316),"")</f>
        <v/>
      </c>
      <c r="L2316" s="19" t="n">
        <v>0.2323974082073434</v>
      </c>
      <c r="M2316" s="19" t="n">
        <v>0.06781857451403887</v>
      </c>
      <c r="N2316" s="17" t="n">
        <v>0.4918719859229738</v>
      </c>
      <c r="O2316" s="20">
        <f>IF(F2316="","",IF(F2316&lt;'04_VOLATILITY_REGIMES'!$C$5,"Low",IF(F2316&lt;'04_VOLATILITY_REGIMES'!$C$6,"Normal",IF(F2316&lt;'04_VOLATILITY_REGIMES'!$C$7,"High","Extreme"))))</f>
        <v/>
      </c>
      <c r="P2316" s="20">
        <f>O2317</f>
        <v/>
      </c>
      <c r="Q2316" s="21">
        <f>YEAR(A2316)</f>
        <v/>
      </c>
    </row>
    <row r="2317">
      <c r="A2317" s="14" t="n">
        <v>44776</v>
      </c>
      <c r="B2317" s="15">
        <f>'01_RAW_Spot'!B2317</f>
        <v/>
      </c>
      <c r="C2317" s="16">
        <f>'01_RAW_IV'!B2317</f>
        <v/>
      </c>
      <c r="D2317" s="15">
        <f>LN(B2317/B2316)</f>
        <v/>
      </c>
      <c r="E2317" s="16">
        <f>STDEV(D2297:D2317)*SQRT(252)</f>
        <v/>
      </c>
      <c r="F2317" s="16">
        <f>STDEV(D2255:D2317)*SQRT(252)</f>
        <v/>
      </c>
      <c r="G2317" s="16">
        <f>IF(OR(C2317="",F2317=""),"",C2317-F2317)</f>
        <v/>
      </c>
      <c r="H2317" s="17">
        <f>IF(OR(C2317="",F2317="",F2317=0),"",C2317/F2317)</f>
        <v/>
      </c>
      <c r="I2317" s="18">
        <f>IF('01_RAW_FwdRV'!B2317="","",'01_RAW_FwdRV'!B2317)</f>
        <v/>
      </c>
      <c r="J2317" s="18">
        <f>IF(ROW()&lt;=3286,STDEV(D2318:D2338)*SQRT(252),"")</f>
        <v/>
      </c>
      <c r="K2317" s="18">
        <f>IF(ROW()&lt;=3244,LN(B2380/B2317),"")</f>
        <v/>
      </c>
      <c r="L2317" s="19" t="n">
        <v>0.2327288428324698</v>
      </c>
      <c r="M2317" s="19" t="n">
        <v>0.08894645941278066</v>
      </c>
      <c r="N2317" s="17" t="n">
        <v>0.4311435012183371</v>
      </c>
      <c r="O2317" s="20">
        <f>IF(F2317="","",IF(F2317&lt;'04_VOLATILITY_REGIMES'!$C$5,"Low",IF(F2317&lt;'04_VOLATILITY_REGIMES'!$C$6,"Normal",IF(F2317&lt;'04_VOLATILITY_REGIMES'!$C$7,"High","Extreme"))))</f>
        <v/>
      </c>
      <c r="P2317" s="20">
        <f>O2318</f>
        <v/>
      </c>
      <c r="Q2317" s="21">
        <f>YEAR(A2317)</f>
        <v/>
      </c>
    </row>
    <row r="2318">
      <c r="A2318" s="14" t="n">
        <v>44777</v>
      </c>
      <c r="B2318" s="15">
        <f>'01_RAW_Spot'!B2318</f>
        <v/>
      </c>
      <c r="C2318" s="16">
        <f>'01_RAW_IV'!B2318</f>
        <v/>
      </c>
      <c r="D2318" s="15">
        <f>LN(B2318/B2317)</f>
        <v/>
      </c>
      <c r="E2318" s="16">
        <f>STDEV(D2298:D2318)*SQRT(252)</f>
        <v/>
      </c>
      <c r="F2318" s="16">
        <f>STDEV(D2256:D2318)*SQRT(252)</f>
        <v/>
      </c>
      <c r="G2318" s="16">
        <f>IF(OR(C2318="",F2318=""),"",C2318-F2318)</f>
        <v/>
      </c>
      <c r="H2318" s="17">
        <f>IF(OR(C2318="",F2318="",F2318=0),"",C2318/F2318)</f>
        <v/>
      </c>
      <c r="I2318" s="18">
        <f>IF('01_RAW_FwdRV'!B2318="","",'01_RAW_FwdRV'!B2318)</f>
        <v/>
      </c>
      <c r="J2318" s="18">
        <f>IF(ROW()&lt;=3286,STDEV(D2319:D2339)*SQRT(252),"")</f>
        <v/>
      </c>
      <c r="K2318" s="18">
        <f>IF(ROW()&lt;=3244,LN(B2381/B2318),"")</f>
        <v/>
      </c>
      <c r="L2318" s="19" t="n">
        <v>0.349158394475615</v>
      </c>
      <c r="M2318" s="19" t="n">
        <v>0.04143288735433751</v>
      </c>
      <c r="N2318" s="17" t="n">
        <v>0.7293517367352589</v>
      </c>
      <c r="O2318" s="20">
        <f>IF(F2318="","",IF(F2318&lt;'04_VOLATILITY_REGIMES'!$C$5,"Low",IF(F2318&lt;'04_VOLATILITY_REGIMES'!$C$6,"Normal",IF(F2318&lt;'04_VOLATILITY_REGIMES'!$C$7,"High","Extreme"))))</f>
        <v/>
      </c>
      <c r="P2318" s="20">
        <f>O2319</f>
        <v/>
      </c>
      <c r="Q2318" s="21">
        <f>YEAR(A2318)</f>
        <v/>
      </c>
    </row>
    <row r="2319">
      <c r="A2319" s="14" t="n">
        <v>44778</v>
      </c>
      <c r="B2319" s="15">
        <f>'01_RAW_Spot'!B2319</f>
        <v/>
      </c>
      <c r="C2319" s="16">
        <f>'01_RAW_IV'!B2319</f>
        <v/>
      </c>
      <c r="D2319" s="15">
        <f>LN(B2319/B2318)</f>
        <v/>
      </c>
      <c r="E2319" s="16">
        <f>STDEV(D2299:D2319)*SQRT(252)</f>
        <v/>
      </c>
      <c r="F2319" s="16">
        <f>STDEV(D2257:D2319)*SQRT(252)</f>
        <v/>
      </c>
      <c r="G2319" s="16">
        <f>IF(OR(C2319="",F2319=""),"",C2319-F2319)</f>
        <v/>
      </c>
      <c r="H2319" s="17">
        <f>IF(OR(C2319="",F2319="",F2319=0),"",C2319/F2319)</f>
        <v/>
      </c>
      <c r="I2319" s="18">
        <f>IF('01_RAW_FwdRV'!B2319="","",'01_RAW_FwdRV'!B2319)</f>
        <v/>
      </c>
      <c r="J2319" s="18">
        <f>IF(ROW()&lt;=3286,STDEV(D2320:D2340)*SQRT(252),"")</f>
        <v/>
      </c>
      <c r="K2319" s="18">
        <f>IF(ROW()&lt;=3244,LN(B2382/B2319),"")</f>
        <v/>
      </c>
      <c r="L2319" s="19" t="n">
        <v>0.3326143226919758</v>
      </c>
      <c r="M2319" s="19" t="n">
        <v>0.02372735116479724</v>
      </c>
      <c r="N2319" s="17" t="n">
        <v>0.8153081524423618</v>
      </c>
      <c r="O2319" s="20">
        <f>IF(F2319="","",IF(F2319&lt;'04_VOLATILITY_REGIMES'!$C$5,"Low",IF(F2319&lt;'04_VOLATILITY_REGIMES'!$C$6,"Normal",IF(F2319&lt;'04_VOLATILITY_REGIMES'!$C$7,"High","Extreme"))))</f>
        <v/>
      </c>
      <c r="P2319" s="20">
        <f>O2320</f>
        <v/>
      </c>
      <c r="Q2319" s="21">
        <f>YEAR(A2319)</f>
        <v/>
      </c>
    </row>
    <row r="2320">
      <c r="A2320" s="14" t="n">
        <v>44781</v>
      </c>
      <c r="B2320" s="15">
        <f>'01_RAW_Spot'!B2320</f>
        <v/>
      </c>
      <c r="C2320" s="16">
        <f>'01_RAW_IV'!B2320</f>
        <v/>
      </c>
      <c r="D2320" s="15">
        <f>LN(B2320/B2319)</f>
        <v/>
      </c>
      <c r="E2320" s="16">
        <f>STDEV(D2300:D2320)*SQRT(252)</f>
        <v/>
      </c>
      <c r="F2320" s="16">
        <f>STDEV(D2258:D2320)*SQRT(252)</f>
        <v/>
      </c>
      <c r="G2320" s="16">
        <f>IF(OR(C2320="",F2320=""),"",C2320-F2320)</f>
        <v/>
      </c>
      <c r="H2320" s="17">
        <f>IF(OR(C2320="",F2320="",F2320=0),"",C2320/F2320)</f>
        <v/>
      </c>
      <c r="I2320" s="18">
        <f>IF('01_RAW_FwdRV'!B2320="","",'01_RAW_FwdRV'!B2320)</f>
        <v/>
      </c>
      <c r="J2320" s="18">
        <f>IF(ROW()&lt;=3286,STDEV(D2321:D2341)*SQRT(252),"")</f>
        <v/>
      </c>
      <c r="K2320" s="18">
        <f>IF(ROW()&lt;=3244,LN(B2383/B2320),"")</f>
        <v/>
      </c>
      <c r="L2320" s="19" t="n">
        <v>0.3225528244933161</v>
      </c>
      <c r="M2320" s="19" t="n">
        <v>0.02932298404484692</v>
      </c>
      <c r="N2320" s="17" t="n">
        <v>0.7454300118527654</v>
      </c>
      <c r="O2320" s="20">
        <f>IF(F2320="","",IF(F2320&lt;'04_VOLATILITY_REGIMES'!$C$5,"Low",IF(F2320&lt;'04_VOLATILITY_REGIMES'!$C$6,"Normal",IF(F2320&lt;'04_VOLATILITY_REGIMES'!$C$7,"High","Extreme"))))</f>
        <v/>
      </c>
      <c r="P2320" s="20">
        <f>O2321</f>
        <v/>
      </c>
      <c r="Q2320" s="21">
        <f>YEAR(A2320)</f>
        <v/>
      </c>
    </row>
    <row r="2321">
      <c r="A2321" s="14" t="n">
        <v>44783</v>
      </c>
      <c r="B2321" s="15">
        <f>'01_RAW_Spot'!B2321</f>
        <v/>
      </c>
      <c r="C2321" s="16">
        <f>'01_RAW_IV'!B2321</f>
        <v/>
      </c>
      <c r="D2321" s="15">
        <f>LN(B2321/B2320)</f>
        <v/>
      </c>
      <c r="E2321" s="16">
        <f>STDEV(D2301:D2321)*SQRT(252)</f>
        <v/>
      </c>
      <c r="F2321" s="16">
        <f>STDEV(D2259:D2321)*SQRT(252)</f>
        <v/>
      </c>
      <c r="G2321" s="16">
        <f>IF(OR(C2321="",F2321=""),"",C2321-F2321)</f>
        <v/>
      </c>
      <c r="H2321" s="17">
        <f>IF(OR(C2321="",F2321="",F2321=0),"",C2321/F2321)</f>
        <v/>
      </c>
      <c r="I2321" s="18">
        <f>IF('01_RAW_FwdRV'!B2321="","",'01_RAW_FwdRV'!B2321)</f>
        <v/>
      </c>
      <c r="J2321" s="18">
        <f>IF(ROW()&lt;=3286,STDEV(D2322:D2342)*SQRT(252),"")</f>
        <v/>
      </c>
      <c r="K2321" s="18">
        <f>IF(ROW()&lt;=3244,LN(B2384/B2321),"")</f>
        <v/>
      </c>
      <c r="L2321" s="19" t="n">
        <v>0.3060344827586207</v>
      </c>
      <c r="M2321" s="19" t="n">
        <v>0.03017241379310345</v>
      </c>
      <c r="N2321" s="17" t="n">
        <v>0.7183814843797237</v>
      </c>
      <c r="O2321" s="20">
        <f>IF(F2321="","",IF(F2321&lt;'04_VOLATILITY_REGIMES'!$C$5,"Low",IF(F2321&lt;'04_VOLATILITY_REGIMES'!$C$6,"Normal",IF(F2321&lt;'04_VOLATILITY_REGIMES'!$C$7,"High","Extreme"))))</f>
        <v/>
      </c>
      <c r="P2321" s="20">
        <f>O2322</f>
        <v/>
      </c>
      <c r="Q2321" s="21">
        <f>YEAR(A2321)</f>
        <v/>
      </c>
    </row>
    <row r="2322">
      <c r="A2322" s="14" t="n">
        <v>44784</v>
      </c>
      <c r="B2322" s="15">
        <f>'01_RAW_Spot'!B2322</f>
        <v/>
      </c>
      <c r="C2322" s="16">
        <f>'01_RAW_IV'!B2322</f>
        <v/>
      </c>
      <c r="D2322" s="15">
        <f>LN(B2322/B2321)</f>
        <v/>
      </c>
      <c r="E2322" s="16">
        <f>STDEV(D2302:D2322)*SQRT(252)</f>
        <v/>
      </c>
      <c r="F2322" s="16">
        <f>STDEV(D2260:D2322)*SQRT(252)</f>
        <v/>
      </c>
      <c r="G2322" s="16">
        <f>IF(OR(C2322="",F2322=""),"",C2322-F2322)</f>
        <v/>
      </c>
      <c r="H2322" s="17">
        <f>IF(OR(C2322="",F2322="",F2322=0),"",C2322/F2322)</f>
        <v/>
      </c>
      <c r="I2322" s="18">
        <f>IF('01_RAW_FwdRV'!B2322="","",'01_RAW_FwdRV'!B2322)</f>
        <v/>
      </c>
      <c r="J2322" s="18">
        <f>IF(ROW()&lt;=3286,STDEV(D2323:D2343)*SQRT(252),"")</f>
        <v/>
      </c>
      <c r="K2322" s="18">
        <f>IF(ROW()&lt;=3244,LN(B2385/B2322),"")</f>
        <v/>
      </c>
      <c r="L2322" s="19" t="n">
        <v>0.2468763464024128</v>
      </c>
      <c r="M2322" s="19" t="n">
        <v>0.02929771650150797</v>
      </c>
      <c r="N2322" s="17" t="n">
        <v>0.6674925569405177</v>
      </c>
      <c r="O2322" s="20">
        <f>IF(F2322="","",IF(F2322&lt;'04_VOLATILITY_REGIMES'!$C$5,"Low",IF(F2322&lt;'04_VOLATILITY_REGIMES'!$C$6,"Normal",IF(F2322&lt;'04_VOLATILITY_REGIMES'!$C$7,"High","Extreme"))))</f>
        <v/>
      </c>
      <c r="P2322" s="20">
        <f>O2323</f>
        <v/>
      </c>
      <c r="Q2322" s="21">
        <f>YEAR(A2322)</f>
        <v/>
      </c>
    </row>
    <row r="2323">
      <c r="A2323" s="14" t="n">
        <v>44785</v>
      </c>
      <c r="B2323" s="15">
        <f>'01_RAW_Spot'!B2323</f>
        <v/>
      </c>
      <c r="C2323" s="16">
        <f>'01_RAW_IV'!B2323</f>
        <v/>
      </c>
      <c r="D2323" s="15">
        <f>LN(B2323/B2322)</f>
        <v/>
      </c>
      <c r="E2323" s="16">
        <f>STDEV(D2303:D2323)*SQRT(252)</f>
        <v/>
      </c>
      <c r="F2323" s="16">
        <f>STDEV(D2261:D2323)*SQRT(252)</f>
        <v/>
      </c>
      <c r="G2323" s="16">
        <f>IF(OR(C2323="",F2323=""),"",C2323-F2323)</f>
        <v/>
      </c>
      <c r="H2323" s="17">
        <f>IF(OR(C2323="",F2323="",F2323=0),"",C2323/F2323)</f>
        <v/>
      </c>
      <c r="I2323" s="18">
        <f>IF('01_RAW_FwdRV'!B2323="","",'01_RAW_FwdRV'!B2323)</f>
        <v/>
      </c>
      <c r="J2323" s="18">
        <f>IF(ROW()&lt;=3286,STDEV(D2324:D2344)*SQRT(252),"")</f>
        <v/>
      </c>
      <c r="K2323" s="18">
        <f>IF(ROW()&lt;=3244,LN(B2386/B2323),"")</f>
        <v/>
      </c>
      <c r="L2323" s="19" t="n">
        <v>0.2291128337639965</v>
      </c>
      <c r="M2323" s="19" t="n">
        <v>0.0301464254952627</v>
      </c>
      <c r="N2323" s="17" t="n">
        <v>0.6517316515808373</v>
      </c>
      <c r="O2323" s="20">
        <f>IF(F2323="","",IF(F2323&lt;'04_VOLATILITY_REGIMES'!$C$5,"Low",IF(F2323&lt;'04_VOLATILITY_REGIMES'!$C$6,"Normal",IF(F2323&lt;'04_VOLATILITY_REGIMES'!$C$7,"High","Extreme"))))</f>
        <v/>
      </c>
      <c r="P2323" s="20">
        <f>O2324</f>
        <v/>
      </c>
      <c r="Q2323" s="21">
        <f>YEAR(A2323)</f>
        <v/>
      </c>
    </row>
    <row r="2324">
      <c r="A2324" s="14" t="n">
        <v>44790</v>
      </c>
      <c r="B2324" s="15">
        <f>'01_RAW_Spot'!B2324</f>
        <v/>
      </c>
      <c r="C2324" s="16">
        <f>'01_RAW_IV'!B2324</f>
        <v/>
      </c>
      <c r="D2324" s="15">
        <f>LN(B2324/B2323)</f>
        <v/>
      </c>
      <c r="E2324" s="16">
        <f>STDEV(D2304:D2324)*SQRT(252)</f>
        <v/>
      </c>
      <c r="F2324" s="16">
        <f>STDEV(D2262:D2324)*SQRT(252)</f>
        <v/>
      </c>
      <c r="G2324" s="16">
        <f>IF(OR(C2324="",F2324=""),"",C2324-F2324)</f>
        <v/>
      </c>
      <c r="H2324" s="17">
        <f>IF(OR(C2324="",F2324="",F2324=0),"",C2324/F2324)</f>
        <v/>
      </c>
      <c r="I2324" s="18">
        <f>IF('01_RAW_FwdRV'!B2324="","",'01_RAW_FwdRV'!B2324)</f>
        <v/>
      </c>
      <c r="J2324" s="18">
        <f>IF(ROW()&lt;=3286,STDEV(D2325:D2345)*SQRT(252),"")</f>
        <v/>
      </c>
      <c r="K2324" s="18">
        <f>IF(ROW()&lt;=3244,LN(B2387/B2324),"")</f>
        <v/>
      </c>
      <c r="L2324" s="19" t="n">
        <v>0.2006026689625484</v>
      </c>
      <c r="M2324" s="19" t="n">
        <v>0.03529918209212225</v>
      </c>
      <c r="N2324" s="17" t="n">
        <v>0.5870453625524662</v>
      </c>
      <c r="O2324" s="20">
        <f>IF(F2324="","",IF(F2324&lt;'04_VOLATILITY_REGIMES'!$C$5,"Low",IF(F2324&lt;'04_VOLATILITY_REGIMES'!$C$6,"Normal",IF(F2324&lt;'04_VOLATILITY_REGIMES'!$C$7,"High","Extreme"))))</f>
        <v/>
      </c>
      <c r="P2324" s="20">
        <f>O2325</f>
        <v/>
      </c>
      <c r="Q2324" s="21">
        <f>YEAR(A2324)</f>
        <v/>
      </c>
    </row>
    <row r="2325">
      <c r="A2325" s="14" t="n">
        <v>44791</v>
      </c>
      <c r="B2325" s="15">
        <f>'01_RAW_Spot'!B2325</f>
        <v/>
      </c>
      <c r="C2325" s="16">
        <f>'01_RAW_IV'!B2325</f>
        <v/>
      </c>
      <c r="D2325" s="15">
        <f>LN(B2325/B2324)</f>
        <v/>
      </c>
      <c r="E2325" s="16">
        <f>STDEV(D2305:D2325)*SQRT(252)</f>
        <v/>
      </c>
      <c r="F2325" s="16">
        <f>STDEV(D2263:D2325)*SQRT(252)</f>
        <v/>
      </c>
      <c r="G2325" s="16">
        <f>IF(OR(C2325="",F2325=""),"",C2325-F2325)</f>
        <v/>
      </c>
      <c r="H2325" s="17">
        <f>IF(OR(C2325="",F2325="",F2325=0),"",C2325/F2325)</f>
        <v/>
      </c>
      <c r="I2325" s="18">
        <f>IF('01_RAW_FwdRV'!B2325="","",'01_RAW_FwdRV'!B2325)</f>
        <v/>
      </c>
      <c r="J2325" s="18">
        <f>IF(ROW()&lt;=3286,STDEV(D2326:D2346)*SQRT(252),"")</f>
        <v/>
      </c>
      <c r="K2325" s="18">
        <f>IF(ROW()&lt;=3244,LN(B2388/B2325),"")</f>
        <v/>
      </c>
      <c r="L2325" s="19" t="n">
        <v>0.1944922547332186</v>
      </c>
      <c r="M2325" s="19" t="n">
        <v>0.04388984509466437</v>
      </c>
      <c r="N2325" s="17" t="n">
        <v>0.560017528581094</v>
      </c>
      <c r="O2325" s="20">
        <f>IF(F2325="","",IF(F2325&lt;'04_VOLATILITY_REGIMES'!$C$5,"Low",IF(F2325&lt;'04_VOLATILITY_REGIMES'!$C$6,"Normal",IF(F2325&lt;'04_VOLATILITY_REGIMES'!$C$7,"High","Extreme"))))</f>
        <v/>
      </c>
      <c r="P2325" s="20">
        <f>O2326</f>
        <v/>
      </c>
      <c r="Q2325" s="21">
        <f>YEAR(A2325)</f>
        <v/>
      </c>
    </row>
    <row r="2326">
      <c r="A2326" s="14" t="n">
        <v>44792</v>
      </c>
      <c r="B2326" s="15">
        <f>'01_RAW_Spot'!B2326</f>
        <v/>
      </c>
      <c r="C2326" s="16">
        <f>'01_RAW_IV'!B2326</f>
        <v/>
      </c>
      <c r="D2326" s="15">
        <f>LN(B2326/B2325)</f>
        <v/>
      </c>
      <c r="E2326" s="16">
        <f>STDEV(D2306:D2326)*SQRT(252)</f>
        <v/>
      </c>
      <c r="F2326" s="16">
        <f>STDEV(D2264:D2326)*SQRT(252)</f>
        <v/>
      </c>
      <c r="G2326" s="16">
        <f>IF(OR(C2326="",F2326=""),"",C2326-F2326)</f>
        <v/>
      </c>
      <c r="H2326" s="17">
        <f>IF(OR(C2326="",F2326="",F2326=0),"",C2326/F2326)</f>
        <v/>
      </c>
      <c r="I2326" s="18">
        <f>IF('01_RAW_FwdRV'!B2326="","",'01_RAW_FwdRV'!B2326)</f>
        <v/>
      </c>
      <c r="J2326" s="18">
        <f>IF(ROW()&lt;=3286,STDEV(D2327:D2347)*SQRT(252),"")</f>
        <v/>
      </c>
      <c r="K2326" s="18">
        <f>IF(ROW()&lt;=3244,LN(B2389/B2326),"")</f>
        <v/>
      </c>
      <c r="L2326" s="19" t="n">
        <v>0.1926881720430108</v>
      </c>
      <c r="M2326" s="19" t="n">
        <v>0.04344086021505376</v>
      </c>
      <c r="N2326" s="17" t="n">
        <v>0.5629768057750633</v>
      </c>
      <c r="O2326" s="20">
        <f>IF(F2326="","",IF(F2326&lt;'04_VOLATILITY_REGIMES'!$C$5,"Low",IF(F2326&lt;'04_VOLATILITY_REGIMES'!$C$6,"Normal",IF(F2326&lt;'04_VOLATILITY_REGIMES'!$C$7,"High","Extreme"))))</f>
        <v/>
      </c>
      <c r="P2326" s="20">
        <f>O2327</f>
        <v/>
      </c>
      <c r="Q2326" s="21">
        <f>YEAR(A2326)</f>
        <v/>
      </c>
    </row>
    <row r="2327">
      <c r="A2327" s="14" t="n">
        <v>44795</v>
      </c>
      <c r="B2327" s="15">
        <f>'01_RAW_Spot'!B2327</f>
        <v/>
      </c>
      <c r="C2327" s="16">
        <f>'01_RAW_IV'!B2327</f>
        <v/>
      </c>
      <c r="D2327" s="15">
        <f>LN(B2327/B2326)</f>
        <v/>
      </c>
      <c r="E2327" s="16">
        <f>STDEV(D2307:D2327)*SQRT(252)</f>
        <v/>
      </c>
      <c r="F2327" s="16">
        <f>STDEV(D2265:D2327)*SQRT(252)</f>
        <v/>
      </c>
      <c r="G2327" s="16">
        <f>IF(OR(C2327="",F2327=""),"",C2327-F2327)</f>
        <v/>
      </c>
      <c r="H2327" s="17">
        <f>IF(OR(C2327="",F2327="",F2327=0),"",C2327/F2327)</f>
        <v/>
      </c>
      <c r="I2327" s="18">
        <f>IF('01_RAW_FwdRV'!B2327="","",'01_RAW_FwdRV'!B2327)</f>
        <v/>
      </c>
      <c r="J2327" s="18">
        <f>IF(ROW()&lt;=3286,STDEV(D2328:D2348)*SQRT(252),"")</f>
        <v/>
      </c>
      <c r="K2327" s="18">
        <f>IF(ROW()&lt;=3244,LN(B2390/B2327),"")</f>
        <v/>
      </c>
      <c r="L2327" s="19" t="n">
        <v>0.2141014617368873</v>
      </c>
      <c r="M2327" s="19" t="n">
        <v>0.03310404127257094</v>
      </c>
      <c r="N2327" s="17" t="n">
        <v>0.6083028895674517</v>
      </c>
      <c r="O2327" s="20">
        <f>IF(F2327="","",IF(F2327&lt;'04_VOLATILITY_REGIMES'!$C$5,"Low",IF(F2327&lt;'04_VOLATILITY_REGIMES'!$C$6,"Normal",IF(F2327&lt;'04_VOLATILITY_REGIMES'!$C$7,"High","Extreme"))))</f>
        <v/>
      </c>
      <c r="P2327" s="20">
        <f>O2328</f>
        <v/>
      </c>
      <c r="Q2327" s="21">
        <f>YEAR(A2327)</f>
        <v/>
      </c>
    </row>
    <row r="2328">
      <c r="A2328" s="14" t="n">
        <v>44796</v>
      </c>
      <c r="B2328" s="15">
        <f>'01_RAW_Spot'!B2328</f>
        <v/>
      </c>
      <c r="C2328" s="16">
        <f>'01_RAW_IV'!B2328</f>
        <v/>
      </c>
      <c r="D2328" s="15">
        <f>LN(B2328/B2327)</f>
        <v/>
      </c>
      <c r="E2328" s="16">
        <f>STDEV(D2308:D2328)*SQRT(252)</f>
        <v/>
      </c>
      <c r="F2328" s="16">
        <f>STDEV(D2266:D2328)*SQRT(252)</f>
        <v/>
      </c>
      <c r="G2328" s="16">
        <f>IF(OR(C2328="",F2328=""),"",C2328-F2328)</f>
        <v/>
      </c>
      <c r="H2328" s="17">
        <f>IF(OR(C2328="",F2328="",F2328=0),"",C2328/F2328)</f>
        <v/>
      </c>
      <c r="I2328" s="18">
        <f>IF('01_RAW_FwdRV'!B2328="","",'01_RAW_FwdRV'!B2328)</f>
        <v/>
      </c>
      <c r="J2328" s="18">
        <f>IF(ROW()&lt;=3286,STDEV(D2329:D2349)*SQRT(252),"")</f>
        <v/>
      </c>
      <c r="K2328" s="18">
        <f>IF(ROW()&lt;=3244,LN(B2391/B2328),"")</f>
        <v/>
      </c>
      <c r="L2328" s="19" t="n">
        <v>0.2342071336484744</v>
      </c>
      <c r="M2328" s="19" t="n">
        <v>0.03223033949290933</v>
      </c>
      <c r="N2328" s="17" t="n">
        <v>0.634727053741432</v>
      </c>
      <c r="O2328" s="20">
        <f>IF(F2328="","",IF(F2328&lt;'04_VOLATILITY_REGIMES'!$C$5,"Low",IF(F2328&lt;'04_VOLATILITY_REGIMES'!$C$6,"Normal",IF(F2328&lt;'04_VOLATILITY_REGIMES'!$C$7,"High","Extreme"))))</f>
        <v/>
      </c>
      <c r="P2328" s="20">
        <f>O2329</f>
        <v/>
      </c>
      <c r="Q2328" s="21">
        <f>YEAR(A2328)</f>
        <v/>
      </c>
    </row>
    <row r="2329">
      <c r="A2329" s="14" t="n">
        <v>44797</v>
      </c>
      <c r="B2329" s="15">
        <f>'01_RAW_Spot'!B2329</f>
        <v/>
      </c>
      <c r="C2329" s="16">
        <f>'01_RAW_IV'!B2329</f>
        <v/>
      </c>
      <c r="D2329" s="15">
        <f>LN(B2329/B2328)</f>
        <v/>
      </c>
      <c r="E2329" s="16">
        <f>STDEV(D2309:D2329)*SQRT(252)</f>
        <v/>
      </c>
      <c r="F2329" s="16">
        <f>STDEV(D2267:D2329)*SQRT(252)</f>
        <v/>
      </c>
      <c r="G2329" s="16">
        <f>IF(OR(C2329="",F2329=""),"",C2329-F2329)</f>
        <v/>
      </c>
      <c r="H2329" s="17">
        <f>IF(OR(C2329="",F2329="",F2329=0),"",C2329/F2329)</f>
        <v/>
      </c>
      <c r="I2329" s="18">
        <f>IF('01_RAW_FwdRV'!B2329="","",'01_RAW_FwdRV'!B2329)</f>
        <v/>
      </c>
      <c r="J2329" s="18">
        <f>IF(ROW()&lt;=3286,STDEV(D2330:D2350)*SQRT(252),"")</f>
        <v/>
      </c>
      <c r="K2329" s="18">
        <f>IF(ROW()&lt;=3244,LN(B2392/B2329),"")</f>
        <v/>
      </c>
      <c r="L2329" s="19" t="n">
        <v>0.1928694158075601</v>
      </c>
      <c r="M2329" s="19" t="n">
        <v>0.03393470790378007</v>
      </c>
      <c r="N2329" s="17" t="n">
        <v>0.5848828317580482</v>
      </c>
      <c r="O2329" s="20">
        <f>IF(F2329="","",IF(F2329&lt;'04_VOLATILITY_REGIMES'!$C$5,"Low",IF(F2329&lt;'04_VOLATILITY_REGIMES'!$C$6,"Normal",IF(F2329&lt;'04_VOLATILITY_REGIMES'!$C$7,"High","Extreme"))))</f>
        <v/>
      </c>
      <c r="P2329" s="20">
        <f>O2330</f>
        <v/>
      </c>
      <c r="Q2329" s="21">
        <f>YEAR(A2329)</f>
        <v/>
      </c>
    </row>
    <row r="2330">
      <c r="A2330" s="14" t="n">
        <v>44798</v>
      </c>
      <c r="B2330" s="15">
        <f>'01_RAW_Spot'!B2330</f>
        <v/>
      </c>
      <c r="C2330" s="16">
        <f>'01_RAW_IV'!B2330</f>
        <v/>
      </c>
      <c r="D2330" s="15">
        <f>LN(B2330/B2329)</f>
        <v/>
      </c>
      <c r="E2330" s="16">
        <f>STDEV(D2310:D2330)*SQRT(252)</f>
        <v/>
      </c>
      <c r="F2330" s="16">
        <f>STDEV(D2268:D2330)*SQRT(252)</f>
        <v/>
      </c>
      <c r="G2330" s="16">
        <f>IF(OR(C2330="",F2330=""),"",C2330-F2330)</f>
        <v/>
      </c>
      <c r="H2330" s="17">
        <f>IF(OR(C2330="",F2330="",F2330=0),"",C2330/F2330)</f>
        <v/>
      </c>
      <c r="I2330" s="18">
        <f>IF('01_RAW_FwdRV'!B2330="","",'01_RAW_FwdRV'!B2330)</f>
        <v/>
      </c>
      <c r="J2330" s="18">
        <f>IF(ROW()&lt;=3286,STDEV(D2331:D2351)*SQRT(252),"")</f>
        <v/>
      </c>
      <c r="K2330" s="18">
        <f>IF(ROW()&lt;=3244,LN(B2393/B2330),"")</f>
        <v/>
      </c>
      <c r="L2330" s="19" t="n">
        <v>0.1850579647917561</v>
      </c>
      <c r="M2330" s="19" t="n">
        <v>0.0322026620867325</v>
      </c>
      <c r="N2330" s="17" t="n">
        <v>0.5798299685811393</v>
      </c>
      <c r="O2330" s="20">
        <f>IF(F2330="","",IF(F2330&lt;'04_VOLATILITY_REGIMES'!$C$5,"Low",IF(F2330&lt;'04_VOLATILITY_REGIMES'!$C$6,"Normal",IF(F2330&lt;'04_VOLATILITY_REGIMES'!$C$7,"High","Extreme"))))</f>
        <v/>
      </c>
      <c r="P2330" s="20">
        <f>O2331</f>
        <v/>
      </c>
      <c r="Q2330" s="21">
        <f>YEAR(A2330)</f>
        <v/>
      </c>
    </row>
    <row r="2331">
      <c r="A2331" s="14" t="n">
        <v>44799</v>
      </c>
      <c r="B2331" s="15">
        <f>'01_RAW_Spot'!B2331</f>
        <v/>
      </c>
      <c r="C2331" s="16">
        <f>'01_RAW_IV'!B2331</f>
        <v/>
      </c>
      <c r="D2331" s="15">
        <f>LN(B2331/B2330)</f>
        <v/>
      </c>
      <c r="E2331" s="16">
        <f>STDEV(D2311:D2331)*SQRT(252)</f>
        <v/>
      </c>
      <c r="F2331" s="16">
        <f>STDEV(D2269:D2331)*SQRT(252)</f>
        <v/>
      </c>
      <c r="G2331" s="16">
        <f>IF(OR(C2331="",F2331=""),"",C2331-F2331)</f>
        <v/>
      </c>
      <c r="H2331" s="17">
        <f>IF(OR(C2331="",F2331="",F2331=0),"",C2331/F2331)</f>
        <v/>
      </c>
      <c r="I2331" s="18">
        <f>IF('01_RAW_FwdRV'!B2331="","",'01_RAW_FwdRV'!B2331)</f>
        <v/>
      </c>
      <c r="J2331" s="18">
        <f>IF(ROW()&lt;=3286,STDEV(D2332:D2352)*SQRT(252),"")</f>
        <v/>
      </c>
      <c r="K2331" s="18">
        <f>IF(ROW()&lt;=3244,LN(B2394/B2331),"")</f>
        <v/>
      </c>
      <c r="L2331" s="19" t="n">
        <v>0.1742489270386266</v>
      </c>
      <c r="M2331" s="19" t="n">
        <v>0.03261802575107296</v>
      </c>
      <c r="N2331" s="17" t="n">
        <v>0.5587487693299829</v>
      </c>
      <c r="O2331" s="20">
        <f>IF(F2331="","",IF(F2331&lt;'04_VOLATILITY_REGIMES'!$C$5,"Low",IF(F2331&lt;'04_VOLATILITY_REGIMES'!$C$6,"Normal",IF(F2331&lt;'04_VOLATILITY_REGIMES'!$C$7,"High","Extreme"))))</f>
        <v/>
      </c>
      <c r="P2331" s="20">
        <f>O2332</f>
        <v/>
      </c>
      <c r="Q2331" s="21">
        <f>YEAR(A2331)</f>
        <v/>
      </c>
    </row>
    <row r="2332">
      <c r="A2332" s="14" t="n">
        <v>44802</v>
      </c>
      <c r="B2332" s="15">
        <f>'01_RAW_Spot'!B2332</f>
        <v/>
      </c>
      <c r="C2332" s="16">
        <f>'01_RAW_IV'!B2332</f>
        <v/>
      </c>
      <c r="D2332" s="15">
        <f>LN(B2332/B2331)</f>
        <v/>
      </c>
      <c r="E2332" s="16">
        <f>STDEV(D2312:D2332)*SQRT(252)</f>
        <v/>
      </c>
      <c r="F2332" s="16">
        <f>STDEV(D2270:D2332)*SQRT(252)</f>
        <v/>
      </c>
      <c r="G2332" s="16">
        <f>IF(OR(C2332="",F2332=""),"",C2332-F2332)</f>
        <v/>
      </c>
      <c r="H2332" s="17">
        <f>IF(OR(C2332="",F2332="",F2332=0),"",C2332/F2332)</f>
        <v/>
      </c>
      <c r="I2332" s="18">
        <f>IF('01_RAW_FwdRV'!B2332="","",'01_RAW_FwdRV'!B2332)</f>
        <v/>
      </c>
      <c r="J2332" s="18">
        <f>IF(ROW()&lt;=3286,STDEV(D2333:D2353)*SQRT(252),"")</f>
        <v/>
      </c>
      <c r="K2332" s="18">
        <f>IF(ROW()&lt;=3244,LN(B2395/B2332),"")</f>
        <v/>
      </c>
      <c r="L2332" s="19" t="n">
        <v>0.2355212355212355</v>
      </c>
      <c r="M2332" s="19" t="n">
        <v>0.03346203346203346</v>
      </c>
      <c r="N2332" s="17" t="n">
        <v>0.6352339193834968</v>
      </c>
      <c r="O2332" s="20">
        <f>IF(F2332="","",IF(F2332&lt;'04_VOLATILITY_REGIMES'!$C$5,"Low",IF(F2332&lt;'04_VOLATILITY_REGIMES'!$C$6,"Normal",IF(F2332&lt;'04_VOLATILITY_REGIMES'!$C$7,"High","Extreme"))))</f>
        <v/>
      </c>
      <c r="P2332" s="20">
        <f>O2333</f>
        <v/>
      </c>
      <c r="Q2332" s="21">
        <f>YEAR(A2332)</f>
        <v/>
      </c>
    </row>
    <row r="2333">
      <c r="A2333" s="14" t="n">
        <v>44803</v>
      </c>
      <c r="B2333" s="15">
        <f>'01_RAW_Spot'!B2333</f>
        <v/>
      </c>
      <c r="C2333" s="16">
        <f>'01_RAW_IV'!B2333</f>
        <v/>
      </c>
      <c r="D2333" s="15">
        <f>LN(B2333/B2332)</f>
        <v/>
      </c>
      <c r="E2333" s="16">
        <f>STDEV(D2313:D2333)*SQRT(252)</f>
        <v/>
      </c>
      <c r="F2333" s="16">
        <f>STDEV(D2271:D2333)*SQRT(252)</f>
        <v/>
      </c>
      <c r="G2333" s="16">
        <f>IF(OR(C2333="",F2333=""),"",C2333-F2333)</f>
        <v/>
      </c>
      <c r="H2333" s="17">
        <f>IF(OR(C2333="",F2333="",F2333=0),"",C2333/F2333)</f>
        <v/>
      </c>
      <c r="I2333" s="18">
        <f>IF('01_RAW_FwdRV'!B2333="","",'01_RAW_FwdRV'!B2333)</f>
        <v/>
      </c>
      <c r="J2333" s="18">
        <f>IF(ROW()&lt;=3286,STDEV(D2334:D2354)*SQRT(252),"")</f>
        <v/>
      </c>
      <c r="K2333" s="18">
        <f>IF(ROW()&lt;=3244,LN(B2396/B2333),"")</f>
        <v/>
      </c>
      <c r="L2333" s="19" t="n">
        <v>0.2354202401372213</v>
      </c>
      <c r="M2333" s="19" t="n">
        <v>0.0767581475128645</v>
      </c>
      <c r="N2333" s="17" t="n">
        <v>0.4849927731052258</v>
      </c>
      <c r="O2333" s="20">
        <f>IF(F2333="","",IF(F2333&lt;'04_VOLATILITY_REGIMES'!$C$5,"Low",IF(F2333&lt;'04_VOLATILITY_REGIMES'!$C$6,"Normal",IF(F2333&lt;'04_VOLATILITY_REGIMES'!$C$7,"High","Extreme"))))</f>
        <v/>
      </c>
      <c r="P2333" s="20">
        <f>O2334</f>
        <v/>
      </c>
      <c r="Q2333" s="21">
        <f>YEAR(A2333)</f>
        <v/>
      </c>
    </row>
    <row r="2334">
      <c r="A2334" s="14" t="n">
        <v>44805</v>
      </c>
      <c r="B2334" s="15">
        <f>'01_RAW_Spot'!B2334</f>
        <v/>
      </c>
      <c r="C2334" s="16">
        <f>'01_RAW_IV'!B2334</f>
        <v/>
      </c>
      <c r="D2334" s="15">
        <f>LN(B2334/B2333)</f>
        <v/>
      </c>
      <c r="E2334" s="16">
        <f>STDEV(D2314:D2334)*SQRT(252)</f>
        <v/>
      </c>
      <c r="F2334" s="16">
        <f>STDEV(D2272:D2334)*SQRT(252)</f>
        <v/>
      </c>
      <c r="G2334" s="16">
        <f>IF(OR(C2334="",F2334=""),"",C2334-F2334)</f>
        <v/>
      </c>
      <c r="H2334" s="17">
        <f>IF(OR(C2334="",F2334="",F2334=0),"",C2334/F2334)</f>
        <v/>
      </c>
      <c r="I2334" s="18">
        <f>IF('01_RAW_FwdRV'!B2334="","",'01_RAW_FwdRV'!B2334)</f>
        <v/>
      </c>
      <c r="J2334" s="18">
        <f>IF(ROW()&lt;=3286,STDEV(D2335:D2355)*SQRT(252),"")</f>
        <v/>
      </c>
      <c r="K2334" s="18">
        <f>IF(ROW()&lt;=3244,LN(B2397/B2334),"")</f>
        <v/>
      </c>
      <c r="L2334" s="19" t="n">
        <v>0.2408915559365624</v>
      </c>
      <c r="M2334" s="19" t="n">
        <v>0.07672524646378054</v>
      </c>
      <c r="N2334" s="17" t="n">
        <v>0.4906556212522415</v>
      </c>
      <c r="O2334" s="20">
        <f>IF(F2334="","",IF(F2334&lt;'04_VOLATILITY_REGIMES'!$C$5,"Low",IF(F2334&lt;'04_VOLATILITY_REGIMES'!$C$6,"Normal",IF(F2334&lt;'04_VOLATILITY_REGIMES'!$C$7,"High","Extreme"))))</f>
        <v/>
      </c>
      <c r="P2334" s="20">
        <f>O2335</f>
        <v/>
      </c>
      <c r="Q2334" s="21">
        <f>YEAR(A2334)</f>
        <v/>
      </c>
    </row>
    <row r="2335">
      <c r="A2335" s="14" t="n">
        <v>44806</v>
      </c>
      <c r="B2335" s="15">
        <f>'01_RAW_Spot'!B2335</f>
        <v/>
      </c>
      <c r="C2335" s="16">
        <f>'01_RAW_IV'!B2335</f>
        <v/>
      </c>
      <c r="D2335" s="15">
        <f>LN(B2335/B2334)</f>
        <v/>
      </c>
      <c r="E2335" s="16">
        <f>STDEV(D2315:D2335)*SQRT(252)</f>
        <v/>
      </c>
      <c r="F2335" s="16">
        <f>STDEV(D2273:D2335)*SQRT(252)</f>
        <v/>
      </c>
      <c r="G2335" s="16">
        <f>IF(OR(C2335="",F2335=""),"",C2335-F2335)</f>
        <v/>
      </c>
      <c r="H2335" s="17">
        <f>IF(OR(C2335="",F2335="",F2335=0),"",C2335/F2335)</f>
        <v/>
      </c>
      <c r="I2335" s="18">
        <f>IF('01_RAW_FwdRV'!B2335="","",'01_RAW_FwdRV'!B2335)</f>
        <v/>
      </c>
      <c r="J2335" s="18">
        <f>IF(ROW()&lt;=3286,STDEV(D2336:D2356)*SQRT(252),"")</f>
        <v/>
      </c>
      <c r="K2335" s="18">
        <f>IF(ROW()&lt;=3244,LN(B2398/B2335),"")</f>
        <v/>
      </c>
      <c r="L2335" s="19" t="n">
        <v>0.2309340188517566</v>
      </c>
      <c r="M2335" s="19" t="n">
        <v>0.0805484147386461</v>
      </c>
      <c r="N2335" s="17" t="n">
        <v>0.4708005384327272</v>
      </c>
      <c r="O2335" s="20">
        <f>IF(F2335="","",IF(F2335&lt;'04_VOLATILITY_REGIMES'!$C$5,"Low",IF(F2335&lt;'04_VOLATILITY_REGIMES'!$C$6,"Normal",IF(F2335&lt;'04_VOLATILITY_REGIMES'!$C$7,"High","Extreme"))))</f>
        <v/>
      </c>
      <c r="P2335" s="20">
        <f>O2336</f>
        <v/>
      </c>
      <c r="Q2335" s="21">
        <f>YEAR(A2335)</f>
        <v/>
      </c>
    </row>
    <row r="2336">
      <c r="A2336" s="14" t="n">
        <v>44809</v>
      </c>
      <c r="B2336" s="15">
        <f>'01_RAW_Spot'!B2336</f>
        <v/>
      </c>
      <c r="C2336" s="16">
        <f>'01_RAW_IV'!B2336</f>
        <v/>
      </c>
      <c r="D2336" s="15">
        <f>LN(B2336/B2335)</f>
        <v/>
      </c>
      <c r="E2336" s="16">
        <f>STDEV(D2316:D2336)*SQRT(252)</f>
        <v/>
      </c>
      <c r="F2336" s="16">
        <f>STDEV(D2274:D2336)*SQRT(252)</f>
        <v/>
      </c>
      <c r="G2336" s="16">
        <f>IF(OR(C2336="",F2336=""),"",C2336-F2336)</f>
        <v/>
      </c>
      <c r="H2336" s="17">
        <f>IF(OR(C2336="",F2336="",F2336=0),"",C2336/F2336)</f>
        <v/>
      </c>
      <c r="I2336" s="18">
        <f>IF('01_RAW_FwdRV'!B2336="","",'01_RAW_FwdRV'!B2336)</f>
        <v/>
      </c>
      <c r="J2336" s="18">
        <f>IF(ROW()&lt;=3286,STDEV(D2337:D2357)*SQRT(252),"")</f>
        <v/>
      </c>
      <c r="K2336" s="18">
        <f>IF(ROW()&lt;=3244,LN(B2399/B2336),"")</f>
        <v/>
      </c>
      <c r="L2336" s="19" t="n">
        <v>0.2265524625267666</v>
      </c>
      <c r="M2336" s="19" t="n">
        <v>0.08051391862955032</v>
      </c>
      <c r="N2336" s="17" t="n">
        <v>0.4662335478780054</v>
      </c>
      <c r="O2336" s="20">
        <f>IF(F2336="","",IF(F2336&lt;'04_VOLATILITY_REGIMES'!$C$5,"Low",IF(F2336&lt;'04_VOLATILITY_REGIMES'!$C$6,"Normal",IF(F2336&lt;'04_VOLATILITY_REGIMES'!$C$7,"High","Extreme"))))</f>
        <v/>
      </c>
      <c r="P2336" s="20">
        <f>O2337</f>
        <v/>
      </c>
      <c r="Q2336" s="21">
        <f>YEAR(A2336)</f>
        <v/>
      </c>
    </row>
    <row r="2337">
      <c r="A2337" s="14" t="n">
        <v>44810</v>
      </c>
      <c r="B2337" s="15">
        <f>'01_RAW_Spot'!B2337</f>
        <v/>
      </c>
      <c r="C2337" s="16">
        <f>'01_RAW_IV'!B2337</f>
        <v/>
      </c>
      <c r="D2337" s="15">
        <f>LN(B2337/B2336)</f>
        <v/>
      </c>
      <c r="E2337" s="16">
        <f>STDEV(D2317:D2337)*SQRT(252)</f>
        <v/>
      </c>
      <c r="F2337" s="16">
        <f>STDEV(D2275:D2337)*SQRT(252)</f>
        <v/>
      </c>
      <c r="G2337" s="16">
        <f>IF(OR(C2337="",F2337=""),"",C2337-F2337)</f>
        <v/>
      </c>
      <c r="H2337" s="17">
        <f>IF(OR(C2337="",F2337="",F2337=0),"",C2337/F2337)</f>
        <v/>
      </c>
      <c r="I2337" s="18">
        <f>IF('01_RAW_FwdRV'!B2337="","",'01_RAW_FwdRV'!B2337)</f>
        <v/>
      </c>
      <c r="J2337" s="18">
        <f>IF(ROW()&lt;=3286,STDEV(D2338:D2358)*SQRT(252),"")</f>
        <v/>
      </c>
      <c r="K2337" s="18">
        <f>IF(ROW()&lt;=3244,LN(B2400/B2337),"")</f>
        <v/>
      </c>
      <c r="L2337" s="19" t="n">
        <v>0.2213184931506849</v>
      </c>
      <c r="M2337" s="19" t="n">
        <v>0.08090753424657535</v>
      </c>
      <c r="N2337" s="17" t="n">
        <v>0.4595777667904124</v>
      </c>
      <c r="O2337" s="20">
        <f>IF(F2337="","",IF(F2337&lt;'04_VOLATILITY_REGIMES'!$C$5,"Low",IF(F2337&lt;'04_VOLATILITY_REGIMES'!$C$6,"Normal",IF(F2337&lt;'04_VOLATILITY_REGIMES'!$C$7,"High","Extreme"))))</f>
        <v/>
      </c>
      <c r="P2337" s="20">
        <f>O2338</f>
        <v/>
      </c>
      <c r="Q2337" s="21">
        <f>YEAR(A2337)</f>
        <v/>
      </c>
    </row>
    <row r="2338">
      <c r="A2338" s="14" t="n">
        <v>44811</v>
      </c>
      <c r="B2338" s="15">
        <f>'01_RAW_Spot'!B2338</f>
        <v/>
      </c>
      <c r="C2338" s="16">
        <f>'01_RAW_IV'!B2338</f>
        <v/>
      </c>
      <c r="D2338" s="15">
        <f>LN(B2338/B2337)</f>
        <v/>
      </c>
      <c r="E2338" s="16">
        <f>STDEV(D2318:D2338)*SQRT(252)</f>
        <v/>
      </c>
      <c r="F2338" s="16">
        <f>STDEV(D2276:D2338)*SQRT(252)</f>
        <v/>
      </c>
      <c r="G2338" s="16">
        <f>IF(OR(C2338="",F2338=""),"",C2338-F2338)</f>
        <v/>
      </c>
      <c r="H2338" s="17">
        <f>IF(OR(C2338="",F2338="",F2338=0),"",C2338/F2338)</f>
        <v/>
      </c>
      <c r="I2338" s="18">
        <f>IF('01_RAW_FwdRV'!B2338="","",'01_RAW_FwdRV'!B2338)</f>
        <v/>
      </c>
      <c r="J2338" s="18">
        <f>IF(ROW()&lt;=3286,STDEV(D2339:D2359)*SQRT(252),"")</f>
        <v/>
      </c>
      <c r="K2338" s="18">
        <f>IF(ROW()&lt;=3244,LN(B2401/B2338),"")</f>
        <v/>
      </c>
      <c r="L2338" s="19" t="n">
        <v>0.2160890029952931</v>
      </c>
      <c r="M2338" s="19" t="n">
        <v>0.08087291399229782</v>
      </c>
      <c r="N2338" s="17" t="n">
        <v>0.4512172681655958</v>
      </c>
      <c r="O2338" s="20">
        <f>IF(F2338="","",IF(F2338&lt;'04_VOLATILITY_REGIMES'!$C$5,"Low",IF(F2338&lt;'04_VOLATILITY_REGIMES'!$C$6,"Normal",IF(F2338&lt;'04_VOLATILITY_REGIMES'!$C$7,"High","Extreme"))))</f>
        <v/>
      </c>
      <c r="P2338" s="20">
        <f>O2339</f>
        <v/>
      </c>
      <c r="Q2338" s="21">
        <f>YEAR(A2338)</f>
        <v/>
      </c>
    </row>
    <row r="2339">
      <c r="A2339" s="14" t="n">
        <v>44812</v>
      </c>
      <c r="B2339" s="15">
        <f>'01_RAW_Spot'!B2339</f>
        <v/>
      </c>
      <c r="C2339" s="16">
        <f>'01_RAW_IV'!B2339</f>
        <v/>
      </c>
      <c r="D2339" s="15">
        <f>LN(B2339/B2338)</f>
        <v/>
      </c>
      <c r="E2339" s="16">
        <f>STDEV(D2319:D2339)*SQRT(252)</f>
        <v/>
      </c>
      <c r="F2339" s="16">
        <f>STDEV(D2277:D2339)*SQRT(252)</f>
        <v/>
      </c>
      <c r="G2339" s="16">
        <f>IF(OR(C2339="",F2339=""),"",C2339-F2339)</f>
        <v/>
      </c>
      <c r="H2339" s="17">
        <f>IF(OR(C2339="",F2339="",F2339=0),"",C2339/F2339)</f>
        <v/>
      </c>
      <c r="I2339" s="18">
        <f>IF('01_RAW_FwdRV'!B2339="","",'01_RAW_FwdRV'!B2339)</f>
        <v/>
      </c>
      <c r="J2339" s="18">
        <f>IF(ROW()&lt;=3286,STDEV(D2340:D2360)*SQRT(252),"")</f>
        <v/>
      </c>
      <c r="K2339" s="18">
        <f>IF(ROW()&lt;=3244,LN(B2402/B2339),"")</f>
        <v/>
      </c>
      <c r="L2339" s="19" t="n">
        <v>0.2104362703165098</v>
      </c>
      <c r="M2339" s="19" t="n">
        <v>0.08982035928143713</v>
      </c>
      <c r="N2339" s="17" t="n">
        <v>0.4226530761079321</v>
      </c>
      <c r="O2339" s="20">
        <f>IF(F2339="","",IF(F2339&lt;'04_VOLATILITY_REGIMES'!$C$5,"Low",IF(F2339&lt;'04_VOLATILITY_REGIMES'!$C$6,"Normal",IF(F2339&lt;'04_VOLATILITY_REGIMES'!$C$7,"High","Extreme"))))</f>
        <v/>
      </c>
      <c r="P2339" s="20">
        <f>O2340</f>
        <v/>
      </c>
      <c r="Q2339" s="21">
        <f>YEAR(A2339)</f>
        <v/>
      </c>
    </row>
    <row r="2340">
      <c r="A2340" s="14" t="n">
        <v>44813</v>
      </c>
      <c r="B2340" s="15">
        <f>'01_RAW_Spot'!B2340</f>
        <v/>
      </c>
      <c r="C2340" s="16">
        <f>'01_RAW_IV'!B2340</f>
        <v/>
      </c>
      <c r="D2340" s="15">
        <f>LN(B2340/B2339)</f>
        <v/>
      </c>
      <c r="E2340" s="16">
        <f>STDEV(D2320:D2340)*SQRT(252)</f>
        <v/>
      </c>
      <c r="F2340" s="16">
        <f>STDEV(D2278:D2340)*SQRT(252)</f>
        <v/>
      </c>
      <c r="G2340" s="16">
        <f>IF(OR(C2340="",F2340=""),"",C2340-F2340)</f>
        <v/>
      </c>
      <c r="H2340" s="17">
        <f>IF(OR(C2340="",F2340="",F2340=0),"",C2340/F2340)</f>
        <v/>
      </c>
      <c r="I2340" s="18">
        <f>IF('01_RAW_FwdRV'!B2340="","",'01_RAW_FwdRV'!B2340)</f>
        <v/>
      </c>
      <c r="J2340" s="18">
        <f>IF(ROW()&lt;=3286,STDEV(D2341:D2361)*SQRT(252),"")</f>
        <v/>
      </c>
      <c r="K2340" s="18">
        <f>IF(ROW()&lt;=3244,LN(B2403/B2340),"")</f>
        <v/>
      </c>
      <c r="L2340" s="19" t="n">
        <v>0.2026507054296708</v>
      </c>
      <c r="M2340" s="19" t="n">
        <v>0.09576742197520308</v>
      </c>
      <c r="N2340" s="17" t="n">
        <v>0.4015995680681826</v>
      </c>
      <c r="O2340" s="20">
        <f>IF(F2340="","",IF(F2340&lt;'04_VOLATILITY_REGIMES'!$C$5,"Low",IF(F2340&lt;'04_VOLATILITY_REGIMES'!$C$6,"Normal",IF(F2340&lt;'04_VOLATILITY_REGIMES'!$C$7,"High","Extreme"))))</f>
        <v/>
      </c>
      <c r="P2340" s="20">
        <f>O2341</f>
        <v/>
      </c>
      <c r="Q2340" s="21">
        <f>YEAR(A2340)</f>
        <v/>
      </c>
    </row>
    <row r="2341">
      <c r="A2341" s="14" t="n">
        <v>44816</v>
      </c>
      <c r="B2341" s="15">
        <f>'01_RAW_Spot'!B2341</f>
        <v/>
      </c>
      <c r="C2341" s="16">
        <f>'01_RAW_IV'!B2341</f>
        <v/>
      </c>
      <c r="D2341" s="15">
        <f>LN(B2341/B2340)</f>
        <v/>
      </c>
      <c r="E2341" s="16">
        <f>STDEV(D2321:D2341)*SQRT(252)</f>
        <v/>
      </c>
      <c r="F2341" s="16">
        <f>STDEV(D2279:D2341)*SQRT(252)</f>
        <v/>
      </c>
      <c r="G2341" s="16">
        <f>IF(OR(C2341="",F2341=""),"",C2341-F2341)</f>
        <v/>
      </c>
      <c r="H2341" s="17">
        <f>IF(OR(C2341="",F2341="",F2341=0),"",C2341/F2341)</f>
        <v/>
      </c>
      <c r="I2341" s="18">
        <f>IF('01_RAW_FwdRV'!B2341="","",'01_RAW_FwdRV'!B2341)</f>
        <v/>
      </c>
      <c r="J2341" s="18">
        <f>IF(ROW()&lt;=3286,STDEV(D2342:D2362)*SQRT(252),"")</f>
        <v/>
      </c>
      <c r="K2341" s="18">
        <f>IF(ROW()&lt;=3244,LN(B2404/B2341),"")</f>
        <v/>
      </c>
      <c r="L2341" s="19" t="n">
        <v>0.1790598290598291</v>
      </c>
      <c r="M2341" s="19" t="n">
        <v>0.09615384615384616</v>
      </c>
      <c r="N2341" s="17" t="n">
        <v>0.3725632860660276</v>
      </c>
      <c r="O2341" s="20">
        <f>IF(F2341="","",IF(F2341&lt;'04_VOLATILITY_REGIMES'!$C$5,"Low",IF(F2341&lt;'04_VOLATILITY_REGIMES'!$C$6,"Normal",IF(F2341&lt;'04_VOLATILITY_REGIMES'!$C$7,"High","Extreme"))))</f>
        <v/>
      </c>
      <c r="P2341" s="20">
        <f>O2342</f>
        <v/>
      </c>
      <c r="Q2341" s="21">
        <f>YEAR(A2341)</f>
        <v/>
      </c>
    </row>
    <row r="2342">
      <c r="A2342" s="14" t="n">
        <v>44817</v>
      </c>
      <c r="B2342" s="15">
        <f>'01_RAW_Spot'!B2342</f>
        <v/>
      </c>
      <c r="C2342" s="16">
        <f>'01_RAW_IV'!B2342</f>
        <v/>
      </c>
      <c r="D2342" s="15">
        <f>LN(B2342/B2341)</f>
        <v/>
      </c>
      <c r="E2342" s="16">
        <f>STDEV(D2322:D2342)*SQRT(252)</f>
        <v/>
      </c>
      <c r="F2342" s="16">
        <f>STDEV(D2280:D2342)*SQRT(252)</f>
        <v/>
      </c>
      <c r="G2342" s="16">
        <f>IF(OR(C2342="",F2342=""),"",C2342-F2342)</f>
        <v/>
      </c>
      <c r="H2342" s="17">
        <f>IF(OR(C2342="",F2342="",F2342=0),"",C2342/F2342)</f>
        <v/>
      </c>
      <c r="I2342" s="18">
        <f>IF('01_RAW_FwdRV'!B2342="","",'01_RAW_FwdRV'!B2342)</f>
        <v/>
      </c>
      <c r="J2342" s="18">
        <f>IF(ROW()&lt;=3286,STDEV(D2343:D2363)*SQRT(252),"")</f>
        <v/>
      </c>
      <c r="K2342" s="18">
        <f>IF(ROW()&lt;=3244,LN(B2405/B2342),"")</f>
        <v/>
      </c>
      <c r="L2342" s="19" t="n">
        <v>0.1738573259290901</v>
      </c>
      <c r="M2342" s="19" t="n">
        <v>0.1221700128150363</v>
      </c>
      <c r="N2342" s="17" t="n">
        <v>0.2809156225570472</v>
      </c>
      <c r="O2342" s="20">
        <f>IF(F2342="","",IF(F2342&lt;'04_VOLATILITY_REGIMES'!$C$5,"Low",IF(F2342&lt;'04_VOLATILITY_REGIMES'!$C$6,"Normal",IF(F2342&lt;'04_VOLATILITY_REGIMES'!$C$7,"High","Extreme"))))</f>
        <v/>
      </c>
      <c r="P2342" s="20">
        <f>O2343</f>
        <v/>
      </c>
      <c r="Q2342" s="21">
        <f>YEAR(A2342)</f>
        <v/>
      </c>
    </row>
    <row r="2343">
      <c r="A2343" s="14" t="n">
        <v>44818</v>
      </c>
      <c r="B2343" s="15">
        <f>'01_RAW_Spot'!B2343</f>
        <v/>
      </c>
      <c r="C2343" s="16">
        <f>'01_RAW_IV'!B2343</f>
        <v/>
      </c>
      <c r="D2343" s="15">
        <f>LN(B2343/B2342)</f>
        <v/>
      </c>
      <c r="E2343" s="16">
        <f>STDEV(D2323:D2343)*SQRT(252)</f>
        <v/>
      </c>
      <c r="F2343" s="16">
        <f>STDEV(D2281:D2343)*SQRT(252)</f>
        <v/>
      </c>
      <c r="G2343" s="16">
        <f>IF(OR(C2343="",F2343=""),"",C2343-F2343)</f>
        <v/>
      </c>
      <c r="H2343" s="17">
        <f>IF(OR(C2343="",F2343="",F2343=0),"",C2343/F2343)</f>
        <v/>
      </c>
      <c r="I2343" s="18">
        <f>IF('01_RAW_FwdRV'!B2343="","",'01_RAW_FwdRV'!B2343)</f>
        <v/>
      </c>
      <c r="J2343" s="18">
        <f>IF(ROW()&lt;=3286,STDEV(D2344:D2364)*SQRT(252),"")</f>
        <v/>
      </c>
      <c r="K2343" s="18">
        <f>IF(ROW()&lt;=3244,LN(B2406/B2343),"")</f>
        <v/>
      </c>
      <c r="L2343" s="19" t="n">
        <v>0.2062339880444065</v>
      </c>
      <c r="M2343" s="19" t="n">
        <v>0.1332194705380017</v>
      </c>
      <c r="N2343" s="17" t="n">
        <v>0.3040635193165154</v>
      </c>
      <c r="O2343" s="20">
        <f>IF(F2343="","",IF(F2343&lt;'04_VOLATILITY_REGIMES'!$C$5,"Low",IF(F2343&lt;'04_VOLATILITY_REGIMES'!$C$6,"Normal",IF(F2343&lt;'04_VOLATILITY_REGIMES'!$C$7,"High","Extreme"))))</f>
        <v/>
      </c>
      <c r="P2343" s="20">
        <f>O2344</f>
        <v/>
      </c>
      <c r="Q2343" s="21">
        <f>YEAR(A2343)</f>
        <v/>
      </c>
    </row>
    <row r="2344">
      <c r="A2344" s="14" t="n">
        <v>44819</v>
      </c>
      <c r="B2344" s="15">
        <f>'01_RAW_Spot'!B2344</f>
        <v/>
      </c>
      <c r="C2344" s="16">
        <f>'01_RAW_IV'!B2344</f>
        <v/>
      </c>
      <c r="D2344" s="15">
        <f>LN(B2344/B2343)</f>
        <v/>
      </c>
      <c r="E2344" s="16">
        <f>STDEV(D2324:D2344)*SQRT(252)</f>
        <v/>
      </c>
      <c r="F2344" s="16">
        <f>STDEV(D2282:D2344)*SQRT(252)</f>
        <v/>
      </c>
      <c r="G2344" s="16">
        <f>IF(OR(C2344="",F2344=""),"",C2344-F2344)</f>
        <v/>
      </c>
      <c r="H2344" s="17">
        <f>IF(OR(C2344="",F2344="",F2344=0),"",C2344/F2344)</f>
        <v/>
      </c>
      <c r="I2344" s="18">
        <f>IF('01_RAW_FwdRV'!B2344="","",'01_RAW_FwdRV'!B2344)</f>
        <v/>
      </c>
      <c r="J2344" s="18">
        <f>IF(ROW()&lt;=3286,STDEV(D2345:D2365)*SQRT(252),"")</f>
        <v/>
      </c>
      <c r="K2344" s="18">
        <f>IF(ROW()&lt;=3244,LN(B2407/B2344),"")</f>
        <v/>
      </c>
      <c r="L2344" s="19" t="n">
        <v>0.1818181818181818</v>
      </c>
      <c r="M2344" s="19" t="n">
        <v>0.1446862996158771</v>
      </c>
      <c r="N2344" s="17" t="n">
        <v>0.2550939397387347</v>
      </c>
      <c r="O2344" s="20">
        <f>IF(F2344="","",IF(F2344&lt;'04_VOLATILITY_REGIMES'!$C$5,"Low",IF(F2344&lt;'04_VOLATILITY_REGIMES'!$C$6,"Normal",IF(F2344&lt;'04_VOLATILITY_REGIMES'!$C$7,"High","Extreme"))))</f>
        <v/>
      </c>
      <c r="P2344" s="20">
        <f>O2345</f>
        <v/>
      </c>
      <c r="Q2344" s="21">
        <f>YEAR(A2344)</f>
        <v/>
      </c>
    </row>
    <row r="2345">
      <c r="A2345" s="14" t="n">
        <v>44820</v>
      </c>
      <c r="B2345" s="15">
        <f>'01_RAW_Spot'!B2345</f>
        <v/>
      </c>
      <c r="C2345" s="16">
        <f>'01_RAW_IV'!B2345</f>
        <v/>
      </c>
      <c r="D2345" s="15">
        <f>LN(B2345/B2344)</f>
        <v/>
      </c>
      <c r="E2345" s="16">
        <f>STDEV(D2325:D2345)*SQRT(252)</f>
        <v/>
      </c>
      <c r="F2345" s="16">
        <f>STDEV(D2283:D2345)*SQRT(252)</f>
        <v/>
      </c>
      <c r="G2345" s="16">
        <f>IF(OR(C2345="",F2345=""),"",C2345-F2345)</f>
        <v/>
      </c>
      <c r="H2345" s="17">
        <f>IF(OR(C2345="",F2345="",F2345=0),"",C2345/F2345)</f>
        <v/>
      </c>
      <c r="I2345" s="18">
        <f>IF('01_RAW_FwdRV'!B2345="","",'01_RAW_FwdRV'!B2345)</f>
        <v/>
      </c>
      <c r="J2345" s="18">
        <f>IF(ROW()&lt;=3286,STDEV(D2346:D2366)*SQRT(252),"")</f>
        <v/>
      </c>
      <c r="K2345" s="18">
        <f>IF(ROW()&lt;=3244,LN(B2408/B2345),"")</f>
        <v/>
      </c>
      <c r="L2345" s="19" t="n">
        <v>0.2316552901023891</v>
      </c>
      <c r="M2345" s="19" t="n">
        <v>0.1437713310580205</v>
      </c>
      <c r="N2345" s="17" t="n">
        <v>0.3093929005643974</v>
      </c>
      <c r="O2345" s="20">
        <f>IF(F2345="","",IF(F2345&lt;'04_VOLATILITY_REGIMES'!$C$5,"Low",IF(F2345&lt;'04_VOLATILITY_REGIMES'!$C$6,"Normal",IF(F2345&lt;'04_VOLATILITY_REGIMES'!$C$7,"High","Extreme"))))</f>
        <v/>
      </c>
      <c r="P2345" s="20">
        <f>O2346</f>
        <v/>
      </c>
      <c r="Q2345" s="21">
        <f>YEAR(A2345)</f>
        <v/>
      </c>
    </row>
    <row r="2346">
      <c r="A2346" s="14" t="n">
        <v>44823</v>
      </c>
      <c r="B2346" s="15">
        <f>'01_RAW_Spot'!B2346</f>
        <v/>
      </c>
      <c r="C2346" s="16">
        <f>'01_RAW_IV'!B2346</f>
        <v/>
      </c>
      <c r="D2346" s="15">
        <f>LN(B2346/B2345)</f>
        <v/>
      </c>
      <c r="E2346" s="16">
        <f>STDEV(D2326:D2346)*SQRT(252)</f>
        <v/>
      </c>
      <c r="F2346" s="16">
        <f>STDEV(D2284:D2346)*SQRT(252)</f>
        <v/>
      </c>
      <c r="G2346" s="16">
        <f>IF(OR(C2346="",F2346=""),"",C2346-F2346)</f>
        <v/>
      </c>
      <c r="H2346" s="17">
        <f>IF(OR(C2346="",F2346="",F2346=0),"",C2346/F2346)</f>
        <v/>
      </c>
      <c r="I2346" s="18">
        <f>IF('01_RAW_FwdRV'!B2346="","",'01_RAW_FwdRV'!B2346)</f>
        <v/>
      </c>
      <c r="J2346" s="18">
        <f>IF(ROW()&lt;=3286,STDEV(D2347:D2367)*SQRT(252),"")</f>
        <v/>
      </c>
      <c r="K2346" s="18">
        <f>IF(ROW()&lt;=3244,LN(B2409/B2346),"")</f>
        <v/>
      </c>
      <c r="L2346" s="19" t="n">
        <v>0.2166311300639659</v>
      </c>
      <c r="M2346" s="19" t="n">
        <v>0.1437100213219616</v>
      </c>
      <c r="N2346" s="17" t="n">
        <v>0.2897919507776055</v>
      </c>
      <c r="O2346" s="20">
        <f>IF(F2346="","",IF(F2346&lt;'04_VOLATILITY_REGIMES'!$C$5,"Low",IF(F2346&lt;'04_VOLATILITY_REGIMES'!$C$6,"Normal",IF(F2346&lt;'04_VOLATILITY_REGIMES'!$C$7,"High","Extreme"))))</f>
        <v/>
      </c>
      <c r="P2346" s="20">
        <f>O2347</f>
        <v/>
      </c>
      <c r="Q2346" s="21">
        <f>YEAR(A2346)</f>
        <v/>
      </c>
    </row>
    <row r="2347">
      <c r="A2347" s="14" t="n">
        <v>44824</v>
      </c>
      <c r="B2347" s="15">
        <f>'01_RAW_Spot'!B2347</f>
        <v/>
      </c>
      <c r="C2347" s="16">
        <f>'01_RAW_IV'!B2347</f>
        <v/>
      </c>
      <c r="D2347" s="15">
        <f>LN(B2347/B2346)</f>
        <v/>
      </c>
      <c r="E2347" s="16">
        <f>STDEV(D2327:D2347)*SQRT(252)</f>
        <v/>
      </c>
      <c r="F2347" s="16">
        <f>STDEV(D2285:D2347)*SQRT(252)</f>
        <v/>
      </c>
      <c r="G2347" s="16">
        <f>IF(OR(C2347="",F2347=""),"",C2347-F2347)</f>
        <v/>
      </c>
      <c r="H2347" s="17">
        <f>IF(OR(C2347="",F2347="",F2347=0),"",C2347/F2347)</f>
        <v/>
      </c>
      <c r="I2347" s="18">
        <f>IF('01_RAW_FwdRV'!B2347="","",'01_RAW_FwdRV'!B2347)</f>
        <v/>
      </c>
      <c r="J2347" s="18">
        <f>IF(ROW()&lt;=3286,STDEV(D2348:D2368)*SQRT(252),"")</f>
        <v/>
      </c>
      <c r="K2347" s="18">
        <f>IF(ROW()&lt;=3244,LN(B2410/B2347),"")</f>
        <v/>
      </c>
      <c r="L2347" s="19" t="n">
        <v>0.1888320545609548</v>
      </c>
      <c r="M2347" s="19" t="n">
        <v>0.1449275362318841</v>
      </c>
      <c r="N2347" s="17" t="n">
        <v>0.26230124689397</v>
      </c>
      <c r="O2347" s="20">
        <f>IF(F2347="","",IF(F2347&lt;'04_VOLATILITY_REGIMES'!$C$5,"Low",IF(F2347&lt;'04_VOLATILITY_REGIMES'!$C$6,"Normal",IF(F2347&lt;'04_VOLATILITY_REGIMES'!$C$7,"High","Extreme"))))</f>
        <v/>
      </c>
      <c r="P2347" s="20">
        <f>O2348</f>
        <v/>
      </c>
      <c r="Q2347" s="21">
        <f>YEAR(A2347)</f>
        <v/>
      </c>
    </row>
    <row r="2348">
      <c r="A2348" s="14" t="n">
        <v>44825</v>
      </c>
      <c r="B2348" s="15">
        <f>'01_RAW_Spot'!B2348</f>
        <v/>
      </c>
      <c r="C2348" s="16">
        <f>'01_RAW_IV'!B2348</f>
        <v/>
      </c>
      <c r="D2348" s="15">
        <f>LN(B2348/B2347)</f>
        <v/>
      </c>
      <c r="E2348" s="16">
        <f>STDEV(D2328:D2348)*SQRT(252)</f>
        <v/>
      </c>
      <c r="F2348" s="16">
        <f>STDEV(D2286:D2348)*SQRT(252)</f>
        <v/>
      </c>
      <c r="G2348" s="16">
        <f>IF(OR(C2348="",F2348=""),"",C2348-F2348)</f>
        <v/>
      </c>
      <c r="H2348" s="17">
        <f>IF(OR(C2348="",F2348="",F2348=0),"",C2348/F2348)</f>
        <v/>
      </c>
      <c r="I2348" s="18">
        <f>IF('01_RAW_FwdRV'!B2348="","",'01_RAW_FwdRV'!B2348)</f>
        <v/>
      </c>
      <c r="J2348" s="18">
        <f>IF(ROW()&lt;=3286,STDEV(D2349:D2369)*SQRT(252),"")</f>
        <v/>
      </c>
      <c r="K2348" s="18">
        <f>IF(ROW()&lt;=3244,LN(B2411/B2348),"")</f>
        <v/>
      </c>
      <c r="L2348" s="19" t="n">
        <v>0.273966766084363</v>
      </c>
      <c r="M2348" s="19" t="n">
        <v>0.1538133787814231</v>
      </c>
      <c r="N2348" s="17" t="n">
        <v>0.336292896695532</v>
      </c>
      <c r="O2348" s="20">
        <f>IF(F2348="","",IF(F2348&lt;'04_VOLATILITY_REGIMES'!$C$5,"Low",IF(F2348&lt;'04_VOLATILITY_REGIMES'!$C$6,"Normal",IF(F2348&lt;'04_VOLATILITY_REGIMES'!$C$7,"High","Extreme"))))</f>
        <v/>
      </c>
      <c r="P2348" s="20">
        <f>O2349</f>
        <v/>
      </c>
      <c r="Q2348" s="21">
        <f>YEAR(A2348)</f>
        <v/>
      </c>
    </row>
    <row r="2349">
      <c r="A2349" s="14" t="n">
        <v>44826</v>
      </c>
      <c r="B2349" s="15">
        <f>'01_RAW_Spot'!B2349</f>
        <v/>
      </c>
      <c r="C2349" s="16">
        <f>'01_RAW_IV'!B2349</f>
        <v/>
      </c>
      <c r="D2349" s="15">
        <f>LN(B2349/B2348)</f>
        <v/>
      </c>
      <c r="E2349" s="16">
        <f>STDEV(D2329:D2349)*SQRT(252)</f>
        <v/>
      </c>
      <c r="F2349" s="16">
        <f>STDEV(D2287:D2349)*SQRT(252)</f>
        <v/>
      </c>
      <c r="G2349" s="16">
        <f>IF(OR(C2349="",F2349=""),"",C2349-F2349)</f>
        <v/>
      </c>
      <c r="H2349" s="17">
        <f>IF(OR(C2349="",F2349="",F2349=0),"",C2349/F2349)</f>
        <v/>
      </c>
      <c r="I2349" s="18">
        <f>IF('01_RAW_FwdRV'!B2349="","",'01_RAW_FwdRV'!B2349)</f>
        <v/>
      </c>
      <c r="J2349" s="18">
        <f>IF(ROW()&lt;=3286,STDEV(D2350:D2370)*SQRT(252),"")</f>
        <v/>
      </c>
      <c r="K2349" s="18">
        <f>IF(ROW()&lt;=3244,LN(B2412/B2349),"")</f>
        <v/>
      </c>
      <c r="L2349" s="19" t="n">
        <v>0.4761499148211243</v>
      </c>
      <c r="M2349" s="19" t="n">
        <v>0.3343270868824532</v>
      </c>
      <c r="N2349" s="17" t="n">
        <v>0.372235807372736</v>
      </c>
      <c r="O2349" s="20">
        <f>IF(F2349="","",IF(F2349&lt;'04_VOLATILITY_REGIMES'!$C$5,"Low",IF(F2349&lt;'04_VOLATILITY_REGIMES'!$C$6,"Normal",IF(F2349&lt;'04_VOLATILITY_REGIMES'!$C$7,"High","Extreme"))))</f>
        <v/>
      </c>
      <c r="P2349" s="20">
        <f>O2350</f>
        <v/>
      </c>
      <c r="Q2349" s="21">
        <f>YEAR(A2349)</f>
        <v/>
      </c>
    </row>
    <row r="2350">
      <c r="A2350" s="14" t="n">
        <v>44827</v>
      </c>
      <c r="B2350" s="15">
        <f>'01_RAW_Spot'!B2350</f>
        <v/>
      </c>
      <c r="C2350" s="16">
        <f>'01_RAW_IV'!B2350</f>
        <v/>
      </c>
      <c r="D2350" s="15">
        <f>LN(B2350/B2349)</f>
        <v/>
      </c>
      <c r="E2350" s="16">
        <f>STDEV(D2330:D2350)*SQRT(252)</f>
        <v/>
      </c>
      <c r="F2350" s="16">
        <f>STDEV(D2288:D2350)*SQRT(252)</f>
        <v/>
      </c>
      <c r="G2350" s="16">
        <f>IF(OR(C2350="",F2350=""),"",C2350-F2350)</f>
        <v/>
      </c>
      <c r="H2350" s="17">
        <f>IF(OR(C2350="",F2350="",F2350=0),"",C2350/F2350)</f>
        <v/>
      </c>
      <c r="I2350" s="18">
        <f>IF('01_RAW_FwdRV'!B2350="","",'01_RAW_FwdRV'!B2350)</f>
        <v/>
      </c>
      <c r="J2350" s="18">
        <f>IF(ROW()&lt;=3286,STDEV(D2351:D2371)*SQRT(252),"")</f>
        <v/>
      </c>
      <c r="K2350" s="18">
        <f>IF(ROW()&lt;=3244,LN(B2413/B2350),"")</f>
        <v/>
      </c>
      <c r="L2350" s="19" t="n">
        <v>0.5423584504044274</v>
      </c>
      <c r="M2350" s="19" t="n">
        <v>0.3277990634312473</v>
      </c>
      <c r="N2350" s="17" t="n">
        <v>0.5155119818371193</v>
      </c>
      <c r="O2350" s="20">
        <f>IF(F2350="","",IF(F2350&lt;'04_VOLATILITY_REGIMES'!$C$5,"Low",IF(F2350&lt;'04_VOLATILITY_REGIMES'!$C$6,"Normal",IF(F2350&lt;'04_VOLATILITY_REGIMES'!$C$7,"High","Extreme"))))</f>
        <v/>
      </c>
      <c r="P2350" s="20">
        <f>O2351</f>
        <v/>
      </c>
      <c r="Q2350" s="21">
        <f>YEAR(A2350)</f>
        <v/>
      </c>
    </row>
    <row r="2351">
      <c r="A2351" s="14" t="n">
        <v>44830</v>
      </c>
      <c r="B2351" s="15">
        <f>'01_RAW_Spot'!B2351</f>
        <v/>
      </c>
      <c r="C2351" s="16">
        <f>'01_RAW_IV'!B2351</f>
        <v/>
      </c>
      <c r="D2351" s="15">
        <f>LN(B2351/B2350)</f>
        <v/>
      </c>
      <c r="E2351" s="16">
        <f>STDEV(D2331:D2351)*SQRT(252)</f>
        <v/>
      </c>
      <c r="F2351" s="16">
        <f>STDEV(D2289:D2351)*SQRT(252)</f>
        <v/>
      </c>
      <c r="G2351" s="16">
        <f>IF(OR(C2351="",F2351=""),"",C2351-F2351)</f>
        <v/>
      </c>
      <c r="H2351" s="17">
        <f>IF(OR(C2351="",F2351="",F2351=0),"",C2351/F2351)</f>
        <v/>
      </c>
      <c r="I2351" s="18">
        <f>IF('01_RAW_FwdRV'!B2351="","",'01_RAW_FwdRV'!B2351)</f>
        <v/>
      </c>
      <c r="J2351" s="18">
        <f>IF(ROW()&lt;=3286,STDEV(D2352:D2372)*SQRT(252),"")</f>
        <v/>
      </c>
      <c r="K2351" s="18">
        <f>IF(ROW()&lt;=3244,LN(B2414/B2351),"")</f>
        <v/>
      </c>
      <c r="L2351" s="19" t="n">
        <v>0.6604255319148936</v>
      </c>
      <c r="M2351" s="19" t="n">
        <v>0.3748936170212766</v>
      </c>
      <c r="N2351" s="17" t="n">
        <v>0.6245727334512561</v>
      </c>
      <c r="O2351" s="20">
        <f>IF(F2351="","",IF(F2351&lt;'04_VOLATILITY_REGIMES'!$C$5,"Low",IF(F2351&lt;'04_VOLATILITY_REGIMES'!$C$6,"Normal",IF(F2351&lt;'04_VOLATILITY_REGIMES'!$C$7,"High","Extreme"))))</f>
        <v/>
      </c>
      <c r="P2351" s="20">
        <f>O2352</f>
        <v/>
      </c>
      <c r="Q2351" s="21">
        <f>YEAR(A2351)</f>
        <v/>
      </c>
    </row>
    <row r="2352">
      <c r="A2352" s="14" t="n">
        <v>44831</v>
      </c>
      <c r="B2352" s="15">
        <f>'01_RAW_Spot'!B2352</f>
        <v/>
      </c>
      <c r="C2352" s="16">
        <f>'01_RAW_IV'!B2352</f>
        <v/>
      </c>
      <c r="D2352" s="15">
        <f>LN(B2352/B2351)</f>
        <v/>
      </c>
      <c r="E2352" s="16">
        <f>STDEV(D2332:D2352)*SQRT(252)</f>
        <v/>
      </c>
      <c r="F2352" s="16">
        <f>STDEV(D2290:D2352)*SQRT(252)</f>
        <v/>
      </c>
      <c r="G2352" s="16">
        <f>IF(OR(C2352="",F2352=""),"",C2352-F2352)</f>
        <v/>
      </c>
      <c r="H2352" s="17">
        <f>IF(OR(C2352="",F2352="",F2352=0),"",C2352/F2352)</f>
        <v/>
      </c>
      <c r="I2352" s="18">
        <f>IF('01_RAW_FwdRV'!B2352="","",'01_RAW_FwdRV'!B2352)</f>
        <v/>
      </c>
      <c r="J2352" s="18">
        <f>IF(ROW()&lt;=3286,STDEV(D2353:D2373)*SQRT(252),"")</f>
        <v/>
      </c>
      <c r="K2352" s="18">
        <f>IF(ROW()&lt;=3244,LN(B2415/B2352),"")</f>
        <v/>
      </c>
      <c r="L2352" s="19" t="n">
        <v>0.6410038281582305</v>
      </c>
      <c r="M2352" s="19" t="n">
        <v>0.376860910250957</v>
      </c>
      <c r="N2352" s="17" t="n">
        <v>0.5782636833257053</v>
      </c>
      <c r="O2352" s="20">
        <f>IF(F2352="","",IF(F2352&lt;'04_VOLATILITY_REGIMES'!$C$5,"Low",IF(F2352&lt;'04_VOLATILITY_REGIMES'!$C$6,"Normal",IF(F2352&lt;'04_VOLATILITY_REGIMES'!$C$7,"High","Extreme"))))</f>
        <v/>
      </c>
      <c r="P2352" s="20">
        <f>O2353</f>
        <v/>
      </c>
      <c r="Q2352" s="21">
        <f>YEAR(A2352)</f>
        <v/>
      </c>
    </row>
    <row r="2353">
      <c r="A2353" s="14" t="n">
        <v>44832</v>
      </c>
      <c r="B2353" s="15">
        <f>'01_RAW_Spot'!B2353</f>
        <v/>
      </c>
      <c r="C2353" s="16">
        <f>'01_RAW_IV'!B2353</f>
        <v/>
      </c>
      <c r="D2353" s="15">
        <f>LN(B2353/B2352)</f>
        <v/>
      </c>
      <c r="E2353" s="16">
        <f>STDEV(D2333:D2353)*SQRT(252)</f>
        <v/>
      </c>
      <c r="F2353" s="16">
        <f>STDEV(D2291:D2353)*SQRT(252)</f>
        <v/>
      </c>
      <c r="G2353" s="16">
        <f>IF(OR(C2353="",F2353=""),"",C2353-F2353)</f>
        <v/>
      </c>
      <c r="H2353" s="17">
        <f>IF(OR(C2353="",F2353="",F2353=0),"",C2353/F2353)</f>
        <v/>
      </c>
      <c r="I2353" s="18">
        <f>IF('01_RAW_FwdRV'!B2353="","",'01_RAW_FwdRV'!B2353)</f>
        <v/>
      </c>
      <c r="J2353" s="18">
        <f>IF(ROW()&lt;=3286,STDEV(D2354:D2374)*SQRT(252),"")</f>
        <v/>
      </c>
      <c r="K2353" s="18">
        <f>IF(ROW()&lt;=3244,LN(B2416/B2353),"")</f>
        <v/>
      </c>
      <c r="L2353" s="19" t="n">
        <v>0.7053571428571429</v>
      </c>
      <c r="M2353" s="19" t="n">
        <v>0.3983843537414966</v>
      </c>
      <c r="N2353" s="17" t="n">
        <v>0.7508582384511354</v>
      </c>
      <c r="O2353" s="20">
        <f>IF(F2353="","",IF(F2353&lt;'04_VOLATILITY_REGIMES'!$C$5,"Low",IF(F2353&lt;'04_VOLATILITY_REGIMES'!$C$6,"Normal",IF(F2353&lt;'04_VOLATILITY_REGIMES'!$C$7,"High","Extreme"))))</f>
        <v/>
      </c>
      <c r="P2353" s="20">
        <f>O2354</f>
        <v/>
      </c>
      <c r="Q2353" s="21">
        <f>YEAR(A2353)</f>
        <v/>
      </c>
    </row>
    <row r="2354">
      <c r="A2354" s="14" t="n">
        <v>44833</v>
      </c>
      <c r="B2354" s="15">
        <f>'01_RAW_Spot'!B2354</f>
        <v/>
      </c>
      <c r="C2354" s="16">
        <f>'01_RAW_IV'!B2354</f>
        <v/>
      </c>
      <c r="D2354" s="15">
        <f>LN(B2354/B2353)</f>
        <v/>
      </c>
      <c r="E2354" s="16">
        <f>STDEV(D2334:D2354)*SQRT(252)</f>
        <v/>
      </c>
      <c r="F2354" s="16">
        <f>STDEV(D2292:D2354)*SQRT(252)</f>
        <v/>
      </c>
      <c r="G2354" s="16">
        <f>IF(OR(C2354="",F2354=""),"",C2354-F2354)</f>
        <v/>
      </c>
      <c r="H2354" s="17">
        <f>IF(OR(C2354="",F2354="",F2354=0),"",C2354/F2354)</f>
        <v/>
      </c>
      <c r="I2354" s="18">
        <f>IF('01_RAW_FwdRV'!B2354="","",'01_RAW_FwdRV'!B2354)</f>
        <v/>
      </c>
      <c r="J2354" s="18">
        <f>IF(ROW()&lt;=3286,STDEV(D2355:D2375)*SQRT(252),"")</f>
        <v/>
      </c>
      <c r="K2354" s="18">
        <f>IF(ROW()&lt;=3244,LN(B2417/B2354),"")</f>
        <v/>
      </c>
      <c r="L2354" s="19" t="n">
        <v>0.703782405439864</v>
      </c>
      <c r="M2354" s="19" t="n">
        <v>0.3731406714832129</v>
      </c>
      <c r="N2354" s="17" t="n">
        <v>0.7938085094367701</v>
      </c>
      <c r="O2354" s="20">
        <f>IF(F2354="","",IF(F2354&lt;'04_VOLATILITY_REGIMES'!$C$5,"Low",IF(F2354&lt;'04_VOLATILITY_REGIMES'!$C$6,"Normal",IF(F2354&lt;'04_VOLATILITY_REGIMES'!$C$7,"High","Extreme"))))</f>
        <v/>
      </c>
      <c r="P2354" s="20">
        <f>O2355</f>
        <v/>
      </c>
      <c r="Q2354" s="21">
        <f>YEAR(A2354)</f>
        <v/>
      </c>
    </row>
    <row r="2355">
      <c r="A2355" s="14" t="n">
        <v>44834</v>
      </c>
      <c r="B2355" s="15">
        <f>'01_RAW_Spot'!B2355</f>
        <v/>
      </c>
      <c r="C2355" s="16">
        <f>'01_RAW_IV'!B2355</f>
        <v/>
      </c>
      <c r="D2355" s="15">
        <f>LN(B2355/B2354)</f>
        <v/>
      </c>
      <c r="E2355" s="16">
        <f>STDEV(D2335:D2355)*SQRT(252)</f>
        <v/>
      </c>
      <c r="F2355" s="16">
        <f>STDEV(D2293:D2355)*SQRT(252)</f>
        <v/>
      </c>
      <c r="G2355" s="16">
        <f>IF(OR(C2355="",F2355=""),"",C2355-F2355)</f>
        <v/>
      </c>
      <c r="H2355" s="17">
        <f>IF(OR(C2355="",F2355="",F2355=0),"",C2355/F2355)</f>
        <v/>
      </c>
      <c r="I2355" s="18">
        <f>IF('01_RAW_FwdRV'!B2355="","",'01_RAW_FwdRV'!B2355)</f>
        <v/>
      </c>
      <c r="J2355" s="18">
        <f>IF(ROW()&lt;=3286,STDEV(D2356:D2376)*SQRT(252),"")</f>
        <v/>
      </c>
      <c r="K2355" s="18">
        <f>IF(ROW()&lt;=3244,LN(B2418/B2355),"")</f>
        <v/>
      </c>
      <c r="L2355" s="19" t="n">
        <v>0.6805437553101105</v>
      </c>
      <c r="M2355" s="19" t="n">
        <v>0.41928632115548</v>
      </c>
      <c r="N2355" s="17" t="n">
        <v>0.607835608555479</v>
      </c>
      <c r="O2355" s="20">
        <f>IF(F2355="","",IF(F2355&lt;'04_VOLATILITY_REGIMES'!$C$5,"Low",IF(F2355&lt;'04_VOLATILITY_REGIMES'!$C$6,"Normal",IF(F2355&lt;'04_VOLATILITY_REGIMES'!$C$7,"High","Extreme"))))</f>
        <v/>
      </c>
      <c r="P2355" s="20">
        <f>O2356</f>
        <v/>
      </c>
      <c r="Q2355" s="21">
        <f>YEAR(A2355)</f>
        <v/>
      </c>
    </row>
    <row r="2356">
      <c r="A2356" s="14" t="n">
        <v>44837</v>
      </c>
      <c r="B2356" s="15">
        <f>'01_RAW_Spot'!B2356</f>
        <v/>
      </c>
      <c r="C2356" s="16">
        <f>'01_RAW_IV'!B2356</f>
        <v/>
      </c>
      <c r="D2356" s="15">
        <f>LN(B2356/B2355)</f>
        <v/>
      </c>
      <c r="E2356" s="16">
        <f>STDEV(D2336:D2356)*SQRT(252)</f>
        <v/>
      </c>
      <c r="F2356" s="16">
        <f>STDEV(D2294:D2356)*SQRT(252)</f>
        <v/>
      </c>
      <c r="G2356" s="16">
        <f>IF(OR(C2356="",F2356=""),"",C2356-F2356)</f>
        <v/>
      </c>
      <c r="H2356" s="17">
        <f>IF(OR(C2356="",F2356="",F2356=0),"",C2356/F2356)</f>
        <v/>
      </c>
      <c r="I2356" s="18">
        <f>IF('01_RAW_FwdRV'!B2356="","",'01_RAW_FwdRV'!B2356)</f>
        <v/>
      </c>
      <c r="J2356" s="18">
        <f>IF(ROW()&lt;=3286,STDEV(D2357:D2377)*SQRT(252),"")</f>
        <v/>
      </c>
      <c r="K2356" s="18">
        <f>IF(ROW()&lt;=3244,LN(B2419/B2356),"")</f>
        <v/>
      </c>
      <c r="L2356" s="19" t="n">
        <v>0.6645435244161358</v>
      </c>
      <c r="M2356" s="19" t="n">
        <v>0.4475583864118896</v>
      </c>
      <c r="N2356" s="17" t="n">
        <v>0.4718829292404461</v>
      </c>
      <c r="O2356" s="20">
        <f>IF(F2356="","",IF(F2356&lt;'04_VOLATILITY_REGIMES'!$C$5,"Low",IF(F2356&lt;'04_VOLATILITY_REGIMES'!$C$6,"Normal",IF(F2356&lt;'04_VOLATILITY_REGIMES'!$C$7,"High","Extreme"))))</f>
        <v/>
      </c>
      <c r="P2356" s="20">
        <f>O2357</f>
        <v/>
      </c>
      <c r="Q2356" s="21">
        <f>YEAR(A2356)</f>
        <v/>
      </c>
    </row>
    <row r="2357">
      <c r="A2357" s="14" t="n">
        <v>44838</v>
      </c>
      <c r="B2357" s="15">
        <f>'01_RAW_Spot'!B2357</f>
        <v/>
      </c>
      <c r="C2357" s="16">
        <f>'01_RAW_IV'!B2357</f>
        <v/>
      </c>
      <c r="D2357" s="15">
        <f>LN(B2357/B2356)</f>
        <v/>
      </c>
      <c r="E2357" s="16">
        <f>STDEV(D2337:D2357)*SQRT(252)</f>
        <v/>
      </c>
      <c r="F2357" s="16">
        <f>STDEV(D2295:D2357)*SQRT(252)</f>
        <v/>
      </c>
      <c r="G2357" s="16">
        <f>IF(OR(C2357="",F2357=""),"",C2357-F2357)</f>
        <v/>
      </c>
      <c r="H2357" s="17">
        <f>IF(OR(C2357="",F2357="",F2357=0),"",C2357/F2357)</f>
        <v/>
      </c>
      <c r="I2357" s="18">
        <f>IF('01_RAW_FwdRV'!B2357="","",'01_RAW_FwdRV'!B2357)</f>
        <v/>
      </c>
      <c r="J2357" s="18">
        <f>IF(ROW()&lt;=3286,STDEV(D2358:D2378)*SQRT(252),"")</f>
        <v/>
      </c>
      <c r="K2357" s="18">
        <f>IF(ROW()&lt;=3244,LN(B2420/B2357),"")</f>
        <v/>
      </c>
      <c r="L2357" s="19" t="n">
        <v>0.5980475382003395</v>
      </c>
      <c r="M2357" s="19" t="n">
        <v>0.4630730050933786</v>
      </c>
      <c r="N2357" s="17" t="n">
        <v>0.2807716074647371</v>
      </c>
      <c r="O2357" s="20">
        <f>IF(F2357="","",IF(F2357&lt;'04_VOLATILITY_REGIMES'!$C$5,"Low",IF(F2357&lt;'04_VOLATILITY_REGIMES'!$C$6,"Normal",IF(F2357&lt;'04_VOLATILITY_REGIMES'!$C$7,"High","Extreme"))))</f>
        <v/>
      </c>
      <c r="P2357" s="20">
        <f>O2358</f>
        <v/>
      </c>
      <c r="Q2357" s="21">
        <f>YEAR(A2357)</f>
        <v/>
      </c>
    </row>
    <row r="2358">
      <c r="A2358" s="14" t="n">
        <v>44840</v>
      </c>
      <c r="B2358" s="15">
        <f>'01_RAW_Spot'!B2358</f>
        <v/>
      </c>
      <c r="C2358" s="16">
        <f>'01_RAW_IV'!B2358</f>
        <v/>
      </c>
      <c r="D2358" s="15">
        <f>LN(B2358/B2357)</f>
        <v/>
      </c>
      <c r="E2358" s="16">
        <f>STDEV(D2338:D2358)*SQRT(252)</f>
        <v/>
      </c>
      <c r="F2358" s="16">
        <f>STDEV(D2296:D2358)*SQRT(252)</f>
        <v/>
      </c>
      <c r="G2358" s="16">
        <f>IF(OR(C2358="",F2358=""),"",C2358-F2358)</f>
        <v/>
      </c>
      <c r="H2358" s="17">
        <f>IF(OR(C2358="",F2358="",F2358=0),"",C2358/F2358)</f>
        <v/>
      </c>
      <c r="I2358" s="18">
        <f>IF('01_RAW_FwdRV'!B2358="","",'01_RAW_FwdRV'!B2358)</f>
        <v/>
      </c>
      <c r="J2358" s="18">
        <f>IF(ROW()&lt;=3286,STDEV(D2359:D2379)*SQRT(252),"")</f>
        <v/>
      </c>
      <c r="K2358" s="18">
        <f>IF(ROW()&lt;=3244,LN(B2421/B2358),"")</f>
        <v/>
      </c>
      <c r="L2358" s="19" t="n">
        <v>0.584217225286381</v>
      </c>
      <c r="M2358" s="19" t="n">
        <v>0.4739075095460331</v>
      </c>
      <c r="N2358" s="17" t="n">
        <v>0.2251107410797967</v>
      </c>
      <c r="O2358" s="20">
        <f>IF(F2358="","",IF(F2358&lt;'04_VOLATILITY_REGIMES'!$C$5,"Low",IF(F2358&lt;'04_VOLATILITY_REGIMES'!$C$6,"Normal",IF(F2358&lt;'04_VOLATILITY_REGIMES'!$C$7,"High","Extreme"))))</f>
        <v/>
      </c>
      <c r="P2358" s="20">
        <f>O2359</f>
        <v/>
      </c>
      <c r="Q2358" s="21">
        <f>YEAR(A2358)</f>
        <v/>
      </c>
    </row>
    <row r="2359">
      <c r="A2359" s="14" t="n">
        <v>44841</v>
      </c>
      <c r="B2359" s="15">
        <f>'01_RAW_Spot'!B2359</f>
        <v/>
      </c>
      <c r="C2359" s="16">
        <f>'01_RAW_IV'!B2359</f>
        <v/>
      </c>
      <c r="D2359" s="15">
        <f>LN(B2359/B2358)</f>
        <v/>
      </c>
      <c r="E2359" s="16">
        <f>STDEV(D2339:D2359)*SQRT(252)</f>
        <v/>
      </c>
      <c r="F2359" s="16">
        <f>STDEV(D2297:D2359)*SQRT(252)</f>
        <v/>
      </c>
      <c r="G2359" s="16">
        <f>IF(OR(C2359="",F2359=""),"",C2359-F2359)</f>
        <v/>
      </c>
      <c r="H2359" s="17">
        <f>IF(OR(C2359="",F2359="",F2359=0),"",C2359/F2359)</f>
        <v/>
      </c>
      <c r="I2359" s="18">
        <f>IF('01_RAW_FwdRV'!B2359="","",'01_RAW_FwdRV'!B2359)</f>
        <v/>
      </c>
      <c r="J2359" s="18">
        <f>IF(ROW()&lt;=3286,STDEV(D2360:D2380)*SQRT(252),"")</f>
        <v/>
      </c>
      <c r="K2359" s="18">
        <f>IF(ROW()&lt;=3244,LN(B2422/B2359),"")</f>
        <v/>
      </c>
      <c r="L2359" s="19" t="n">
        <v>0.6882951653944021</v>
      </c>
      <c r="M2359" s="19" t="n">
        <v>0.4745547073791349</v>
      </c>
      <c r="N2359" s="17" t="n">
        <v>0.4669112296530143</v>
      </c>
      <c r="O2359" s="20">
        <f>IF(F2359="","",IF(F2359&lt;'04_VOLATILITY_REGIMES'!$C$5,"Low",IF(F2359&lt;'04_VOLATILITY_REGIMES'!$C$6,"Normal",IF(F2359&lt;'04_VOLATILITY_REGIMES'!$C$7,"High","Extreme"))))</f>
        <v/>
      </c>
      <c r="P2359" s="20">
        <f>O2360</f>
        <v/>
      </c>
      <c r="Q2359" s="21">
        <f>YEAR(A2359)</f>
        <v/>
      </c>
    </row>
    <row r="2360">
      <c r="A2360" s="14" t="n">
        <v>44844</v>
      </c>
      <c r="B2360" s="15">
        <f>'01_RAW_Spot'!B2360</f>
        <v/>
      </c>
      <c r="C2360" s="16">
        <f>'01_RAW_IV'!B2360</f>
        <v/>
      </c>
      <c r="D2360" s="15">
        <f>LN(B2360/B2359)</f>
        <v/>
      </c>
      <c r="E2360" s="16">
        <f>STDEV(D2340:D2360)*SQRT(252)</f>
        <v/>
      </c>
      <c r="F2360" s="16">
        <f>STDEV(D2298:D2360)*SQRT(252)</f>
        <v/>
      </c>
      <c r="G2360" s="16">
        <f>IF(OR(C2360="",F2360=""),"",C2360-F2360)</f>
        <v/>
      </c>
      <c r="H2360" s="17">
        <f>IF(OR(C2360="",F2360="",F2360=0),"",C2360/F2360)</f>
        <v/>
      </c>
      <c r="I2360" s="18">
        <f>IF('01_RAW_FwdRV'!B2360="","",'01_RAW_FwdRV'!B2360)</f>
        <v/>
      </c>
      <c r="J2360" s="18">
        <f>IF(ROW()&lt;=3286,STDEV(D2361:D2381)*SQRT(252),"")</f>
        <v/>
      </c>
      <c r="K2360" s="18">
        <f>IF(ROW()&lt;=3244,LN(B2423/B2360),"")</f>
        <v/>
      </c>
      <c r="L2360" s="19" t="n">
        <v>0.6973293768545994</v>
      </c>
      <c r="M2360" s="19" t="n">
        <v>0.4739296311996609</v>
      </c>
      <c r="N2360" s="17" t="n">
        <v>0.5005494974314482</v>
      </c>
      <c r="O2360" s="20">
        <f>IF(F2360="","",IF(F2360&lt;'04_VOLATILITY_REGIMES'!$C$5,"Low",IF(F2360&lt;'04_VOLATILITY_REGIMES'!$C$6,"Normal",IF(F2360&lt;'04_VOLATILITY_REGIMES'!$C$7,"High","Extreme"))))</f>
        <v/>
      </c>
      <c r="P2360" s="20">
        <f>O2361</f>
        <v/>
      </c>
      <c r="Q2360" s="21">
        <f>YEAR(A2360)</f>
        <v/>
      </c>
    </row>
    <row r="2361">
      <c r="A2361" s="14" t="n">
        <v>44845</v>
      </c>
      <c r="B2361" s="15">
        <f>'01_RAW_Spot'!B2361</f>
        <v/>
      </c>
      <c r="C2361" s="16">
        <f>'01_RAW_IV'!B2361</f>
        <v/>
      </c>
      <c r="D2361" s="15">
        <f>LN(B2361/B2360)</f>
        <v/>
      </c>
      <c r="E2361" s="16">
        <f>STDEV(D2341:D2361)*SQRT(252)</f>
        <v/>
      </c>
      <c r="F2361" s="16">
        <f>STDEV(D2299:D2361)*SQRT(252)</f>
        <v/>
      </c>
      <c r="G2361" s="16">
        <f>IF(OR(C2361="",F2361=""),"",C2361-F2361)</f>
        <v/>
      </c>
      <c r="H2361" s="17">
        <f>IF(OR(C2361="",F2361="",F2361=0),"",C2361/F2361)</f>
        <v/>
      </c>
      <c r="I2361" s="18">
        <f>IF('01_RAW_FwdRV'!B2361="","",'01_RAW_FwdRV'!B2361)</f>
        <v/>
      </c>
      <c r="J2361" s="18">
        <f>IF(ROW()&lt;=3286,STDEV(D2362:D2382)*SQRT(252),"")</f>
        <v/>
      </c>
      <c r="K2361" s="18">
        <f>IF(ROW()&lt;=3244,LN(B2424/B2361),"")</f>
        <v/>
      </c>
      <c r="L2361" s="19" t="n">
        <v>0.6919491525423729</v>
      </c>
      <c r="M2361" s="19" t="n">
        <v>0.4703389830508475</v>
      </c>
      <c r="N2361" s="17" t="n">
        <v>0.490677806733217</v>
      </c>
      <c r="O2361" s="20">
        <f>IF(F2361="","",IF(F2361&lt;'04_VOLATILITY_REGIMES'!$C$5,"Low",IF(F2361&lt;'04_VOLATILITY_REGIMES'!$C$6,"Normal",IF(F2361&lt;'04_VOLATILITY_REGIMES'!$C$7,"High","Extreme"))))</f>
        <v/>
      </c>
      <c r="P2361" s="20">
        <f>O2362</f>
        <v/>
      </c>
      <c r="Q2361" s="21">
        <f>YEAR(A2361)</f>
        <v/>
      </c>
    </row>
    <row r="2362">
      <c r="A2362" s="14" t="n">
        <v>44846</v>
      </c>
      <c r="B2362" s="15">
        <f>'01_RAW_Spot'!B2362</f>
        <v/>
      </c>
      <c r="C2362" s="16">
        <f>'01_RAW_IV'!B2362</f>
        <v/>
      </c>
      <c r="D2362" s="15">
        <f>LN(B2362/B2361)</f>
        <v/>
      </c>
      <c r="E2362" s="16">
        <f>STDEV(D2342:D2362)*SQRT(252)</f>
        <v/>
      </c>
      <c r="F2362" s="16">
        <f>STDEV(D2300:D2362)*SQRT(252)</f>
        <v/>
      </c>
      <c r="G2362" s="16">
        <f>IF(OR(C2362="",F2362=""),"",C2362-F2362)</f>
        <v/>
      </c>
      <c r="H2362" s="17">
        <f>IF(OR(C2362="",F2362="",F2362=0),"",C2362/F2362)</f>
        <v/>
      </c>
      <c r="I2362" s="18">
        <f>IF('01_RAW_FwdRV'!B2362="","",'01_RAW_FwdRV'!B2362)</f>
        <v/>
      </c>
      <c r="J2362" s="18">
        <f>IF(ROW()&lt;=3286,STDEV(D2363:D2383)*SQRT(252),"")</f>
        <v/>
      </c>
      <c r="K2362" s="18">
        <f>IF(ROW()&lt;=3244,LN(B2425/B2362),"")</f>
        <v/>
      </c>
      <c r="L2362" s="19" t="n">
        <v>0.6217704362558238</v>
      </c>
      <c r="M2362" s="19" t="n">
        <v>0.4714104193138501</v>
      </c>
      <c r="N2362" s="17" t="n">
        <v>0.2908712365946304</v>
      </c>
      <c r="O2362" s="20">
        <f>IF(F2362="","",IF(F2362&lt;'04_VOLATILITY_REGIMES'!$C$5,"Low",IF(F2362&lt;'04_VOLATILITY_REGIMES'!$C$6,"Normal",IF(F2362&lt;'04_VOLATILITY_REGIMES'!$C$7,"High","Extreme"))))</f>
        <v/>
      </c>
      <c r="P2362" s="20">
        <f>O2363</f>
        <v/>
      </c>
      <c r="Q2362" s="21">
        <f>YEAR(A2362)</f>
        <v/>
      </c>
    </row>
    <row r="2363">
      <c r="A2363" s="14" t="n">
        <v>44847</v>
      </c>
      <c r="B2363" s="15">
        <f>'01_RAW_Spot'!B2363</f>
        <v/>
      </c>
      <c r="C2363" s="16">
        <f>'01_RAW_IV'!B2363</f>
        <v/>
      </c>
      <c r="D2363" s="15">
        <f>LN(B2363/B2362)</f>
        <v/>
      </c>
      <c r="E2363" s="16">
        <f>STDEV(D2343:D2363)*SQRT(252)</f>
        <v/>
      </c>
      <c r="F2363" s="16">
        <f>STDEV(D2301:D2363)*SQRT(252)</f>
        <v/>
      </c>
      <c r="G2363" s="16">
        <f>IF(OR(C2363="",F2363=""),"",C2363-F2363)</f>
        <v/>
      </c>
      <c r="H2363" s="17">
        <f>IF(OR(C2363="",F2363="",F2363=0),"",C2363/F2363)</f>
        <v/>
      </c>
      <c r="I2363" s="18">
        <f>IF('01_RAW_FwdRV'!B2363="","",'01_RAW_FwdRV'!B2363)</f>
        <v/>
      </c>
      <c r="J2363" s="18">
        <f>IF(ROW()&lt;=3286,STDEV(D2364:D2384)*SQRT(252),"")</f>
        <v/>
      </c>
      <c r="K2363" s="18">
        <f>IF(ROW()&lt;=3244,LN(B2426/B2363),"")</f>
        <v/>
      </c>
      <c r="L2363" s="19" t="n">
        <v>0.5774767146486028</v>
      </c>
      <c r="M2363" s="19" t="n">
        <v>0.4669771380186283</v>
      </c>
      <c r="N2363" s="17" t="n">
        <v>0.2266785847182759</v>
      </c>
      <c r="O2363" s="20">
        <f>IF(F2363="","",IF(F2363&lt;'04_VOLATILITY_REGIMES'!$C$5,"Low",IF(F2363&lt;'04_VOLATILITY_REGIMES'!$C$6,"Normal",IF(F2363&lt;'04_VOLATILITY_REGIMES'!$C$7,"High","Extreme"))))</f>
        <v/>
      </c>
      <c r="P2363" s="20">
        <f>O2364</f>
        <v/>
      </c>
      <c r="Q2363" s="21">
        <f>YEAR(A2363)</f>
        <v/>
      </c>
    </row>
    <row r="2364">
      <c r="A2364" s="14" t="n">
        <v>44848</v>
      </c>
      <c r="B2364" s="15">
        <f>'01_RAW_Spot'!B2364</f>
        <v/>
      </c>
      <c r="C2364" s="16">
        <f>'01_RAW_IV'!B2364</f>
        <v/>
      </c>
      <c r="D2364" s="15">
        <f>LN(B2364/B2363)</f>
        <v/>
      </c>
      <c r="E2364" s="16">
        <f>STDEV(D2344:D2364)*SQRT(252)</f>
        <v/>
      </c>
      <c r="F2364" s="16">
        <f>STDEV(D2302:D2364)*SQRT(252)</f>
        <v/>
      </c>
      <c r="G2364" s="16">
        <f>IF(OR(C2364="",F2364=""),"",C2364-F2364)</f>
        <v/>
      </c>
      <c r="H2364" s="17">
        <f>IF(OR(C2364="",F2364="",F2364=0),"",C2364/F2364)</f>
        <v/>
      </c>
      <c r="I2364" s="18">
        <f>IF('01_RAW_FwdRV'!B2364="","",'01_RAW_FwdRV'!B2364)</f>
        <v/>
      </c>
      <c r="J2364" s="18">
        <f>IF(ROW()&lt;=3286,STDEV(D2365:D2385)*SQRT(252),"")</f>
        <v/>
      </c>
      <c r="K2364" s="18">
        <f>IF(ROW()&lt;=3244,LN(B2427/B2364),"")</f>
        <v/>
      </c>
      <c r="L2364" s="19" t="n">
        <v>0.56622936944562</v>
      </c>
      <c r="M2364" s="19" t="n">
        <v>0.4663563267033432</v>
      </c>
      <c r="N2364" s="17" t="n">
        <v>0.1996940243574248</v>
      </c>
      <c r="O2364" s="20">
        <f>IF(F2364="","",IF(F2364&lt;'04_VOLATILITY_REGIMES'!$C$5,"Low",IF(F2364&lt;'04_VOLATILITY_REGIMES'!$C$6,"Normal",IF(F2364&lt;'04_VOLATILITY_REGIMES'!$C$7,"High","Extreme"))))</f>
        <v/>
      </c>
      <c r="P2364" s="20">
        <f>O2365</f>
        <v/>
      </c>
      <c r="Q2364" s="21">
        <f>YEAR(A2364)</f>
        <v/>
      </c>
    </row>
    <row r="2365">
      <c r="A2365" s="14" t="n">
        <v>44851</v>
      </c>
      <c r="B2365" s="15">
        <f>'01_RAW_Spot'!B2365</f>
        <v/>
      </c>
      <c r="C2365" s="16">
        <f>'01_RAW_IV'!B2365</f>
        <v/>
      </c>
      <c r="D2365" s="15">
        <f>LN(B2365/B2364)</f>
        <v/>
      </c>
      <c r="E2365" s="16">
        <f>STDEV(D2345:D2365)*SQRT(252)</f>
        <v/>
      </c>
      <c r="F2365" s="16">
        <f>STDEV(D2303:D2365)*SQRT(252)</f>
        <v/>
      </c>
      <c r="G2365" s="16">
        <f>IF(OR(C2365="",F2365=""),"",C2365-F2365)</f>
        <v/>
      </c>
      <c r="H2365" s="17">
        <f>IF(OR(C2365="",F2365="",F2365=0),"",C2365/F2365)</f>
        <v/>
      </c>
      <c r="I2365" s="18">
        <f>IF('01_RAW_FwdRV'!B2365="","",'01_RAW_FwdRV'!B2365)</f>
        <v/>
      </c>
      <c r="J2365" s="18">
        <f>IF(ROW()&lt;=3286,STDEV(D2366:D2386)*SQRT(252),"")</f>
        <v/>
      </c>
      <c r="K2365" s="18">
        <f>IF(ROW()&lt;=3244,LN(B2428/B2365),"")</f>
        <v/>
      </c>
      <c r="L2365" s="19" t="n">
        <v>0.5689509306260575</v>
      </c>
      <c r="M2365" s="19" t="n">
        <v>0.4665820642978004</v>
      </c>
      <c r="N2365" s="17" t="n">
        <v>0.2079640624734851</v>
      </c>
      <c r="O2365" s="20">
        <f>IF(F2365="","",IF(F2365&lt;'04_VOLATILITY_REGIMES'!$C$5,"Low",IF(F2365&lt;'04_VOLATILITY_REGIMES'!$C$6,"Normal",IF(F2365&lt;'04_VOLATILITY_REGIMES'!$C$7,"High","Extreme"))))</f>
        <v/>
      </c>
      <c r="P2365" s="20">
        <f>O2366</f>
        <v/>
      </c>
      <c r="Q2365" s="21">
        <f>YEAR(A2365)</f>
        <v/>
      </c>
    </row>
    <row r="2366">
      <c r="A2366" s="14" t="n">
        <v>44852</v>
      </c>
      <c r="B2366" s="15">
        <f>'01_RAW_Spot'!B2366</f>
        <v/>
      </c>
      <c r="C2366" s="16">
        <f>'01_RAW_IV'!B2366</f>
        <v/>
      </c>
      <c r="D2366" s="15">
        <f>LN(B2366/B2365)</f>
        <v/>
      </c>
      <c r="E2366" s="16">
        <f>STDEV(D2346:D2366)*SQRT(252)</f>
        <v/>
      </c>
      <c r="F2366" s="16">
        <f>STDEV(D2304:D2366)*SQRT(252)</f>
        <v/>
      </c>
      <c r="G2366" s="16">
        <f>IF(OR(C2366="",F2366=""),"",C2366-F2366)</f>
        <v/>
      </c>
      <c r="H2366" s="17">
        <f>IF(OR(C2366="",F2366="",F2366=0),"",C2366/F2366)</f>
        <v/>
      </c>
      <c r="I2366" s="18">
        <f>IF('01_RAW_FwdRV'!B2366="","",'01_RAW_FwdRV'!B2366)</f>
        <v/>
      </c>
      <c r="J2366" s="18">
        <f>IF(ROW()&lt;=3286,STDEV(D2367:D2387)*SQRT(252),"")</f>
        <v/>
      </c>
      <c r="K2366" s="18">
        <f>IF(ROW()&lt;=3244,LN(B2429/B2366),"")</f>
        <v/>
      </c>
      <c r="L2366" s="19" t="n">
        <v>0.5141649048625793</v>
      </c>
      <c r="M2366" s="19" t="n">
        <v>0.4604651162790698</v>
      </c>
      <c r="N2366" s="17" t="n">
        <v>0.1086161449541475</v>
      </c>
      <c r="O2366" s="20">
        <f>IF(F2366="","",IF(F2366&lt;'04_VOLATILITY_REGIMES'!$C$5,"Low",IF(F2366&lt;'04_VOLATILITY_REGIMES'!$C$6,"Normal",IF(F2366&lt;'04_VOLATILITY_REGIMES'!$C$7,"High","Extreme"))))</f>
        <v/>
      </c>
      <c r="P2366" s="20">
        <f>O2367</f>
        <v/>
      </c>
      <c r="Q2366" s="21">
        <f>YEAR(A2366)</f>
        <v/>
      </c>
    </row>
    <row r="2367">
      <c r="A2367" s="14" t="n">
        <v>44853</v>
      </c>
      <c r="B2367" s="15">
        <f>'01_RAW_Spot'!B2367</f>
        <v/>
      </c>
      <c r="C2367" s="16">
        <f>'01_RAW_IV'!B2367</f>
        <v/>
      </c>
      <c r="D2367" s="15">
        <f>LN(B2367/B2366)</f>
        <v/>
      </c>
      <c r="E2367" s="16">
        <f>STDEV(D2347:D2367)*SQRT(252)</f>
        <v/>
      </c>
      <c r="F2367" s="16">
        <f>STDEV(D2305:D2367)*SQRT(252)</f>
        <v/>
      </c>
      <c r="G2367" s="16">
        <f>IF(OR(C2367="",F2367=""),"",C2367-F2367)</f>
        <v/>
      </c>
      <c r="H2367" s="17">
        <f>IF(OR(C2367="",F2367="",F2367=0),"",C2367/F2367)</f>
        <v/>
      </c>
      <c r="I2367" s="18">
        <f>IF('01_RAW_FwdRV'!B2367="","",'01_RAW_FwdRV'!B2367)</f>
        <v/>
      </c>
      <c r="J2367" s="18">
        <f>IF(ROW()&lt;=3286,STDEV(D2368:D2388)*SQRT(252),"")</f>
        <v/>
      </c>
      <c r="K2367" s="18">
        <f>IF(ROW()&lt;=3244,LN(B2430/B2367),"")</f>
        <v/>
      </c>
      <c r="L2367" s="19" t="n">
        <v>0.5240912933220625</v>
      </c>
      <c r="M2367" s="19" t="n">
        <v>0.5050718512256974</v>
      </c>
      <c r="N2367" s="17" t="n">
        <v>0.02026069153768998</v>
      </c>
      <c r="O2367" s="20">
        <f>IF(F2367="","",IF(F2367&lt;'04_VOLATILITY_REGIMES'!$C$5,"Low",IF(F2367&lt;'04_VOLATILITY_REGIMES'!$C$6,"Normal",IF(F2367&lt;'04_VOLATILITY_REGIMES'!$C$7,"High","Extreme"))))</f>
        <v/>
      </c>
      <c r="P2367" s="20">
        <f>O2368</f>
        <v/>
      </c>
      <c r="Q2367" s="21">
        <f>YEAR(A2367)</f>
        <v/>
      </c>
    </row>
    <row r="2368">
      <c r="A2368" s="14" t="n">
        <v>44854</v>
      </c>
      <c r="B2368" s="15">
        <f>'01_RAW_Spot'!B2368</f>
        <v/>
      </c>
      <c r="C2368" s="16">
        <f>'01_RAW_IV'!B2368</f>
        <v/>
      </c>
      <c r="D2368" s="15">
        <f>LN(B2368/B2367)</f>
        <v/>
      </c>
      <c r="E2368" s="16">
        <f>STDEV(D2348:D2368)*SQRT(252)</f>
        <v/>
      </c>
      <c r="F2368" s="16">
        <f>STDEV(D2306:D2368)*SQRT(252)</f>
        <v/>
      </c>
      <c r="G2368" s="16">
        <f>IF(OR(C2368="",F2368=""),"",C2368-F2368)</f>
        <v/>
      </c>
      <c r="H2368" s="17">
        <f>IF(OR(C2368="",F2368="",F2368=0),"",C2368/F2368)</f>
        <v/>
      </c>
      <c r="I2368" s="18">
        <f>IF('01_RAW_FwdRV'!B2368="","",'01_RAW_FwdRV'!B2368)</f>
        <v/>
      </c>
      <c r="J2368" s="18">
        <f>IF(ROW()&lt;=3286,STDEV(D2369:D2389)*SQRT(252),"")</f>
        <v/>
      </c>
      <c r="K2368" s="18">
        <f>IF(ROW()&lt;=3244,LN(B2431/B2368),"")</f>
        <v/>
      </c>
      <c r="L2368" s="19" t="n">
        <v>0.6341360371778623</v>
      </c>
      <c r="M2368" s="19" t="n">
        <v>0.5120405576679341</v>
      </c>
      <c r="N2368" s="17" t="n">
        <v>0.2114589384534608</v>
      </c>
      <c r="O2368" s="20">
        <f>IF(F2368="","",IF(F2368&lt;'04_VOLATILITY_REGIMES'!$C$5,"Low",IF(F2368&lt;'04_VOLATILITY_REGIMES'!$C$6,"Normal",IF(F2368&lt;'04_VOLATILITY_REGIMES'!$C$7,"High","Extreme"))))</f>
        <v/>
      </c>
      <c r="P2368" s="20">
        <f>O2369</f>
        <v/>
      </c>
      <c r="Q2368" s="21">
        <f>YEAR(A2368)</f>
        <v/>
      </c>
    </row>
    <row r="2369">
      <c r="A2369" s="14" t="n">
        <v>44855</v>
      </c>
      <c r="B2369" s="15">
        <f>'01_RAW_Spot'!B2369</f>
        <v/>
      </c>
      <c r="C2369" s="16">
        <f>'01_RAW_IV'!B2369</f>
        <v/>
      </c>
      <c r="D2369" s="15">
        <f>LN(B2369/B2368)</f>
        <v/>
      </c>
      <c r="E2369" s="16">
        <f>STDEV(D2349:D2369)*SQRT(252)</f>
        <v/>
      </c>
      <c r="F2369" s="16">
        <f>STDEV(D2307:D2369)*SQRT(252)</f>
        <v/>
      </c>
      <c r="G2369" s="16">
        <f>IF(OR(C2369="",F2369=""),"",C2369-F2369)</f>
        <v/>
      </c>
      <c r="H2369" s="17">
        <f>IF(OR(C2369="",F2369="",F2369=0),"",C2369/F2369)</f>
        <v/>
      </c>
      <c r="I2369" s="18">
        <f>IF('01_RAW_FwdRV'!B2369="","",'01_RAW_FwdRV'!B2369)</f>
        <v/>
      </c>
      <c r="J2369" s="18">
        <f>IF(ROW()&lt;=3286,STDEV(D2370:D2390)*SQRT(252),"")</f>
        <v/>
      </c>
      <c r="K2369" s="18">
        <f>IF(ROW()&lt;=3244,LN(B2432/B2369),"")</f>
        <v/>
      </c>
      <c r="L2369" s="19" t="n">
        <v>0.6275337837837838</v>
      </c>
      <c r="M2369" s="19" t="n">
        <v>0.5130912162162162</v>
      </c>
      <c r="N2369" s="17" t="n">
        <v>0.1949607602368043</v>
      </c>
      <c r="O2369" s="20">
        <f>IF(F2369="","",IF(F2369&lt;'04_VOLATILITY_REGIMES'!$C$5,"Low",IF(F2369&lt;'04_VOLATILITY_REGIMES'!$C$6,"Normal",IF(F2369&lt;'04_VOLATILITY_REGIMES'!$C$7,"High","Extreme"))))</f>
        <v/>
      </c>
      <c r="P2369" s="20">
        <f>O2370</f>
        <v/>
      </c>
      <c r="Q2369" s="21">
        <f>YEAR(A2369)</f>
        <v/>
      </c>
    </row>
    <row r="2370">
      <c r="A2370" s="14" t="n">
        <v>44859</v>
      </c>
      <c r="B2370" s="15">
        <f>'01_RAW_Spot'!B2370</f>
        <v/>
      </c>
      <c r="C2370" s="16">
        <f>'01_RAW_IV'!B2370</f>
        <v/>
      </c>
      <c r="D2370" s="15">
        <f>LN(B2370/B2369)</f>
        <v/>
      </c>
      <c r="E2370" s="16">
        <f>STDEV(D2350:D2370)*SQRT(252)</f>
        <v/>
      </c>
      <c r="F2370" s="16">
        <f>STDEV(D2308:D2370)*SQRT(252)</f>
        <v/>
      </c>
      <c r="G2370" s="16">
        <f>IF(OR(C2370="",F2370=""),"",C2370-F2370)</f>
        <v/>
      </c>
      <c r="H2370" s="17">
        <f>IF(OR(C2370="",F2370="",F2370=0),"",C2370/F2370)</f>
        <v/>
      </c>
      <c r="I2370" s="18">
        <f>IF('01_RAW_FwdRV'!B2370="","",'01_RAW_FwdRV'!B2370)</f>
        <v/>
      </c>
      <c r="J2370" s="18">
        <f>IF(ROW()&lt;=3286,STDEV(D2371:D2391)*SQRT(252),"")</f>
        <v/>
      </c>
      <c r="K2370" s="18">
        <f>IF(ROW()&lt;=3244,LN(B2433/B2370),"")</f>
        <v/>
      </c>
      <c r="L2370" s="19" t="n">
        <v>0.6319121992401857</v>
      </c>
      <c r="M2370" s="19" t="n">
        <v>0.5132967496834108</v>
      </c>
      <c r="N2370" s="17" t="n">
        <v>0.2048546660411149</v>
      </c>
      <c r="O2370" s="20">
        <f>IF(F2370="","",IF(F2370&lt;'04_VOLATILITY_REGIMES'!$C$5,"Low",IF(F2370&lt;'04_VOLATILITY_REGIMES'!$C$6,"Normal",IF(F2370&lt;'04_VOLATILITY_REGIMES'!$C$7,"High","Extreme"))))</f>
        <v/>
      </c>
      <c r="P2370" s="20">
        <f>O2371</f>
        <v/>
      </c>
      <c r="Q2370" s="21">
        <f>YEAR(A2370)</f>
        <v/>
      </c>
    </row>
    <row r="2371">
      <c r="A2371" s="14" t="n">
        <v>44861</v>
      </c>
      <c r="B2371" s="15">
        <f>'01_RAW_Spot'!B2371</f>
        <v/>
      </c>
      <c r="C2371" s="16">
        <f>'01_RAW_IV'!B2371</f>
        <v/>
      </c>
      <c r="D2371" s="15">
        <f>LN(B2371/B2370)</f>
        <v/>
      </c>
      <c r="E2371" s="16">
        <f>STDEV(D2351:D2371)*SQRT(252)</f>
        <v/>
      </c>
      <c r="F2371" s="16">
        <f>STDEV(D2309:D2371)*SQRT(252)</f>
        <v/>
      </c>
      <c r="G2371" s="16">
        <f>IF(OR(C2371="",F2371=""),"",C2371-F2371)</f>
        <v/>
      </c>
      <c r="H2371" s="17">
        <f>IF(OR(C2371="",F2371="",F2371=0),"",C2371/F2371)</f>
        <v/>
      </c>
      <c r="I2371" s="18">
        <f>IF('01_RAW_FwdRV'!B2371="","",'01_RAW_FwdRV'!B2371)</f>
        <v/>
      </c>
      <c r="J2371" s="18">
        <f>IF(ROW()&lt;=3286,STDEV(D2372:D2392)*SQRT(252),"")</f>
        <v/>
      </c>
      <c r="K2371" s="18">
        <f>IF(ROW()&lt;=3244,LN(B2434/B2371),"")</f>
        <v/>
      </c>
      <c r="L2371" s="19" t="n">
        <v>0.6135021097046414</v>
      </c>
      <c r="M2371" s="19" t="n">
        <v>0.5160337552742617</v>
      </c>
      <c r="N2371" s="17" t="n">
        <v>0.1483198022854888</v>
      </c>
      <c r="O2371" s="20">
        <f>IF(F2371="","",IF(F2371&lt;'04_VOLATILITY_REGIMES'!$C$5,"Low",IF(F2371&lt;'04_VOLATILITY_REGIMES'!$C$6,"Normal",IF(F2371&lt;'04_VOLATILITY_REGIMES'!$C$7,"High","Extreme"))))</f>
        <v/>
      </c>
      <c r="P2371" s="20">
        <f>O2372</f>
        <v/>
      </c>
      <c r="Q2371" s="21">
        <f>YEAR(A2371)</f>
        <v/>
      </c>
    </row>
    <row r="2372">
      <c r="A2372" s="14" t="n">
        <v>44862</v>
      </c>
      <c r="B2372" s="15">
        <f>'01_RAW_Spot'!B2372</f>
        <v/>
      </c>
      <c r="C2372" s="16">
        <f>'01_RAW_IV'!B2372</f>
        <v/>
      </c>
      <c r="D2372" s="15">
        <f>LN(B2372/B2371)</f>
        <v/>
      </c>
      <c r="E2372" s="16">
        <f>STDEV(D2352:D2372)*SQRT(252)</f>
        <v/>
      </c>
      <c r="F2372" s="16">
        <f>STDEV(D2310:D2372)*SQRT(252)</f>
        <v/>
      </c>
      <c r="G2372" s="16">
        <f>IF(OR(C2372="",F2372=""),"",C2372-F2372)</f>
        <v/>
      </c>
      <c r="H2372" s="17">
        <f>IF(OR(C2372="",F2372="",F2372=0),"",C2372/F2372)</f>
        <v/>
      </c>
      <c r="I2372" s="18">
        <f>IF('01_RAW_FwdRV'!B2372="","",'01_RAW_FwdRV'!B2372)</f>
        <v/>
      </c>
      <c r="J2372" s="18">
        <f>IF(ROW()&lt;=3286,STDEV(D2373:D2393)*SQRT(252),"")</f>
        <v/>
      </c>
      <c r="K2372" s="18">
        <f>IF(ROW()&lt;=3244,LN(B2435/B2372),"")</f>
        <v/>
      </c>
      <c r="L2372" s="19" t="n">
        <v>0.5748629270350063</v>
      </c>
      <c r="M2372" s="19" t="n">
        <v>0.5149725854070013</v>
      </c>
      <c r="N2372" s="17" t="n">
        <v>0.08196837398821358</v>
      </c>
      <c r="O2372" s="20">
        <f>IF(F2372="","",IF(F2372&lt;'04_VOLATILITY_REGIMES'!$C$5,"Low",IF(F2372&lt;'04_VOLATILITY_REGIMES'!$C$6,"Normal",IF(F2372&lt;'04_VOLATILITY_REGIMES'!$C$7,"High","Extreme"))))</f>
        <v/>
      </c>
      <c r="P2372" s="20">
        <f>O2373</f>
        <v/>
      </c>
      <c r="Q2372" s="21">
        <f>YEAR(A2372)</f>
        <v/>
      </c>
    </row>
    <row r="2373">
      <c r="A2373" s="14" t="n">
        <v>44865</v>
      </c>
      <c r="B2373" s="15">
        <f>'01_RAW_Spot'!B2373</f>
        <v/>
      </c>
      <c r="C2373" s="16">
        <f>'01_RAW_IV'!B2373</f>
        <v/>
      </c>
      <c r="D2373" s="15">
        <f>LN(B2373/B2372)</f>
        <v/>
      </c>
      <c r="E2373" s="16">
        <f>STDEV(D2353:D2373)*SQRT(252)</f>
        <v/>
      </c>
      <c r="F2373" s="16">
        <f>STDEV(D2311:D2373)*SQRT(252)</f>
        <v/>
      </c>
      <c r="G2373" s="16">
        <f>IF(OR(C2373="",F2373=""),"",C2373-F2373)</f>
        <v/>
      </c>
      <c r="H2373" s="17">
        <f>IF(OR(C2373="",F2373="",F2373=0),"",C2373/F2373)</f>
        <v/>
      </c>
      <c r="I2373" s="18">
        <f>IF('01_RAW_FwdRV'!B2373="","",'01_RAW_FwdRV'!B2373)</f>
        <v/>
      </c>
      <c r="J2373" s="18">
        <f>IF(ROW()&lt;=3286,STDEV(D2374:D2394)*SQRT(252),"")</f>
        <v/>
      </c>
      <c r="K2373" s="18">
        <f>IF(ROW()&lt;=3244,LN(B2436/B2373),"")</f>
        <v/>
      </c>
      <c r="L2373" s="19" t="n">
        <v>0.5847386172006745</v>
      </c>
      <c r="M2373" s="19" t="n">
        <v>0.519814502529511</v>
      </c>
      <c r="N2373" s="17" t="n">
        <v>0.09800898882281329</v>
      </c>
      <c r="O2373" s="20">
        <f>IF(F2373="","",IF(F2373&lt;'04_VOLATILITY_REGIMES'!$C$5,"Low",IF(F2373&lt;'04_VOLATILITY_REGIMES'!$C$6,"Normal",IF(F2373&lt;'04_VOLATILITY_REGIMES'!$C$7,"High","Extreme"))))</f>
        <v/>
      </c>
      <c r="P2373" s="20">
        <f>O2374</f>
        <v/>
      </c>
      <c r="Q2373" s="21">
        <f>YEAR(A2373)</f>
        <v/>
      </c>
    </row>
    <row r="2374">
      <c r="A2374" s="14" t="n">
        <v>44866</v>
      </c>
      <c r="B2374" s="15">
        <f>'01_RAW_Spot'!B2374</f>
        <v/>
      </c>
      <c r="C2374" s="16">
        <f>'01_RAW_IV'!B2374</f>
        <v/>
      </c>
      <c r="D2374" s="15">
        <f>LN(B2374/B2373)</f>
        <v/>
      </c>
      <c r="E2374" s="16">
        <f>STDEV(D2354:D2374)*SQRT(252)</f>
        <v/>
      </c>
      <c r="F2374" s="16">
        <f>STDEV(D2312:D2374)*SQRT(252)</f>
        <v/>
      </c>
      <c r="G2374" s="16">
        <f>IF(OR(C2374="",F2374=""),"",C2374-F2374)</f>
        <v/>
      </c>
      <c r="H2374" s="17">
        <f>IF(OR(C2374="",F2374="",F2374=0),"",C2374/F2374)</f>
        <v/>
      </c>
      <c r="I2374" s="18">
        <f>IF('01_RAW_FwdRV'!B2374="","",'01_RAW_FwdRV'!B2374)</f>
        <v/>
      </c>
      <c r="J2374" s="18">
        <f>IF(ROW()&lt;=3286,STDEV(D2375:D2395)*SQRT(252),"")</f>
        <v/>
      </c>
      <c r="K2374" s="18">
        <f>IF(ROW()&lt;=3244,LN(B2437/B2374),"")</f>
        <v/>
      </c>
      <c r="L2374" s="19" t="n">
        <v>0.5731142014327855</v>
      </c>
      <c r="M2374" s="19" t="n">
        <v>0.5221238938053098</v>
      </c>
      <c r="N2374" s="17" t="n">
        <v>0.06024503229151484</v>
      </c>
      <c r="O2374" s="20">
        <f>IF(F2374="","",IF(F2374&lt;'04_VOLATILITY_REGIMES'!$C$5,"Low",IF(F2374&lt;'04_VOLATILITY_REGIMES'!$C$6,"Normal",IF(F2374&lt;'04_VOLATILITY_REGIMES'!$C$7,"High","Extreme"))))</f>
        <v/>
      </c>
      <c r="P2374" s="20">
        <f>O2375</f>
        <v/>
      </c>
      <c r="Q2374" s="21">
        <f>YEAR(A2374)</f>
        <v/>
      </c>
    </row>
    <row r="2375">
      <c r="A2375" s="14" t="n">
        <v>44867</v>
      </c>
      <c r="B2375" s="15">
        <f>'01_RAW_Spot'!B2375</f>
        <v/>
      </c>
      <c r="C2375" s="16">
        <f>'01_RAW_IV'!B2375</f>
        <v/>
      </c>
      <c r="D2375" s="15">
        <f>LN(B2375/B2374)</f>
        <v/>
      </c>
      <c r="E2375" s="16">
        <f>STDEV(D2355:D2375)*SQRT(252)</f>
        <v/>
      </c>
      <c r="F2375" s="16">
        <f>STDEV(D2313:D2375)*SQRT(252)</f>
        <v/>
      </c>
      <c r="G2375" s="16">
        <f>IF(OR(C2375="",F2375=""),"",C2375-F2375)</f>
        <v/>
      </c>
      <c r="H2375" s="17">
        <f>IF(OR(C2375="",F2375="",F2375=0),"",C2375/F2375)</f>
        <v/>
      </c>
      <c r="I2375" s="18">
        <f>IF('01_RAW_FwdRV'!B2375="","",'01_RAW_FwdRV'!B2375)</f>
        <v/>
      </c>
      <c r="J2375" s="18">
        <f>IF(ROW()&lt;=3286,STDEV(D2376:D2396)*SQRT(252),"")</f>
        <v/>
      </c>
      <c r="K2375" s="18">
        <f>IF(ROW()&lt;=3244,LN(B2438/B2375),"")</f>
        <v/>
      </c>
      <c r="L2375" s="19" t="n">
        <v>0.5732940185341197</v>
      </c>
      <c r="M2375" s="19" t="n">
        <v>0.5214827295703454</v>
      </c>
      <c r="N2375" s="17" t="n">
        <v>0.06185346463192525</v>
      </c>
      <c r="O2375" s="20">
        <f>IF(F2375="","",IF(F2375&lt;'04_VOLATILITY_REGIMES'!$C$5,"Low",IF(F2375&lt;'04_VOLATILITY_REGIMES'!$C$6,"Normal",IF(F2375&lt;'04_VOLATILITY_REGIMES'!$C$7,"High","Extreme"))))</f>
        <v/>
      </c>
      <c r="P2375" s="20">
        <f>O2376</f>
        <v/>
      </c>
      <c r="Q2375" s="21">
        <f>YEAR(A2375)</f>
        <v/>
      </c>
    </row>
    <row r="2376">
      <c r="A2376" s="14" t="n">
        <v>44868</v>
      </c>
      <c r="B2376" s="15">
        <f>'01_RAW_Spot'!B2376</f>
        <v/>
      </c>
      <c r="C2376" s="16">
        <f>'01_RAW_IV'!B2376</f>
        <v/>
      </c>
      <c r="D2376" s="15">
        <f>LN(B2376/B2375)</f>
        <v/>
      </c>
      <c r="E2376" s="16">
        <f>STDEV(D2356:D2376)*SQRT(252)</f>
        <v/>
      </c>
      <c r="F2376" s="16">
        <f>STDEV(D2314:D2376)*SQRT(252)</f>
        <v/>
      </c>
      <c r="G2376" s="16">
        <f>IF(OR(C2376="",F2376=""),"",C2376-F2376)</f>
        <v/>
      </c>
      <c r="H2376" s="17">
        <f>IF(OR(C2376="",F2376="",F2376=0),"",C2376/F2376)</f>
        <v/>
      </c>
      <c r="I2376" s="18">
        <f>IF('01_RAW_FwdRV'!B2376="","",'01_RAW_FwdRV'!B2376)</f>
        <v/>
      </c>
      <c r="J2376" s="18">
        <f>IF(ROW()&lt;=3286,STDEV(D2377:D2397)*SQRT(252),"")</f>
        <v/>
      </c>
      <c r="K2376" s="18">
        <f>IF(ROW()&lt;=3244,LN(B2439/B2376),"")</f>
        <v/>
      </c>
      <c r="L2376" s="19" t="n">
        <v>0.5322105263157895</v>
      </c>
      <c r="M2376" s="19" t="n">
        <v>0.5162105263157895</v>
      </c>
      <c r="N2376" s="17" t="n">
        <v>-0.01212455627284535</v>
      </c>
      <c r="O2376" s="20">
        <f>IF(F2376="","",IF(F2376&lt;'04_VOLATILITY_REGIMES'!$C$5,"Low",IF(F2376&lt;'04_VOLATILITY_REGIMES'!$C$6,"Normal",IF(F2376&lt;'04_VOLATILITY_REGIMES'!$C$7,"High","Extreme"))))</f>
        <v/>
      </c>
      <c r="P2376" s="20">
        <f>O2377</f>
        <v/>
      </c>
      <c r="Q2376" s="21">
        <f>YEAR(A2376)</f>
        <v/>
      </c>
    </row>
    <row r="2377">
      <c r="A2377" s="14" t="n">
        <v>44869</v>
      </c>
      <c r="B2377" s="15">
        <f>'01_RAW_Spot'!B2377</f>
        <v/>
      </c>
      <c r="C2377" s="16">
        <f>'01_RAW_IV'!B2377</f>
        <v/>
      </c>
      <c r="D2377" s="15">
        <f>LN(B2377/B2376)</f>
        <v/>
      </c>
      <c r="E2377" s="16">
        <f>STDEV(D2357:D2377)*SQRT(252)</f>
        <v/>
      </c>
      <c r="F2377" s="16">
        <f>STDEV(D2315:D2377)*SQRT(252)</f>
        <v/>
      </c>
      <c r="G2377" s="16">
        <f>IF(OR(C2377="",F2377=""),"",C2377-F2377)</f>
        <v/>
      </c>
      <c r="H2377" s="17">
        <f>IF(OR(C2377="",F2377="",F2377=0),"",C2377/F2377)</f>
        <v/>
      </c>
      <c r="I2377" s="18">
        <f>IF('01_RAW_FwdRV'!B2377="","",'01_RAW_FwdRV'!B2377)</f>
        <v/>
      </c>
      <c r="J2377" s="18">
        <f>IF(ROW()&lt;=3286,STDEV(D2378:D2398)*SQRT(252),"")</f>
        <v/>
      </c>
      <c r="K2377" s="18">
        <f>IF(ROW()&lt;=3244,LN(B2440/B2377),"")</f>
        <v/>
      </c>
      <c r="L2377" s="19" t="n">
        <v>0.5033670033670034</v>
      </c>
      <c r="M2377" s="19" t="n">
        <v>0.5122053872053872</v>
      </c>
      <c r="N2377" s="17" t="n">
        <v>-0.04589903341078651</v>
      </c>
      <c r="O2377" s="20">
        <f>IF(F2377="","",IF(F2377&lt;'04_VOLATILITY_REGIMES'!$C$5,"Low",IF(F2377&lt;'04_VOLATILITY_REGIMES'!$C$6,"Normal",IF(F2377&lt;'04_VOLATILITY_REGIMES'!$C$7,"High","Extreme"))))</f>
        <v/>
      </c>
      <c r="P2377" s="20">
        <f>O2378</f>
        <v/>
      </c>
      <c r="Q2377" s="21">
        <f>YEAR(A2377)</f>
        <v/>
      </c>
    </row>
    <row r="2378">
      <c r="A2378" s="14" t="n">
        <v>44872</v>
      </c>
      <c r="B2378" s="15">
        <f>'01_RAW_Spot'!B2378</f>
        <v/>
      </c>
      <c r="C2378" s="16">
        <f>'01_RAW_IV'!B2378</f>
        <v/>
      </c>
      <c r="D2378" s="15">
        <f>LN(B2378/B2377)</f>
        <v/>
      </c>
      <c r="E2378" s="16">
        <f>STDEV(D2358:D2378)*SQRT(252)</f>
        <v/>
      </c>
      <c r="F2378" s="16">
        <f>STDEV(D2316:D2378)*SQRT(252)</f>
        <v/>
      </c>
      <c r="G2378" s="16">
        <f>IF(OR(C2378="",F2378=""),"",C2378-F2378)</f>
        <v/>
      </c>
      <c r="H2378" s="17">
        <f>IF(OR(C2378="",F2378="",F2378=0),"",C2378/F2378)</f>
        <v/>
      </c>
      <c r="I2378" s="18">
        <f>IF('01_RAW_FwdRV'!B2378="","",'01_RAW_FwdRV'!B2378)</f>
        <v/>
      </c>
      <c r="J2378" s="18">
        <f>IF(ROW()&lt;=3286,STDEV(D2379:D2399)*SQRT(252),"")</f>
        <v/>
      </c>
      <c r="K2378" s="18">
        <f>IF(ROW()&lt;=3244,LN(B2441/B2378),"")</f>
        <v/>
      </c>
      <c r="L2378" s="19" t="n">
        <v>0.5199831720656289</v>
      </c>
      <c r="M2378" s="19" t="n">
        <v>0.5384938998737905</v>
      </c>
      <c r="N2378" s="17" t="n">
        <v>-0.09119758948790041</v>
      </c>
      <c r="O2378" s="20">
        <f>IF(F2378="","",IF(F2378&lt;'04_VOLATILITY_REGIMES'!$C$5,"Low",IF(F2378&lt;'04_VOLATILITY_REGIMES'!$C$6,"Normal",IF(F2378&lt;'04_VOLATILITY_REGIMES'!$C$7,"High","Extreme"))))</f>
        <v/>
      </c>
      <c r="P2378" s="20">
        <f>O2379</f>
        <v/>
      </c>
      <c r="Q2378" s="21">
        <f>YEAR(A2378)</f>
        <v/>
      </c>
    </row>
    <row r="2379">
      <c r="A2379" s="14" t="n">
        <v>44874</v>
      </c>
      <c r="B2379" s="15">
        <f>'01_RAW_Spot'!B2379</f>
        <v/>
      </c>
      <c r="C2379" s="16">
        <f>'01_RAW_IV'!B2379</f>
        <v/>
      </c>
      <c r="D2379" s="15">
        <f>LN(B2379/B2378)</f>
        <v/>
      </c>
      <c r="E2379" s="16">
        <f>STDEV(D2359:D2379)*SQRT(252)</f>
        <v/>
      </c>
      <c r="F2379" s="16">
        <f>STDEV(D2317:D2379)*SQRT(252)</f>
        <v/>
      </c>
      <c r="G2379" s="16">
        <f>IF(OR(C2379="",F2379=""),"",C2379-F2379)</f>
        <v/>
      </c>
      <c r="H2379" s="17">
        <f>IF(OR(C2379="",F2379="",F2379=0),"",C2379/F2379)</f>
        <v/>
      </c>
      <c r="I2379" s="18">
        <f>IF('01_RAW_FwdRV'!B2379="","",'01_RAW_FwdRV'!B2379)</f>
        <v/>
      </c>
      <c r="J2379" s="18">
        <f>IF(ROW()&lt;=3286,STDEV(D2380:D2400)*SQRT(252),"")</f>
        <v/>
      </c>
      <c r="K2379" s="18">
        <f>IF(ROW()&lt;=3244,LN(B2442/B2379),"")</f>
        <v/>
      </c>
      <c r="L2379" s="19" t="n">
        <v>0.5058873002523129</v>
      </c>
      <c r="M2379" s="19" t="n">
        <v>0.5542472666105971</v>
      </c>
      <c r="N2379" s="17" t="n">
        <v>-0.1602126779326527</v>
      </c>
      <c r="O2379" s="20">
        <f>IF(F2379="","",IF(F2379&lt;'04_VOLATILITY_REGIMES'!$C$5,"Low",IF(F2379&lt;'04_VOLATILITY_REGIMES'!$C$6,"Normal",IF(F2379&lt;'04_VOLATILITY_REGIMES'!$C$7,"High","Extreme"))))</f>
        <v/>
      </c>
      <c r="P2379" s="20">
        <f>O2380</f>
        <v/>
      </c>
      <c r="Q2379" s="21">
        <f>YEAR(A2379)</f>
        <v/>
      </c>
    </row>
    <row r="2380">
      <c r="A2380" s="14" t="n">
        <v>44875</v>
      </c>
      <c r="B2380" s="15">
        <f>'01_RAW_Spot'!B2380</f>
        <v/>
      </c>
      <c r="C2380" s="16">
        <f>'01_RAW_IV'!B2380</f>
        <v/>
      </c>
      <c r="D2380" s="15">
        <f>LN(B2380/B2379)</f>
        <v/>
      </c>
      <c r="E2380" s="16">
        <f>STDEV(D2360:D2380)*SQRT(252)</f>
        <v/>
      </c>
      <c r="F2380" s="16">
        <f>STDEV(D2318:D2380)*SQRT(252)</f>
        <v/>
      </c>
      <c r="G2380" s="16">
        <f>IF(OR(C2380="",F2380=""),"",C2380-F2380)</f>
        <v/>
      </c>
      <c r="H2380" s="17">
        <f>IF(OR(C2380="",F2380="",F2380=0),"",C2380/F2380)</f>
        <v/>
      </c>
      <c r="I2380" s="18">
        <f>IF('01_RAW_FwdRV'!B2380="","",'01_RAW_FwdRV'!B2380)</f>
        <v/>
      </c>
      <c r="J2380" s="18">
        <f>IF(ROW()&lt;=3286,STDEV(D2381:D2401)*SQRT(252),"")</f>
        <v/>
      </c>
      <c r="K2380" s="18">
        <f>IF(ROW()&lt;=3244,LN(B2443/B2380),"")</f>
        <v/>
      </c>
      <c r="L2380" s="19" t="n">
        <v>0.5031525851197982</v>
      </c>
      <c r="M2380" s="19" t="n">
        <v>0.5472887767969735</v>
      </c>
      <c r="N2380" s="17" t="n">
        <v>-0.1453691483605938</v>
      </c>
      <c r="O2380" s="20">
        <f>IF(F2380="","",IF(F2380&lt;'04_VOLATILITY_REGIMES'!$C$5,"Low",IF(F2380&lt;'04_VOLATILITY_REGIMES'!$C$6,"Normal",IF(F2380&lt;'04_VOLATILITY_REGIMES'!$C$7,"High","Extreme"))))</f>
        <v/>
      </c>
      <c r="P2380" s="20">
        <f>O2381</f>
        <v/>
      </c>
      <c r="Q2380" s="21">
        <f>YEAR(A2380)</f>
        <v/>
      </c>
    </row>
    <row r="2381">
      <c r="A2381" s="14" t="n">
        <v>44876</v>
      </c>
      <c r="B2381" s="15">
        <f>'01_RAW_Spot'!B2381</f>
        <v/>
      </c>
      <c r="C2381" s="16">
        <f>'01_RAW_IV'!B2381</f>
        <v/>
      </c>
      <c r="D2381" s="15">
        <f>LN(B2381/B2380)</f>
        <v/>
      </c>
      <c r="E2381" s="16">
        <f>STDEV(D2361:D2381)*SQRT(252)</f>
        <v/>
      </c>
      <c r="F2381" s="16">
        <f>STDEV(D2319:D2381)*SQRT(252)</f>
        <v/>
      </c>
      <c r="G2381" s="16">
        <f>IF(OR(C2381="",F2381=""),"",C2381-F2381)</f>
        <v/>
      </c>
      <c r="H2381" s="17">
        <f>IF(OR(C2381="",F2381="",F2381=0),"",C2381/F2381)</f>
        <v/>
      </c>
      <c r="I2381" s="18">
        <f>IF('01_RAW_FwdRV'!B2381="","",'01_RAW_FwdRV'!B2381)</f>
        <v/>
      </c>
      <c r="J2381" s="18">
        <f>IF(ROW()&lt;=3286,STDEV(D2382:D2402)*SQRT(252),"")</f>
        <v/>
      </c>
      <c r="K2381" s="18">
        <f>IF(ROW()&lt;=3244,LN(B2444/B2381),"")</f>
        <v/>
      </c>
      <c r="L2381" s="19" t="n">
        <v>0.5126050420168067</v>
      </c>
      <c r="M2381" s="19" t="n">
        <v>0.6852941176470588</v>
      </c>
      <c r="N2381" s="17" t="n">
        <v>-0.4192881462741155</v>
      </c>
      <c r="O2381" s="20">
        <f>IF(F2381="","",IF(F2381&lt;'04_VOLATILITY_REGIMES'!$C$5,"Low",IF(F2381&lt;'04_VOLATILITY_REGIMES'!$C$6,"Normal",IF(F2381&lt;'04_VOLATILITY_REGIMES'!$C$7,"High","Extreme"))))</f>
        <v/>
      </c>
      <c r="P2381" s="20">
        <f>O2382</f>
        <v/>
      </c>
      <c r="Q2381" s="21">
        <f>YEAR(A2381)</f>
        <v/>
      </c>
    </row>
    <row r="2382">
      <c r="A2382" s="14" t="n">
        <v>44879</v>
      </c>
      <c r="B2382" s="15">
        <f>'01_RAW_Spot'!B2382</f>
        <v/>
      </c>
      <c r="C2382" s="16">
        <f>'01_RAW_IV'!B2382</f>
        <v/>
      </c>
      <c r="D2382" s="15">
        <f>LN(B2382/B2381)</f>
        <v/>
      </c>
      <c r="E2382" s="16">
        <f>STDEV(D2362:D2382)*SQRT(252)</f>
        <v/>
      </c>
      <c r="F2382" s="16">
        <f>STDEV(D2320:D2382)*SQRT(252)</f>
        <v/>
      </c>
      <c r="G2382" s="16">
        <f>IF(OR(C2382="",F2382=""),"",C2382-F2382)</f>
        <v/>
      </c>
      <c r="H2382" s="17">
        <f>IF(OR(C2382="",F2382="",F2382=0),"",C2382/F2382)</f>
        <v/>
      </c>
      <c r="I2382" s="18">
        <f>IF('01_RAW_FwdRV'!B2382="","",'01_RAW_FwdRV'!B2382)</f>
        <v/>
      </c>
      <c r="J2382" s="18">
        <f>IF(ROW()&lt;=3286,STDEV(D2383:D2403)*SQRT(252),"")</f>
        <v/>
      </c>
      <c r="K2382" s="18">
        <f>IF(ROW()&lt;=3244,LN(B2445/B2382),"")</f>
        <v/>
      </c>
      <c r="L2382" s="19" t="n">
        <v>0.5363292734145317</v>
      </c>
      <c r="M2382" s="19" t="n">
        <v>0.7001259974800504</v>
      </c>
      <c r="N2382" s="17" t="n">
        <v>-0.4028657710122724</v>
      </c>
      <c r="O2382" s="20">
        <f>IF(F2382="","",IF(F2382&lt;'04_VOLATILITY_REGIMES'!$C$5,"Low",IF(F2382&lt;'04_VOLATILITY_REGIMES'!$C$6,"Normal",IF(F2382&lt;'04_VOLATILITY_REGIMES'!$C$7,"High","Extreme"))))</f>
        <v/>
      </c>
      <c r="P2382" s="20">
        <f>O2383</f>
        <v/>
      </c>
      <c r="Q2382" s="21">
        <f>YEAR(A2382)</f>
        <v/>
      </c>
    </row>
    <row r="2383">
      <c r="A2383" s="14" t="n">
        <v>44880</v>
      </c>
      <c r="B2383" s="15">
        <f>'01_RAW_Spot'!B2383</f>
        <v/>
      </c>
      <c r="C2383" s="16">
        <f>'01_RAW_IV'!B2383</f>
        <v/>
      </c>
      <c r="D2383" s="15">
        <f>LN(B2383/B2382)</f>
        <v/>
      </c>
      <c r="E2383" s="16">
        <f>STDEV(D2363:D2383)*SQRT(252)</f>
        <v/>
      </c>
      <c r="F2383" s="16">
        <f>STDEV(D2321:D2383)*SQRT(252)</f>
        <v/>
      </c>
      <c r="G2383" s="16">
        <f>IF(OR(C2383="",F2383=""),"",C2383-F2383)</f>
        <v/>
      </c>
      <c r="H2383" s="17">
        <f>IF(OR(C2383="",F2383="",F2383=0),"",C2383/F2383)</f>
        <v/>
      </c>
      <c r="I2383" s="18">
        <f>IF('01_RAW_FwdRV'!B2383="","",'01_RAW_FwdRV'!B2383)</f>
        <v/>
      </c>
      <c r="J2383" s="18">
        <f>IF(ROW()&lt;=3286,STDEV(D2384:D2404)*SQRT(252),"")</f>
        <v/>
      </c>
      <c r="K2383" s="18">
        <f>IF(ROW()&lt;=3244,LN(B2446/B2383),"")</f>
        <v/>
      </c>
      <c r="L2383" s="19" t="n">
        <v>0.5029387069689337</v>
      </c>
      <c r="M2383" s="19" t="n">
        <v>0.6834592779177162</v>
      </c>
      <c r="N2383" s="17" t="n">
        <v>-0.4312391730955036</v>
      </c>
      <c r="O2383" s="20">
        <f>IF(F2383="","",IF(F2383&lt;'04_VOLATILITY_REGIMES'!$C$5,"Low",IF(F2383&lt;'04_VOLATILITY_REGIMES'!$C$6,"Normal",IF(F2383&lt;'04_VOLATILITY_REGIMES'!$C$7,"High","Extreme"))))</f>
        <v/>
      </c>
      <c r="P2383" s="20">
        <f>O2384</f>
        <v/>
      </c>
      <c r="Q2383" s="21">
        <f>YEAR(A2383)</f>
        <v/>
      </c>
    </row>
    <row r="2384">
      <c r="A2384" s="14" t="n">
        <v>44881</v>
      </c>
      <c r="B2384" s="15">
        <f>'01_RAW_Spot'!B2384</f>
        <v/>
      </c>
      <c r="C2384" s="16">
        <f>'01_RAW_IV'!B2384</f>
        <v/>
      </c>
      <c r="D2384" s="15">
        <f>LN(B2384/B2383)</f>
        <v/>
      </c>
      <c r="E2384" s="16">
        <f>STDEV(D2364:D2384)*SQRT(252)</f>
        <v/>
      </c>
      <c r="F2384" s="16">
        <f>STDEV(D2322:D2384)*SQRT(252)</f>
        <v/>
      </c>
      <c r="G2384" s="16">
        <f>IF(OR(C2384="",F2384=""),"",C2384-F2384)</f>
        <v/>
      </c>
      <c r="H2384" s="17">
        <f>IF(OR(C2384="",F2384="",F2384=0),"",C2384/F2384)</f>
        <v/>
      </c>
      <c r="I2384" s="18">
        <f>IF('01_RAW_FwdRV'!B2384="","",'01_RAW_FwdRV'!B2384)</f>
        <v/>
      </c>
      <c r="J2384" s="18">
        <f>IF(ROW()&lt;=3286,STDEV(D2385:D2405)*SQRT(252),"")</f>
        <v/>
      </c>
      <c r="K2384" s="18">
        <f>IF(ROW()&lt;=3244,LN(B2447/B2384),"")</f>
        <v/>
      </c>
      <c r="L2384" s="19" t="n">
        <v>0.5077633235417541</v>
      </c>
      <c r="M2384" s="19" t="n">
        <v>0.6848510281158204</v>
      </c>
      <c r="N2384" s="17" t="n">
        <v>-0.4241128936674015</v>
      </c>
      <c r="O2384" s="20">
        <f>IF(F2384="","",IF(F2384&lt;'04_VOLATILITY_REGIMES'!$C$5,"Low",IF(F2384&lt;'04_VOLATILITY_REGIMES'!$C$6,"Normal",IF(F2384&lt;'04_VOLATILITY_REGIMES'!$C$7,"High","Extreme"))))</f>
        <v/>
      </c>
      <c r="P2384" s="20">
        <f>O2385</f>
        <v/>
      </c>
      <c r="Q2384" s="21">
        <f>YEAR(A2384)</f>
        <v/>
      </c>
    </row>
    <row r="2385">
      <c r="A2385" s="14" t="n">
        <v>44882</v>
      </c>
      <c r="B2385" s="15">
        <f>'01_RAW_Spot'!B2385</f>
        <v/>
      </c>
      <c r="C2385" s="16">
        <f>'01_RAW_IV'!B2385</f>
        <v/>
      </c>
      <c r="D2385" s="15">
        <f>LN(B2385/B2384)</f>
        <v/>
      </c>
      <c r="E2385" s="16">
        <f>STDEV(D2365:D2385)*SQRT(252)</f>
        <v/>
      </c>
      <c r="F2385" s="16">
        <f>STDEV(D2323:D2385)*SQRT(252)</f>
        <v/>
      </c>
      <c r="G2385" s="16">
        <f>IF(OR(C2385="",F2385=""),"",C2385-F2385)</f>
        <v/>
      </c>
      <c r="H2385" s="17">
        <f>IF(OR(C2385="",F2385="",F2385=0),"",C2385/F2385)</f>
        <v/>
      </c>
      <c r="I2385" s="18">
        <f>IF('01_RAW_FwdRV'!B2385="","",'01_RAW_FwdRV'!B2385)</f>
        <v/>
      </c>
      <c r="J2385" s="18">
        <f>IF(ROW()&lt;=3286,STDEV(D2386:D2406)*SQRT(252),"")</f>
        <v/>
      </c>
      <c r="K2385" s="18">
        <f>IF(ROW()&lt;=3244,LN(B2448/B2385),"")</f>
        <v/>
      </c>
      <c r="L2385" s="19" t="n">
        <v>0.4937080536912752</v>
      </c>
      <c r="M2385" s="19" t="n">
        <v>0.6946308724832215</v>
      </c>
      <c r="N2385" s="17" t="n">
        <v>-0.4667594459768967</v>
      </c>
      <c r="O2385" s="20">
        <f>IF(F2385="","",IF(F2385&lt;'04_VOLATILITY_REGIMES'!$C$5,"Low",IF(F2385&lt;'04_VOLATILITY_REGIMES'!$C$6,"Normal",IF(F2385&lt;'04_VOLATILITY_REGIMES'!$C$7,"High","Extreme"))))</f>
        <v/>
      </c>
      <c r="P2385" s="20">
        <f>O2386</f>
        <v/>
      </c>
      <c r="Q2385" s="21">
        <f>YEAR(A2385)</f>
        <v/>
      </c>
    </row>
    <row r="2386">
      <c r="A2386" s="14" t="n">
        <v>44883</v>
      </c>
      <c r="B2386" s="15">
        <f>'01_RAW_Spot'!B2386</f>
        <v/>
      </c>
      <c r="C2386" s="16">
        <f>'01_RAW_IV'!B2386</f>
        <v/>
      </c>
      <c r="D2386" s="15">
        <f>LN(B2386/B2385)</f>
        <v/>
      </c>
      <c r="E2386" s="16">
        <f>STDEV(D2366:D2386)*SQRT(252)</f>
        <v/>
      </c>
      <c r="F2386" s="16">
        <f>STDEV(D2324:D2386)*SQRT(252)</f>
        <v/>
      </c>
      <c r="G2386" s="16">
        <f>IF(OR(C2386="",F2386=""),"",C2386-F2386)</f>
        <v/>
      </c>
      <c r="H2386" s="17">
        <f>IF(OR(C2386="",F2386="",F2386=0),"",C2386/F2386)</f>
        <v/>
      </c>
      <c r="I2386" s="18">
        <f>IF('01_RAW_FwdRV'!B2386="","",'01_RAW_FwdRV'!B2386)</f>
        <v/>
      </c>
      <c r="J2386" s="18">
        <f>IF(ROW()&lt;=3286,STDEV(D2387:D2407)*SQRT(252),"")</f>
        <v/>
      </c>
      <c r="K2386" s="18">
        <f>IF(ROW()&lt;=3244,LN(B2449/B2386),"")</f>
        <v/>
      </c>
      <c r="L2386" s="19" t="n">
        <v>0.4763102725366876</v>
      </c>
      <c r="M2386" s="19" t="n">
        <v>0.6951781970649895</v>
      </c>
      <c r="N2386" s="17" t="n">
        <v>-0.4983228715547625</v>
      </c>
      <c r="O2386" s="20">
        <f>IF(F2386="","",IF(F2386&lt;'04_VOLATILITY_REGIMES'!$C$5,"Low",IF(F2386&lt;'04_VOLATILITY_REGIMES'!$C$6,"Normal",IF(F2386&lt;'04_VOLATILITY_REGIMES'!$C$7,"High","Extreme"))))</f>
        <v/>
      </c>
      <c r="P2386" s="20">
        <f>O2387</f>
        <v/>
      </c>
      <c r="Q2386" s="21">
        <f>YEAR(A2386)</f>
        <v/>
      </c>
    </row>
    <row r="2387">
      <c r="A2387" s="14" t="n">
        <v>44886</v>
      </c>
      <c r="B2387" s="15">
        <f>'01_RAW_Spot'!B2387</f>
        <v/>
      </c>
      <c r="C2387" s="16">
        <f>'01_RAW_IV'!B2387</f>
        <v/>
      </c>
      <c r="D2387" s="15">
        <f>LN(B2387/B2386)</f>
        <v/>
      </c>
      <c r="E2387" s="16">
        <f>STDEV(D2367:D2387)*SQRT(252)</f>
        <v/>
      </c>
      <c r="F2387" s="16">
        <f>STDEV(D2325:D2387)*SQRT(252)</f>
        <v/>
      </c>
      <c r="G2387" s="16">
        <f>IF(OR(C2387="",F2387=""),"",C2387-F2387)</f>
        <v/>
      </c>
      <c r="H2387" s="17">
        <f>IF(OR(C2387="",F2387="",F2387=0),"",C2387/F2387)</f>
        <v/>
      </c>
      <c r="I2387" s="18">
        <f>IF('01_RAW_FwdRV'!B2387="","",'01_RAW_FwdRV'!B2387)</f>
        <v/>
      </c>
      <c r="J2387" s="18">
        <f>IF(ROW()&lt;=3286,STDEV(D2388:D2408)*SQRT(252),"")</f>
        <v/>
      </c>
      <c r="K2387" s="18">
        <f>IF(ROW()&lt;=3244,LN(B2450/B2387),"")</f>
        <v/>
      </c>
      <c r="L2387" s="19" t="n">
        <v>0.461441743503772</v>
      </c>
      <c r="M2387" s="19" t="n">
        <v>0.6877619446772841</v>
      </c>
      <c r="N2387" s="17" t="n">
        <v>-0.5065574825971617</v>
      </c>
      <c r="O2387" s="20">
        <f>IF(F2387="","",IF(F2387&lt;'04_VOLATILITY_REGIMES'!$C$5,"Low",IF(F2387&lt;'04_VOLATILITY_REGIMES'!$C$6,"Normal",IF(F2387&lt;'04_VOLATILITY_REGIMES'!$C$7,"High","Extreme"))))</f>
        <v/>
      </c>
      <c r="P2387" s="20">
        <f>O2388</f>
        <v/>
      </c>
      <c r="Q2387" s="21">
        <f>YEAR(A2387)</f>
        <v/>
      </c>
    </row>
    <row r="2388">
      <c r="A2388" s="14" t="n">
        <v>44887</v>
      </c>
      <c r="B2388" s="15">
        <f>'01_RAW_Spot'!B2388</f>
        <v/>
      </c>
      <c r="C2388" s="16">
        <f>'01_RAW_IV'!B2388</f>
        <v/>
      </c>
      <c r="D2388" s="15">
        <f>LN(B2388/B2387)</f>
        <v/>
      </c>
      <c r="E2388" s="16">
        <f>STDEV(D2368:D2388)*SQRT(252)</f>
        <v/>
      </c>
      <c r="F2388" s="16">
        <f>STDEV(D2326:D2388)*SQRT(252)</f>
        <v/>
      </c>
      <c r="G2388" s="16">
        <f>IF(OR(C2388="",F2388=""),"",C2388-F2388)</f>
        <v/>
      </c>
      <c r="H2388" s="17">
        <f>IF(OR(C2388="",F2388="",F2388=0),"",C2388/F2388)</f>
        <v/>
      </c>
      <c r="I2388" s="18">
        <f>IF('01_RAW_FwdRV'!B2388="","",'01_RAW_FwdRV'!B2388)</f>
        <v/>
      </c>
      <c r="J2388" s="18">
        <f>IF(ROW()&lt;=3286,STDEV(D2389:D2409)*SQRT(252),"")</f>
        <v/>
      </c>
      <c r="K2388" s="18">
        <f>IF(ROW()&lt;=3244,LN(B2451/B2388),"")</f>
        <v/>
      </c>
      <c r="L2388" s="19" t="n">
        <v>0.4151654796816087</v>
      </c>
      <c r="M2388" s="19" t="n">
        <v>0.6887306242144952</v>
      </c>
      <c r="N2388" s="17" t="n">
        <v>-0.6109558321622871</v>
      </c>
      <c r="O2388" s="20">
        <f>IF(F2388="","",IF(F2388&lt;'04_VOLATILITY_REGIMES'!$C$5,"Low",IF(F2388&lt;'04_VOLATILITY_REGIMES'!$C$6,"Normal",IF(F2388&lt;'04_VOLATILITY_REGIMES'!$C$7,"High","Extreme"))))</f>
        <v/>
      </c>
      <c r="P2388" s="20">
        <f>O2389</f>
        <v/>
      </c>
      <c r="Q2388" s="21">
        <f>YEAR(A2388)</f>
        <v/>
      </c>
    </row>
    <row r="2389">
      <c r="A2389" s="14" t="n">
        <v>44888</v>
      </c>
      <c r="B2389" s="15">
        <f>'01_RAW_Spot'!B2389</f>
        <v/>
      </c>
      <c r="C2389" s="16">
        <f>'01_RAW_IV'!B2389</f>
        <v/>
      </c>
      <c r="D2389" s="15">
        <f>LN(B2389/B2388)</f>
        <v/>
      </c>
      <c r="E2389" s="16">
        <f>STDEV(D2369:D2389)*SQRT(252)</f>
        <v/>
      </c>
      <c r="F2389" s="16">
        <f>STDEV(D2327:D2389)*SQRT(252)</f>
        <v/>
      </c>
      <c r="G2389" s="16">
        <f>IF(OR(C2389="",F2389=""),"",C2389-F2389)</f>
        <v/>
      </c>
      <c r="H2389" s="17">
        <f>IF(OR(C2389="",F2389="",F2389=0),"",C2389/F2389)</f>
        <v/>
      </c>
      <c r="I2389" s="18">
        <f>IF('01_RAW_FwdRV'!B2389="","",'01_RAW_FwdRV'!B2389)</f>
        <v/>
      </c>
      <c r="J2389" s="18">
        <f>IF(ROW()&lt;=3286,STDEV(D2390:D2410)*SQRT(252),"")</f>
        <v/>
      </c>
      <c r="K2389" s="18">
        <f>IF(ROW()&lt;=3244,LN(B2452/B2389),"")</f>
        <v/>
      </c>
      <c r="L2389" s="19" t="n">
        <v>0.38107202680067</v>
      </c>
      <c r="M2389" s="19" t="n">
        <v>0.6913735343383585</v>
      </c>
      <c r="N2389" s="17" t="n">
        <v>-0.6908737592588942</v>
      </c>
      <c r="O2389" s="20">
        <f>IF(F2389="","",IF(F2389&lt;'04_VOLATILITY_REGIMES'!$C$5,"Low",IF(F2389&lt;'04_VOLATILITY_REGIMES'!$C$6,"Normal",IF(F2389&lt;'04_VOLATILITY_REGIMES'!$C$7,"High","Extreme"))))</f>
        <v/>
      </c>
      <c r="P2389" s="20">
        <f>O2390</f>
        <v/>
      </c>
      <c r="Q2389" s="21">
        <f>YEAR(A2389)</f>
        <v/>
      </c>
    </row>
    <row r="2390">
      <c r="A2390" s="14" t="n">
        <v>44889</v>
      </c>
      <c r="B2390" s="15">
        <f>'01_RAW_Spot'!B2390</f>
        <v/>
      </c>
      <c r="C2390" s="16">
        <f>'01_RAW_IV'!B2390</f>
        <v/>
      </c>
      <c r="D2390" s="15">
        <f>LN(B2390/B2389)</f>
        <v/>
      </c>
      <c r="E2390" s="16">
        <f>STDEV(D2370:D2390)*SQRT(252)</f>
        <v/>
      </c>
      <c r="F2390" s="16">
        <f>STDEV(D2328:D2390)*SQRT(252)</f>
        <v/>
      </c>
      <c r="G2390" s="16">
        <f>IF(OR(C2390="",F2390=""),"",C2390-F2390)</f>
        <v/>
      </c>
      <c r="H2390" s="17">
        <f>IF(OR(C2390="",F2390="",F2390=0),"",C2390/F2390)</f>
        <v/>
      </c>
      <c r="I2390" s="18">
        <f>IF('01_RAW_FwdRV'!B2390="","",'01_RAW_FwdRV'!B2390)</f>
        <v/>
      </c>
      <c r="J2390" s="18">
        <f>IF(ROW()&lt;=3286,STDEV(D2391:D2411)*SQRT(252),"")</f>
        <v/>
      </c>
      <c r="K2390" s="18">
        <f>IF(ROW()&lt;=3244,LN(B2453/B2390),"")</f>
        <v/>
      </c>
      <c r="L2390" s="19" t="n">
        <v>0.3357053160318125</v>
      </c>
      <c r="M2390" s="19" t="n">
        <v>0.7011301799916283</v>
      </c>
      <c r="N2390" s="17" t="n">
        <v>-0.7724187277733868</v>
      </c>
      <c r="O2390" s="20">
        <f>IF(F2390="","",IF(F2390&lt;'04_VOLATILITY_REGIMES'!$C$5,"Low",IF(F2390&lt;'04_VOLATILITY_REGIMES'!$C$6,"Normal",IF(F2390&lt;'04_VOLATILITY_REGIMES'!$C$7,"High","Extreme"))))</f>
        <v/>
      </c>
      <c r="P2390" s="20">
        <f>O2391</f>
        <v/>
      </c>
      <c r="Q2390" s="21">
        <f>YEAR(A2390)</f>
        <v/>
      </c>
    </row>
    <row r="2391">
      <c r="A2391" s="14" t="n">
        <v>44890</v>
      </c>
      <c r="B2391" s="15">
        <f>'01_RAW_Spot'!B2391</f>
        <v/>
      </c>
      <c r="C2391" s="16">
        <f>'01_RAW_IV'!B2391</f>
        <v/>
      </c>
      <c r="D2391" s="15">
        <f>LN(B2391/B2390)</f>
        <v/>
      </c>
      <c r="E2391" s="16">
        <f>STDEV(D2371:D2391)*SQRT(252)</f>
        <v/>
      </c>
      <c r="F2391" s="16">
        <f>STDEV(D2329:D2391)*SQRT(252)</f>
        <v/>
      </c>
      <c r="G2391" s="16">
        <f>IF(OR(C2391="",F2391=""),"",C2391-F2391)</f>
        <v/>
      </c>
      <c r="H2391" s="17">
        <f>IF(OR(C2391="",F2391="",F2391=0),"",C2391/F2391)</f>
        <v/>
      </c>
      <c r="I2391" s="18">
        <f>IF('01_RAW_FwdRV'!B2391="","",'01_RAW_FwdRV'!B2391)</f>
        <v/>
      </c>
      <c r="J2391" s="18">
        <f>IF(ROW()&lt;=3286,STDEV(D2392:D2412)*SQRT(252),"")</f>
        <v/>
      </c>
      <c r="K2391" s="18">
        <f>IF(ROW()&lt;=3244,LN(B2454/B2391),"")</f>
        <v/>
      </c>
      <c r="L2391" s="19" t="n">
        <v>0.2882845188284519</v>
      </c>
      <c r="M2391" s="19" t="n">
        <v>0.700836820083682</v>
      </c>
      <c r="N2391" s="17" t="n">
        <v>-0.8247775148543401</v>
      </c>
      <c r="O2391" s="20">
        <f>IF(F2391="","",IF(F2391&lt;'04_VOLATILITY_REGIMES'!$C$5,"Low",IF(F2391&lt;'04_VOLATILITY_REGIMES'!$C$6,"Normal",IF(F2391&lt;'04_VOLATILITY_REGIMES'!$C$7,"High","Extreme"))))</f>
        <v/>
      </c>
      <c r="P2391" s="20">
        <f>O2392</f>
        <v/>
      </c>
      <c r="Q2391" s="21">
        <f>YEAR(A2391)</f>
        <v/>
      </c>
    </row>
    <row r="2392">
      <c r="A2392" s="14" t="n">
        <v>44893</v>
      </c>
      <c r="B2392" s="15">
        <f>'01_RAW_Spot'!B2392</f>
        <v/>
      </c>
      <c r="C2392" s="16">
        <f>'01_RAW_IV'!B2392</f>
        <v/>
      </c>
      <c r="D2392" s="15">
        <f>LN(B2392/B2391)</f>
        <v/>
      </c>
      <c r="E2392" s="16">
        <f>STDEV(D2372:D2392)*SQRT(252)</f>
        <v/>
      </c>
      <c r="F2392" s="16">
        <f>STDEV(D2330:D2392)*SQRT(252)</f>
        <v/>
      </c>
      <c r="G2392" s="16">
        <f>IF(OR(C2392="",F2392=""),"",C2392-F2392)</f>
        <v/>
      </c>
      <c r="H2392" s="17">
        <f>IF(OR(C2392="",F2392="",F2392=0),"",C2392/F2392)</f>
        <v/>
      </c>
      <c r="I2392" s="18">
        <f>IF('01_RAW_FwdRV'!B2392="","",'01_RAW_FwdRV'!B2392)</f>
        <v/>
      </c>
      <c r="J2392" s="18">
        <f>IF(ROW()&lt;=3286,STDEV(D2393:D2413)*SQRT(252),"")</f>
        <v/>
      </c>
      <c r="K2392" s="18">
        <f>IF(ROW()&lt;=3244,LN(B2455/B2392),"")</f>
        <v/>
      </c>
      <c r="L2392" s="19" t="n">
        <v>0.2588874947720619</v>
      </c>
      <c r="M2392" s="19" t="n">
        <v>0.6997072354663321</v>
      </c>
      <c r="N2392" s="17" t="n">
        <v>-0.8546911248552527</v>
      </c>
      <c r="O2392" s="20">
        <f>IF(F2392="","",IF(F2392&lt;'04_VOLATILITY_REGIMES'!$C$5,"Low",IF(F2392&lt;'04_VOLATILITY_REGIMES'!$C$6,"Normal",IF(F2392&lt;'04_VOLATILITY_REGIMES'!$C$7,"High","Extreme"))))</f>
        <v/>
      </c>
      <c r="P2392" s="20">
        <f>O2393</f>
        <v/>
      </c>
      <c r="Q2392" s="21">
        <f>YEAR(A2392)</f>
        <v/>
      </c>
    </row>
    <row r="2393">
      <c r="A2393" s="14" t="n">
        <v>44894</v>
      </c>
      <c r="B2393" s="15">
        <f>'01_RAW_Spot'!B2393</f>
        <v/>
      </c>
      <c r="C2393" s="16">
        <f>'01_RAW_IV'!B2393</f>
        <v/>
      </c>
      <c r="D2393" s="15">
        <f>LN(B2393/B2392)</f>
        <v/>
      </c>
      <c r="E2393" s="16">
        <f>STDEV(D2373:D2393)*SQRT(252)</f>
        <v/>
      </c>
      <c r="F2393" s="16">
        <f>STDEV(D2331:D2393)*SQRT(252)</f>
        <v/>
      </c>
      <c r="G2393" s="16">
        <f>IF(OR(C2393="",F2393=""),"",C2393-F2393)</f>
        <v/>
      </c>
      <c r="H2393" s="17">
        <f>IF(OR(C2393="",F2393="",F2393=0),"",C2393/F2393)</f>
        <v/>
      </c>
      <c r="I2393" s="18">
        <f>IF('01_RAW_FwdRV'!B2393="","",'01_RAW_FwdRV'!B2393)</f>
        <v/>
      </c>
      <c r="J2393" s="18">
        <f>IF(ROW()&lt;=3286,STDEV(D2394:D2414)*SQRT(252),"")</f>
        <v/>
      </c>
      <c r="K2393" s="18">
        <f>IF(ROW()&lt;=3244,LN(B2456/B2393),"")</f>
        <v/>
      </c>
      <c r="L2393" s="19" t="n">
        <v>0.2408026755852843</v>
      </c>
      <c r="M2393" s="19" t="n">
        <v>0.6994147157190636</v>
      </c>
      <c r="N2393" s="17" t="n">
        <v>-0.8712278592640135</v>
      </c>
      <c r="O2393" s="20">
        <f>IF(F2393="","",IF(F2393&lt;'04_VOLATILITY_REGIMES'!$C$5,"Low",IF(F2393&lt;'04_VOLATILITY_REGIMES'!$C$6,"Normal",IF(F2393&lt;'04_VOLATILITY_REGIMES'!$C$7,"High","Extreme"))))</f>
        <v/>
      </c>
      <c r="P2393" s="20">
        <f>O2394</f>
        <v/>
      </c>
      <c r="Q2393" s="21">
        <f>YEAR(A2393)</f>
        <v/>
      </c>
    </row>
    <row r="2394">
      <c r="A2394" s="14" t="n">
        <v>44895</v>
      </c>
      <c r="B2394" s="15">
        <f>'01_RAW_Spot'!B2394</f>
        <v/>
      </c>
      <c r="C2394" s="16">
        <f>'01_RAW_IV'!B2394</f>
        <v/>
      </c>
      <c r="D2394" s="15">
        <f>LN(B2394/B2393)</f>
        <v/>
      </c>
      <c r="E2394" s="16">
        <f>STDEV(D2374:D2394)*SQRT(252)</f>
        <v/>
      </c>
      <c r="F2394" s="16">
        <f>STDEV(D2332:D2394)*SQRT(252)</f>
        <v/>
      </c>
      <c r="G2394" s="16">
        <f>IF(OR(C2394="",F2394=""),"",C2394-F2394)</f>
        <v/>
      </c>
      <c r="H2394" s="17">
        <f>IF(OR(C2394="",F2394="",F2394=0),"",C2394/F2394)</f>
        <v/>
      </c>
      <c r="I2394" s="18">
        <f>IF('01_RAW_FwdRV'!B2394="","",'01_RAW_FwdRV'!B2394)</f>
        <v/>
      </c>
      <c r="J2394" s="18">
        <f>IF(ROW()&lt;=3286,STDEV(D2395:D2415)*SQRT(252),"")</f>
        <v/>
      </c>
      <c r="K2394" s="18">
        <f>IF(ROW()&lt;=3244,LN(B2457/B2394),"")</f>
        <v/>
      </c>
      <c r="L2394" s="19" t="n">
        <v>0.2147931466778103</v>
      </c>
      <c r="M2394" s="19" t="n">
        <v>0.7145842039281237</v>
      </c>
      <c r="N2394" s="17" t="n">
        <v>-0.9288271041660541</v>
      </c>
      <c r="O2394" s="20">
        <f>IF(F2394="","",IF(F2394&lt;'04_VOLATILITY_REGIMES'!$C$5,"Low",IF(F2394&lt;'04_VOLATILITY_REGIMES'!$C$6,"Normal",IF(F2394&lt;'04_VOLATILITY_REGIMES'!$C$7,"High","Extreme"))))</f>
        <v/>
      </c>
      <c r="P2394" s="20">
        <f>O2395</f>
        <v/>
      </c>
      <c r="Q2394" s="21">
        <f>YEAR(A2394)</f>
        <v/>
      </c>
    </row>
    <row r="2395">
      <c r="A2395" s="14" t="n">
        <v>44896</v>
      </c>
      <c r="B2395" s="15">
        <f>'01_RAW_Spot'!B2395</f>
        <v/>
      </c>
      <c r="C2395" s="16">
        <f>'01_RAW_IV'!B2395</f>
        <v/>
      </c>
      <c r="D2395" s="15">
        <f>LN(B2395/B2394)</f>
        <v/>
      </c>
      <c r="E2395" s="16">
        <f>STDEV(D2375:D2395)*SQRT(252)</f>
        <v/>
      </c>
      <c r="F2395" s="16">
        <f>STDEV(D2333:D2395)*SQRT(252)</f>
        <v/>
      </c>
      <c r="G2395" s="16">
        <f>IF(OR(C2395="",F2395=""),"",C2395-F2395)</f>
        <v/>
      </c>
      <c r="H2395" s="17">
        <f>IF(OR(C2395="",F2395="",F2395=0),"",C2395/F2395)</f>
        <v/>
      </c>
      <c r="I2395" s="18">
        <f>IF('01_RAW_FwdRV'!B2395="","",'01_RAW_FwdRV'!B2395)</f>
        <v/>
      </c>
      <c r="J2395" s="18">
        <f>IF(ROW()&lt;=3286,STDEV(D2396:D2416)*SQRT(252),"")</f>
        <v/>
      </c>
      <c r="K2395" s="18">
        <f>IF(ROW()&lt;=3244,LN(B2458/B2395),"")</f>
        <v/>
      </c>
      <c r="L2395" s="19" t="n">
        <v>0.2205513784461153</v>
      </c>
      <c r="M2395" s="19" t="n">
        <v>0.7176274018379282</v>
      </c>
      <c r="N2395" s="17" t="n">
        <v>-0.9318227622348343</v>
      </c>
      <c r="O2395" s="20">
        <f>IF(F2395="","",IF(F2395&lt;'04_VOLATILITY_REGIMES'!$C$5,"Low",IF(F2395&lt;'04_VOLATILITY_REGIMES'!$C$6,"Normal",IF(F2395&lt;'04_VOLATILITY_REGIMES'!$C$7,"High","Extreme"))))</f>
        <v/>
      </c>
      <c r="P2395" s="20">
        <f>O2396</f>
        <v/>
      </c>
      <c r="Q2395" s="21">
        <f>YEAR(A2395)</f>
        <v/>
      </c>
    </row>
    <row r="2396">
      <c r="A2396" s="14" t="n">
        <v>44897</v>
      </c>
      <c r="B2396" s="15">
        <f>'01_RAW_Spot'!B2396</f>
        <v/>
      </c>
      <c r="C2396" s="16">
        <f>'01_RAW_IV'!B2396</f>
        <v/>
      </c>
      <c r="D2396" s="15">
        <f>LN(B2396/B2395)</f>
        <v/>
      </c>
      <c r="E2396" s="16">
        <f>STDEV(D2376:D2396)*SQRT(252)</f>
        <v/>
      </c>
      <c r="F2396" s="16">
        <f>STDEV(D2334:D2396)*SQRT(252)</f>
        <v/>
      </c>
      <c r="G2396" s="16">
        <f>IF(OR(C2396="",F2396=""),"",C2396-F2396)</f>
        <v/>
      </c>
      <c r="H2396" s="17">
        <f>IF(OR(C2396="",F2396="",F2396=0),"",C2396/F2396)</f>
        <v/>
      </c>
      <c r="I2396" s="18">
        <f>IF('01_RAW_FwdRV'!B2396="","",'01_RAW_FwdRV'!B2396)</f>
        <v/>
      </c>
      <c r="J2396" s="18">
        <f>IF(ROW()&lt;=3286,STDEV(D2397:D2417)*SQRT(252),"")</f>
        <v/>
      </c>
      <c r="K2396" s="18">
        <f>IF(ROW()&lt;=3244,LN(B2459/B2396),"")</f>
        <v/>
      </c>
      <c r="L2396" s="19" t="n">
        <v>0.2317327766179541</v>
      </c>
      <c r="M2396" s="19" t="n">
        <v>0.6759916492693111</v>
      </c>
      <c r="N2396" s="17" t="n">
        <v>-0.8357909658333519</v>
      </c>
      <c r="O2396" s="20">
        <f>IF(F2396="","",IF(F2396&lt;'04_VOLATILITY_REGIMES'!$C$5,"Low",IF(F2396&lt;'04_VOLATILITY_REGIMES'!$C$6,"Normal",IF(F2396&lt;'04_VOLATILITY_REGIMES'!$C$7,"High","Extreme"))))</f>
        <v/>
      </c>
      <c r="P2396" s="20">
        <f>O2397</f>
        <v/>
      </c>
      <c r="Q2396" s="21">
        <f>YEAR(A2396)</f>
        <v/>
      </c>
    </row>
    <row r="2397">
      <c r="A2397" s="14" t="n">
        <v>44900</v>
      </c>
      <c r="B2397" s="15">
        <f>'01_RAW_Spot'!B2397</f>
        <v/>
      </c>
      <c r="C2397" s="16">
        <f>'01_RAW_IV'!B2397</f>
        <v/>
      </c>
      <c r="D2397" s="15">
        <f>LN(B2397/B2396)</f>
        <v/>
      </c>
      <c r="E2397" s="16">
        <f>STDEV(D2377:D2397)*SQRT(252)</f>
        <v/>
      </c>
      <c r="F2397" s="16">
        <f>STDEV(D2335:D2397)*SQRT(252)</f>
        <v/>
      </c>
      <c r="G2397" s="16">
        <f>IF(OR(C2397="",F2397=""),"",C2397-F2397)</f>
        <v/>
      </c>
      <c r="H2397" s="17">
        <f>IF(OR(C2397="",F2397="",F2397=0),"",C2397/F2397)</f>
        <v/>
      </c>
      <c r="I2397" s="18">
        <f>IF('01_RAW_FwdRV'!B2397="","",'01_RAW_FwdRV'!B2397)</f>
        <v/>
      </c>
      <c r="J2397" s="18">
        <f>IF(ROW()&lt;=3286,STDEV(D2398:D2418)*SQRT(252),"")</f>
        <v/>
      </c>
      <c r="K2397" s="18">
        <f>IF(ROW()&lt;=3244,LN(B2460/B2397),"")</f>
        <v/>
      </c>
      <c r="L2397" s="19" t="n">
        <v>0.2604340567612688</v>
      </c>
      <c r="M2397" s="19" t="n">
        <v>0.7070116861435726</v>
      </c>
      <c r="N2397" s="17" t="n">
        <v>-0.8675907708565956</v>
      </c>
      <c r="O2397" s="20">
        <f>IF(F2397="","",IF(F2397&lt;'04_VOLATILITY_REGIMES'!$C$5,"Low",IF(F2397&lt;'04_VOLATILITY_REGIMES'!$C$6,"Normal",IF(F2397&lt;'04_VOLATILITY_REGIMES'!$C$7,"High","Extreme"))))</f>
        <v/>
      </c>
      <c r="P2397" s="20">
        <f>O2398</f>
        <v/>
      </c>
      <c r="Q2397" s="21">
        <f>YEAR(A2397)</f>
        <v/>
      </c>
    </row>
    <row r="2398">
      <c r="A2398" s="14" t="n">
        <v>44901</v>
      </c>
      <c r="B2398" s="15">
        <f>'01_RAW_Spot'!B2398</f>
        <v/>
      </c>
      <c r="C2398" s="16">
        <f>'01_RAW_IV'!B2398</f>
        <v/>
      </c>
      <c r="D2398" s="15">
        <f>LN(B2398/B2397)</f>
        <v/>
      </c>
      <c r="E2398" s="16">
        <f>STDEV(D2378:D2398)*SQRT(252)</f>
        <v/>
      </c>
      <c r="F2398" s="16">
        <f>STDEV(D2336:D2398)*SQRT(252)</f>
        <v/>
      </c>
      <c r="G2398" s="16">
        <f>IF(OR(C2398="",F2398=""),"",C2398-F2398)</f>
        <v/>
      </c>
      <c r="H2398" s="17">
        <f>IF(OR(C2398="",F2398="",F2398=0),"",C2398/F2398)</f>
        <v/>
      </c>
      <c r="I2398" s="18">
        <f>IF('01_RAW_FwdRV'!B2398="","",'01_RAW_FwdRV'!B2398)</f>
        <v/>
      </c>
      <c r="J2398" s="18">
        <f>IF(ROW()&lt;=3286,STDEV(D2399:D2419)*SQRT(252),"")</f>
        <v/>
      </c>
      <c r="K2398" s="18">
        <f>IF(ROW()&lt;=3244,LN(B2461/B2398),"")</f>
        <v/>
      </c>
      <c r="L2398" s="19" t="n">
        <v>0.3537755527743012</v>
      </c>
      <c r="M2398" s="19" t="n">
        <v>0.7509386733416771</v>
      </c>
      <c r="N2398" s="17" t="n">
        <v>-0.916256242971765</v>
      </c>
      <c r="O2398" s="20">
        <f>IF(F2398="","",IF(F2398&lt;'04_VOLATILITY_REGIMES'!$C$5,"Low",IF(F2398&lt;'04_VOLATILITY_REGIMES'!$C$6,"Normal",IF(F2398&lt;'04_VOLATILITY_REGIMES'!$C$7,"High","Extreme"))))</f>
        <v/>
      </c>
      <c r="P2398" s="20">
        <f>O2399</f>
        <v/>
      </c>
      <c r="Q2398" s="21">
        <f>YEAR(A2398)</f>
        <v/>
      </c>
    </row>
    <row r="2399">
      <c r="A2399" s="14" t="n">
        <v>44902</v>
      </c>
      <c r="B2399" s="15">
        <f>'01_RAW_Spot'!B2399</f>
        <v/>
      </c>
      <c r="C2399" s="16">
        <f>'01_RAW_IV'!B2399</f>
        <v/>
      </c>
      <c r="D2399" s="15">
        <f>LN(B2399/B2398)</f>
        <v/>
      </c>
      <c r="E2399" s="16">
        <f>STDEV(D2379:D2399)*SQRT(252)</f>
        <v/>
      </c>
      <c r="F2399" s="16">
        <f>STDEV(D2337:D2399)*SQRT(252)</f>
        <v/>
      </c>
      <c r="G2399" s="16">
        <f>IF(OR(C2399="",F2399=""),"",C2399-F2399)</f>
        <v/>
      </c>
      <c r="H2399" s="17">
        <f>IF(OR(C2399="",F2399="",F2399=0),"",C2399/F2399)</f>
        <v/>
      </c>
      <c r="I2399" s="18">
        <f>IF('01_RAW_FwdRV'!B2399="","",'01_RAW_FwdRV'!B2399)</f>
        <v/>
      </c>
      <c r="J2399" s="18">
        <f>IF(ROW()&lt;=3286,STDEV(D2400:D2420)*SQRT(252),"")</f>
        <v/>
      </c>
      <c r="K2399" s="18">
        <f>IF(ROW()&lt;=3244,LN(B2462/B2399),"")</f>
        <v/>
      </c>
      <c r="L2399" s="19" t="n">
        <v>0.2981651376146789</v>
      </c>
      <c r="M2399" s="19" t="n">
        <v>0.7543786488740617</v>
      </c>
      <c r="N2399" s="17" t="n">
        <v>-0.9852574239422611</v>
      </c>
      <c r="O2399" s="20">
        <f>IF(F2399="","",IF(F2399&lt;'04_VOLATILITY_REGIMES'!$C$5,"Low",IF(F2399&lt;'04_VOLATILITY_REGIMES'!$C$6,"Normal",IF(F2399&lt;'04_VOLATILITY_REGIMES'!$C$7,"High","Extreme"))))</f>
        <v/>
      </c>
      <c r="P2399" s="20">
        <f>O2400</f>
        <v/>
      </c>
      <c r="Q2399" s="21">
        <f>YEAR(A2399)</f>
        <v/>
      </c>
    </row>
    <row r="2400">
      <c r="A2400" s="14" t="n">
        <v>44903</v>
      </c>
      <c r="B2400" s="15">
        <f>'01_RAW_Spot'!B2400</f>
        <v/>
      </c>
      <c r="C2400" s="16">
        <f>'01_RAW_IV'!B2400</f>
        <v/>
      </c>
      <c r="D2400" s="15">
        <f>LN(B2400/B2399)</f>
        <v/>
      </c>
      <c r="E2400" s="16">
        <f>STDEV(D2380:D2400)*SQRT(252)</f>
        <v/>
      </c>
      <c r="F2400" s="16">
        <f>STDEV(D2338:D2400)*SQRT(252)</f>
        <v/>
      </c>
      <c r="G2400" s="16">
        <f>IF(OR(C2400="",F2400=""),"",C2400-F2400)</f>
        <v/>
      </c>
      <c r="H2400" s="17">
        <f>IF(OR(C2400="",F2400="",F2400=0),"",C2400/F2400)</f>
        <v/>
      </c>
      <c r="I2400" s="18">
        <f>IF('01_RAW_FwdRV'!B2400="","",'01_RAW_FwdRV'!B2400)</f>
        <v/>
      </c>
      <c r="J2400" s="18">
        <f>IF(ROW()&lt;=3286,STDEV(D2401:D2421)*SQRT(252),"")</f>
        <v/>
      </c>
      <c r="K2400" s="18">
        <f>IF(ROW()&lt;=3244,LN(B2463/B2400),"")</f>
        <v/>
      </c>
      <c r="L2400" s="19" t="n">
        <v>0.2838682784493539</v>
      </c>
      <c r="M2400" s="19" t="n">
        <v>0.7561483951646519</v>
      </c>
      <c r="N2400" s="17" t="n">
        <v>-1.001933844940112</v>
      </c>
      <c r="O2400" s="20">
        <f>IF(F2400="","",IF(F2400&lt;'04_VOLATILITY_REGIMES'!$C$5,"Low",IF(F2400&lt;'04_VOLATILITY_REGIMES'!$C$6,"Normal",IF(F2400&lt;'04_VOLATILITY_REGIMES'!$C$7,"High","Extreme"))))</f>
        <v/>
      </c>
      <c r="P2400" s="20">
        <f>O2401</f>
        <v/>
      </c>
      <c r="Q2400" s="21">
        <f>YEAR(A2400)</f>
        <v/>
      </c>
    </row>
    <row r="2401">
      <c r="A2401" s="14" t="n">
        <v>44904</v>
      </c>
      <c r="B2401" s="15">
        <f>'01_RAW_Spot'!B2401</f>
        <v/>
      </c>
      <c r="C2401" s="16">
        <f>'01_RAW_IV'!B2401</f>
        <v/>
      </c>
      <c r="D2401" s="15">
        <f>LN(B2401/B2400)</f>
        <v/>
      </c>
      <c r="E2401" s="16">
        <f>STDEV(D2381:D2401)*SQRT(252)</f>
        <v/>
      </c>
      <c r="F2401" s="16">
        <f>STDEV(D2339:D2401)*SQRT(252)</f>
        <v/>
      </c>
      <c r="G2401" s="16">
        <f>IF(OR(C2401="",F2401=""),"",C2401-F2401)</f>
        <v/>
      </c>
      <c r="H2401" s="17">
        <f>IF(OR(C2401="",F2401="",F2401=0),"",C2401/F2401)</f>
        <v/>
      </c>
      <c r="I2401" s="18">
        <f>IF('01_RAW_FwdRV'!B2401="","",'01_RAW_FwdRV'!B2401)</f>
        <v/>
      </c>
      <c r="J2401" s="18">
        <f>IF(ROW()&lt;=3286,STDEV(D2402:D2422)*SQRT(252),"")</f>
        <v/>
      </c>
      <c r="K2401" s="18">
        <f>IF(ROW()&lt;=3244,LN(B2464/B2401),"")</f>
        <v/>
      </c>
      <c r="L2401" s="19" t="n">
        <v>0.2725</v>
      </c>
      <c r="M2401" s="19" t="n">
        <v>0.76125</v>
      </c>
      <c r="N2401" s="17" t="n">
        <v>-1.025714005983894</v>
      </c>
      <c r="O2401" s="20">
        <f>IF(F2401="","",IF(F2401&lt;'04_VOLATILITY_REGIMES'!$C$5,"Low",IF(F2401&lt;'04_VOLATILITY_REGIMES'!$C$6,"Normal",IF(F2401&lt;'04_VOLATILITY_REGIMES'!$C$7,"High","Extreme"))))</f>
        <v/>
      </c>
      <c r="P2401" s="20">
        <f>O2402</f>
        <v/>
      </c>
      <c r="Q2401" s="21">
        <f>YEAR(A2401)</f>
        <v/>
      </c>
    </row>
    <row r="2402">
      <c r="A2402" s="14" t="n">
        <v>44907</v>
      </c>
      <c r="B2402" s="15">
        <f>'01_RAW_Spot'!B2402</f>
        <v/>
      </c>
      <c r="C2402" s="16">
        <f>'01_RAW_IV'!B2402</f>
        <v/>
      </c>
      <c r="D2402" s="15">
        <f>LN(B2402/B2401)</f>
        <v/>
      </c>
      <c r="E2402" s="16">
        <f>STDEV(D2382:D2402)*SQRT(252)</f>
        <v/>
      </c>
      <c r="F2402" s="16">
        <f>STDEV(D2340:D2402)*SQRT(252)</f>
        <v/>
      </c>
      <c r="G2402" s="16">
        <f>IF(OR(C2402="",F2402=""),"",C2402-F2402)</f>
        <v/>
      </c>
      <c r="H2402" s="17">
        <f>IF(OR(C2402="",F2402="",F2402=0),"",C2402/F2402)</f>
        <v/>
      </c>
      <c r="I2402" s="18">
        <f>IF('01_RAW_FwdRV'!B2402="","",'01_RAW_FwdRV'!B2402)</f>
        <v/>
      </c>
      <c r="J2402" s="18">
        <f>IF(ROW()&lt;=3286,STDEV(D2403:D2423)*SQRT(252),"")</f>
        <v/>
      </c>
      <c r="K2402" s="18">
        <f>IF(ROW()&lt;=3244,LN(B2465/B2402),"")</f>
        <v/>
      </c>
      <c r="L2402" s="19" t="n">
        <v>0.3223656809662641</v>
      </c>
      <c r="M2402" s="19" t="n">
        <v>0.7596834652228238</v>
      </c>
      <c r="N2402" s="17" t="n">
        <v>-0.9704166543962042</v>
      </c>
      <c r="O2402" s="20">
        <f>IF(F2402="","",IF(F2402&lt;'04_VOLATILITY_REGIMES'!$C$5,"Low",IF(F2402&lt;'04_VOLATILITY_REGIMES'!$C$6,"Normal",IF(F2402&lt;'04_VOLATILITY_REGIMES'!$C$7,"High","Extreme"))))</f>
        <v/>
      </c>
      <c r="P2402" s="20">
        <f>O2403</f>
        <v/>
      </c>
      <c r="Q2402" s="21">
        <f>YEAR(A2402)</f>
        <v/>
      </c>
    </row>
    <row r="2403">
      <c r="A2403" s="14" t="n">
        <v>44908</v>
      </c>
      <c r="B2403" s="15">
        <f>'01_RAW_Spot'!B2403</f>
        <v/>
      </c>
      <c r="C2403" s="16">
        <f>'01_RAW_IV'!B2403</f>
        <v/>
      </c>
      <c r="D2403" s="15">
        <f>LN(B2403/B2402)</f>
        <v/>
      </c>
      <c r="E2403" s="16">
        <f>STDEV(D2383:D2403)*SQRT(252)</f>
        <v/>
      </c>
      <c r="F2403" s="16">
        <f>STDEV(D2341:D2403)*SQRT(252)</f>
        <v/>
      </c>
      <c r="G2403" s="16">
        <f>IF(OR(C2403="",F2403=""),"",C2403-F2403)</f>
        <v/>
      </c>
      <c r="H2403" s="17">
        <f>IF(OR(C2403="",F2403="",F2403=0),"",C2403/F2403)</f>
        <v/>
      </c>
      <c r="I2403" s="18">
        <f>IF('01_RAW_FwdRV'!B2403="","",'01_RAW_FwdRV'!B2403)</f>
        <v/>
      </c>
      <c r="J2403" s="18">
        <f>IF(ROW()&lt;=3286,STDEV(D2404:D2424)*SQRT(252),"")</f>
        <v/>
      </c>
      <c r="K2403" s="18">
        <f>IF(ROW()&lt;=3244,LN(B2466/B2403),"")</f>
        <v/>
      </c>
      <c r="L2403" s="19" t="n">
        <v>0.2843463780183181</v>
      </c>
      <c r="M2403" s="19" t="n">
        <v>0.7622814321398834</v>
      </c>
      <c r="N2403" s="17" t="n">
        <v>-1.012383218105129</v>
      </c>
      <c r="O2403" s="20">
        <f>IF(F2403="","",IF(F2403&lt;'04_VOLATILITY_REGIMES'!$C$5,"Low",IF(F2403&lt;'04_VOLATILITY_REGIMES'!$C$6,"Normal",IF(F2403&lt;'04_VOLATILITY_REGIMES'!$C$7,"High","Extreme"))))</f>
        <v/>
      </c>
      <c r="P2403" s="20">
        <f>O2404</f>
        <v/>
      </c>
      <c r="Q2403" s="21">
        <f>YEAR(A2403)</f>
        <v/>
      </c>
    </row>
    <row r="2404">
      <c r="A2404" s="14" t="n">
        <v>44909</v>
      </c>
      <c r="B2404" s="15">
        <f>'01_RAW_Spot'!B2404</f>
        <v/>
      </c>
      <c r="C2404" s="16">
        <f>'01_RAW_IV'!B2404</f>
        <v/>
      </c>
      <c r="D2404" s="15">
        <f>LN(B2404/B2403)</f>
        <v/>
      </c>
      <c r="E2404" s="16">
        <f>STDEV(D2384:D2404)*SQRT(252)</f>
        <v/>
      </c>
      <c r="F2404" s="16">
        <f>STDEV(D2342:D2404)*SQRT(252)</f>
        <v/>
      </c>
      <c r="G2404" s="16">
        <f>IF(OR(C2404="",F2404=""),"",C2404-F2404)</f>
        <v/>
      </c>
      <c r="H2404" s="17">
        <f>IF(OR(C2404="",F2404="",F2404=0),"",C2404/F2404)</f>
        <v/>
      </c>
      <c r="I2404" s="18">
        <f>IF('01_RAW_FwdRV'!B2404="","",'01_RAW_FwdRV'!B2404)</f>
        <v/>
      </c>
      <c r="J2404" s="18">
        <f>IF(ROW()&lt;=3286,STDEV(D2405:D2425)*SQRT(252),"")</f>
        <v/>
      </c>
      <c r="K2404" s="18">
        <f>IF(ROW()&lt;=3244,LN(B2467/B2404),"")</f>
        <v/>
      </c>
      <c r="L2404" s="19" t="n">
        <v>0.2184769038701623</v>
      </c>
      <c r="M2404" s="19" t="n">
        <v>0.7761131918435289</v>
      </c>
      <c r="N2404" s="17" t="n">
        <v>-1.118140416929609</v>
      </c>
      <c r="O2404" s="20">
        <f>IF(F2404="","",IF(F2404&lt;'04_VOLATILITY_REGIMES'!$C$5,"Low",IF(F2404&lt;'04_VOLATILITY_REGIMES'!$C$6,"Normal",IF(F2404&lt;'04_VOLATILITY_REGIMES'!$C$7,"High","Extreme"))))</f>
        <v/>
      </c>
      <c r="P2404" s="20">
        <f>O2405</f>
        <v/>
      </c>
      <c r="Q2404" s="21">
        <f>YEAR(A2404)</f>
        <v/>
      </c>
    </row>
    <row r="2405">
      <c r="A2405" s="14" t="n">
        <v>44910</v>
      </c>
      <c r="B2405" s="15">
        <f>'01_RAW_Spot'!B2405</f>
        <v/>
      </c>
      <c r="C2405" s="16">
        <f>'01_RAW_IV'!B2405</f>
        <v/>
      </c>
      <c r="D2405" s="15">
        <f>LN(B2405/B2404)</f>
        <v/>
      </c>
      <c r="E2405" s="16">
        <f>STDEV(D2385:D2405)*SQRT(252)</f>
        <v/>
      </c>
      <c r="F2405" s="16">
        <f>STDEV(D2343:D2405)*SQRT(252)</f>
        <v/>
      </c>
      <c r="G2405" s="16">
        <f>IF(OR(C2405="",F2405=""),"",C2405-F2405)</f>
        <v/>
      </c>
      <c r="H2405" s="17">
        <f>IF(OR(C2405="",F2405="",F2405=0),"",C2405/F2405)</f>
        <v/>
      </c>
      <c r="I2405" s="18">
        <f>IF('01_RAW_FwdRV'!B2405="","",'01_RAW_FwdRV'!B2405)</f>
        <v/>
      </c>
      <c r="J2405" s="18">
        <f>IF(ROW()&lt;=3286,STDEV(D2406:D2426)*SQRT(252),"")</f>
        <v/>
      </c>
      <c r="K2405" s="18">
        <f>IF(ROW()&lt;=3244,LN(B2468/B2405),"")</f>
        <v/>
      </c>
      <c r="L2405" s="19" t="n">
        <v>0.1884359400998336</v>
      </c>
      <c r="M2405" s="19" t="n">
        <v>0.7653910149750416</v>
      </c>
      <c r="N2405" s="17" t="n">
        <v>-1.112108599598432</v>
      </c>
      <c r="O2405" s="20">
        <f>IF(F2405="","",IF(F2405&lt;'04_VOLATILITY_REGIMES'!$C$5,"Low",IF(F2405&lt;'04_VOLATILITY_REGIMES'!$C$6,"Normal",IF(F2405&lt;'04_VOLATILITY_REGIMES'!$C$7,"High","Extreme"))))</f>
        <v/>
      </c>
      <c r="P2405" s="20">
        <f>O2406</f>
        <v/>
      </c>
      <c r="Q2405" s="21">
        <f>YEAR(A2405)</f>
        <v/>
      </c>
    </row>
    <row r="2406">
      <c r="A2406" s="14" t="n">
        <v>44911</v>
      </c>
      <c r="B2406" s="15">
        <f>'01_RAW_Spot'!B2406</f>
        <v/>
      </c>
      <c r="C2406" s="16">
        <f>'01_RAW_IV'!B2406</f>
        <v/>
      </c>
      <c r="D2406" s="15">
        <f>LN(B2406/B2405)</f>
        <v/>
      </c>
      <c r="E2406" s="16">
        <f>STDEV(D2386:D2406)*SQRT(252)</f>
        <v/>
      </c>
      <c r="F2406" s="16">
        <f>STDEV(D2344:D2406)*SQRT(252)</f>
        <v/>
      </c>
      <c r="G2406" s="16">
        <f>IF(OR(C2406="",F2406=""),"",C2406-F2406)</f>
        <v/>
      </c>
      <c r="H2406" s="17">
        <f>IF(OR(C2406="",F2406="",F2406=0),"",C2406/F2406)</f>
        <v/>
      </c>
      <c r="I2406" s="18">
        <f>IF('01_RAW_FwdRV'!B2406="","",'01_RAW_FwdRV'!B2406)</f>
        <v/>
      </c>
      <c r="J2406" s="18">
        <f>IF(ROW()&lt;=3286,STDEV(D2407:D2427)*SQRT(252),"")</f>
        <v/>
      </c>
      <c r="K2406" s="18">
        <f>IF(ROW()&lt;=3244,LN(B2469/B2406),"")</f>
        <v/>
      </c>
      <c r="L2406" s="19" t="n">
        <v>0.2432432432432433</v>
      </c>
      <c r="M2406" s="19" t="n">
        <v>0.7546777546777547</v>
      </c>
      <c r="N2406" s="17" t="n">
        <v>-1.040660348783644</v>
      </c>
      <c r="O2406" s="20">
        <f>IF(F2406="","",IF(F2406&lt;'04_VOLATILITY_REGIMES'!$C$5,"Low",IF(F2406&lt;'04_VOLATILITY_REGIMES'!$C$6,"Normal",IF(F2406&lt;'04_VOLATILITY_REGIMES'!$C$7,"High","Extreme"))))</f>
        <v/>
      </c>
      <c r="P2406" s="20">
        <f>O2407</f>
        <v/>
      </c>
      <c r="Q2406" s="21">
        <f>YEAR(A2406)</f>
        <v/>
      </c>
    </row>
    <row r="2407">
      <c r="A2407" s="14" t="n">
        <v>44914</v>
      </c>
      <c r="B2407" s="15">
        <f>'01_RAW_Spot'!B2407</f>
        <v/>
      </c>
      <c r="C2407" s="16">
        <f>'01_RAW_IV'!B2407</f>
        <v/>
      </c>
      <c r="D2407" s="15">
        <f>LN(B2407/B2406)</f>
        <v/>
      </c>
      <c r="E2407" s="16">
        <f>STDEV(D2387:D2407)*SQRT(252)</f>
        <v/>
      </c>
      <c r="F2407" s="16">
        <f>STDEV(D2345:D2407)*SQRT(252)</f>
        <v/>
      </c>
      <c r="G2407" s="16">
        <f>IF(OR(C2407="",F2407=""),"",C2407-F2407)</f>
        <v/>
      </c>
      <c r="H2407" s="17">
        <f>IF(OR(C2407="",F2407="",F2407=0),"",C2407/F2407)</f>
        <v/>
      </c>
      <c r="I2407" s="18">
        <f>IF('01_RAW_FwdRV'!B2407="","",'01_RAW_FwdRV'!B2407)</f>
        <v/>
      </c>
      <c r="J2407" s="18">
        <f>IF(ROW()&lt;=3286,STDEV(D2408:D2428)*SQRT(252),"")</f>
        <v/>
      </c>
      <c r="K2407" s="18">
        <f>IF(ROW()&lt;=3244,LN(B2470/B2407),"")</f>
        <v/>
      </c>
      <c r="L2407" s="19" t="n">
        <v>0.2261014131338321</v>
      </c>
      <c r="M2407" s="19" t="n">
        <v>0.7547797173732336</v>
      </c>
      <c r="N2407" s="17" t="n">
        <v>-1.056157849500452</v>
      </c>
      <c r="O2407" s="20">
        <f>IF(F2407="","",IF(F2407&lt;'04_VOLATILITY_REGIMES'!$C$5,"Low",IF(F2407&lt;'04_VOLATILITY_REGIMES'!$C$6,"Normal",IF(F2407&lt;'04_VOLATILITY_REGIMES'!$C$7,"High","Extreme"))))</f>
        <v/>
      </c>
      <c r="P2407" s="20">
        <f>O2408</f>
        <v/>
      </c>
      <c r="Q2407" s="21">
        <f>YEAR(A2407)</f>
        <v/>
      </c>
    </row>
    <row r="2408">
      <c r="A2408" s="14" t="n">
        <v>44915</v>
      </c>
      <c r="B2408" s="15">
        <f>'01_RAW_Spot'!B2408</f>
        <v/>
      </c>
      <c r="C2408" s="16">
        <f>'01_RAW_IV'!B2408</f>
        <v/>
      </c>
      <c r="D2408" s="15">
        <f>LN(B2408/B2407)</f>
        <v/>
      </c>
      <c r="E2408" s="16">
        <f>STDEV(D2388:D2408)*SQRT(252)</f>
        <v/>
      </c>
      <c r="F2408" s="16">
        <f>STDEV(D2346:D2408)*SQRT(252)</f>
        <v/>
      </c>
      <c r="G2408" s="16">
        <f>IF(OR(C2408="",F2408=""),"",C2408-F2408)</f>
        <v/>
      </c>
      <c r="H2408" s="17">
        <f>IF(OR(C2408="",F2408="",F2408=0),"",C2408/F2408)</f>
        <v/>
      </c>
      <c r="I2408" s="18">
        <f>IF('01_RAW_FwdRV'!B2408="","",'01_RAW_FwdRV'!B2408)</f>
        <v/>
      </c>
      <c r="J2408" s="18">
        <f>IF(ROW()&lt;=3286,STDEV(D2409:D2429)*SQRT(252),"")</f>
        <v/>
      </c>
      <c r="K2408" s="18">
        <f>IF(ROW()&lt;=3244,LN(B2471/B2408),"")</f>
        <v/>
      </c>
      <c r="L2408" s="19" t="n">
        <v>0.1695056086414624</v>
      </c>
      <c r="M2408" s="19" t="n">
        <v>0.7548815953469049</v>
      </c>
      <c r="N2408" s="17" t="n">
        <v>-1.124089663497797</v>
      </c>
      <c r="O2408" s="20">
        <f>IF(F2408="","",IF(F2408&lt;'04_VOLATILITY_REGIMES'!$C$5,"Low",IF(F2408&lt;'04_VOLATILITY_REGIMES'!$C$6,"Normal",IF(F2408&lt;'04_VOLATILITY_REGIMES'!$C$7,"High","Extreme"))))</f>
        <v/>
      </c>
      <c r="P2408" s="20">
        <f>O2409</f>
        <v/>
      </c>
      <c r="Q2408" s="21">
        <f>YEAR(A2408)</f>
        <v/>
      </c>
    </row>
    <row r="2409">
      <c r="A2409" s="14" t="n">
        <v>44916</v>
      </c>
      <c r="B2409" s="15">
        <f>'01_RAW_Spot'!B2409</f>
        <v/>
      </c>
      <c r="C2409" s="16">
        <f>'01_RAW_IV'!B2409</f>
        <v/>
      </c>
      <c r="D2409" s="15">
        <f>LN(B2409/B2408)</f>
        <v/>
      </c>
      <c r="E2409" s="16">
        <f>STDEV(D2389:D2409)*SQRT(252)</f>
        <v/>
      </c>
      <c r="F2409" s="16">
        <f>STDEV(D2347:D2409)*SQRT(252)</f>
        <v/>
      </c>
      <c r="G2409" s="16">
        <f>IF(OR(C2409="",F2409=""),"",C2409-F2409)</f>
        <v/>
      </c>
      <c r="H2409" s="17">
        <f>IF(OR(C2409="",F2409="",F2409=0),"",C2409/F2409)</f>
        <v/>
      </c>
      <c r="I2409" s="18">
        <f>IF('01_RAW_FwdRV'!B2409="","",'01_RAW_FwdRV'!B2409)</f>
        <v/>
      </c>
      <c r="J2409" s="18">
        <f>IF(ROW()&lt;=3286,STDEV(D2410:D2430)*SQRT(252),"")</f>
        <v/>
      </c>
      <c r="K2409" s="18">
        <f>IF(ROW()&lt;=3244,LN(B2472/B2409),"")</f>
        <v/>
      </c>
      <c r="L2409" s="19" t="n">
        <v>0.1428571428571428</v>
      </c>
      <c r="M2409" s="19" t="n">
        <v>0.7541528239202658</v>
      </c>
      <c r="N2409" s="17" t="n">
        <v>-1.160534289982806</v>
      </c>
      <c r="O2409" s="20">
        <f>IF(F2409="","",IF(F2409&lt;'04_VOLATILITY_REGIMES'!$C$5,"Low",IF(F2409&lt;'04_VOLATILITY_REGIMES'!$C$6,"Normal",IF(F2409&lt;'04_VOLATILITY_REGIMES'!$C$7,"High","Extreme"))))</f>
        <v/>
      </c>
      <c r="P2409" s="20">
        <f>O2410</f>
        <v/>
      </c>
      <c r="Q2409" s="21">
        <f>YEAR(A2409)</f>
        <v/>
      </c>
    </row>
    <row r="2410">
      <c r="A2410" s="14" t="n">
        <v>44917</v>
      </c>
      <c r="B2410" s="15">
        <f>'01_RAW_Spot'!B2410</f>
        <v/>
      </c>
      <c r="C2410" s="16">
        <f>'01_RAW_IV'!B2410</f>
        <v/>
      </c>
      <c r="D2410" s="15">
        <f>LN(B2410/B2409)</f>
        <v/>
      </c>
      <c r="E2410" s="16">
        <f>STDEV(D2390:D2410)*SQRT(252)</f>
        <v/>
      </c>
      <c r="F2410" s="16">
        <f>STDEV(D2348:D2410)*SQRT(252)</f>
        <v/>
      </c>
      <c r="G2410" s="16">
        <f>IF(OR(C2410="",F2410=""),"",C2410-F2410)</f>
        <v/>
      </c>
      <c r="H2410" s="17">
        <f>IF(OR(C2410="",F2410="",F2410=0),"",C2410/F2410)</f>
        <v/>
      </c>
      <c r="I2410" s="18">
        <f>IF('01_RAW_FwdRV'!B2410="","",'01_RAW_FwdRV'!B2410)</f>
        <v/>
      </c>
      <c r="J2410" s="18">
        <f>IF(ROW()&lt;=3286,STDEV(D2411:D2431)*SQRT(252),"")</f>
        <v/>
      </c>
      <c r="K2410" s="18">
        <f>IF(ROW()&lt;=3244,LN(B2473/B2410),"")</f>
        <v/>
      </c>
      <c r="L2410" s="19" t="n">
        <v>0.1639684516396845</v>
      </c>
      <c r="M2410" s="19" t="n">
        <v>0.7575757575757576</v>
      </c>
      <c r="N2410" s="17" t="n">
        <v>-1.130321880803339</v>
      </c>
      <c r="O2410" s="20">
        <f>IF(F2410="","",IF(F2410&lt;'04_VOLATILITY_REGIMES'!$C$5,"Low",IF(F2410&lt;'04_VOLATILITY_REGIMES'!$C$6,"Normal",IF(F2410&lt;'04_VOLATILITY_REGIMES'!$C$7,"High","Extreme"))))</f>
        <v/>
      </c>
      <c r="P2410" s="20">
        <f>O2411</f>
        <v/>
      </c>
      <c r="Q2410" s="21">
        <f>YEAR(A2410)</f>
        <v/>
      </c>
    </row>
    <row r="2411">
      <c r="A2411" s="14" t="n">
        <v>44918</v>
      </c>
      <c r="B2411" s="15">
        <f>'01_RAW_Spot'!B2411</f>
        <v/>
      </c>
      <c r="C2411" s="16">
        <f>'01_RAW_IV'!B2411</f>
        <v/>
      </c>
      <c r="D2411" s="15">
        <f>LN(B2411/B2410)</f>
        <v/>
      </c>
      <c r="E2411" s="16">
        <f>STDEV(D2391:D2411)*SQRT(252)</f>
        <v/>
      </c>
      <c r="F2411" s="16">
        <f>STDEV(D2349:D2411)*SQRT(252)</f>
        <v/>
      </c>
      <c r="G2411" s="16">
        <f>IF(OR(C2411="",F2411=""),"",C2411-F2411)</f>
        <v/>
      </c>
      <c r="H2411" s="17">
        <f>IF(OR(C2411="",F2411="",F2411=0),"",C2411/F2411)</f>
        <v/>
      </c>
      <c r="I2411" s="18">
        <f>IF('01_RAW_FwdRV'!B2411="","",'01_RAW_FwdRV'!B2411)</f>
        <v/>
      </c>
      <c r="J2411" s="18">
        <f>IF(ROW()&lt;=3286,STDEV(D2412:D2432)*SQRT(252),"")</f>
        <v/>
      </c>
      <c r="K2411" s="18">
        <f>IF(ROW()&lt;=3244,LN(B2474/B2411),"")</f>
        <v/>
      </c>
      <c r="L2411" s="19" t="n">
        <v>0.150207468879668</v>
      </c>
      <c r="M2411" s="19" t="n">
        <v>0.7489626556016598</v>
      </c>
      <c r="N2411" s="17" t="n">
        <v>-1.141680681388006</v>
      </c>
      <c r="O2411" s="20">
        <f>IF(F2411="","",IF(F2411&lt;'04_VOLATILITY_REGIMES'!$C$5,"Low",IF(F2411&lt;'04_VOLATILITY_REGIMES'!$C$6,"Normal",IF(F2411&lt;'04_VOLATILITY_REGIMES'!$C$7,"High","Extreme"))))</f>
        <v/>
      </c>
      <c r="P2411" s="20">
        <f>O2412</f>
        <v/>
      </c>
      <c r="Q2411" s="21">
        <f>YEAR(A2411)</f>
        <v/>
      </c>
    </row>
    <row r="2412">
      <c r="A2412" s="14" t="n">
        <v>44921</v>
      </c>
      <c r="B2412" s="15">
        <f>'01_RAW_Spot'!B2412</f>
        <v/>
      </c>
      <c r="C2412" s="16">
        <f>'01_RAW_IV'!B2412</f>
        <v/>
      </c>
      <c r="D2412" s="15">
        <f>LN(B2412/B2411)</f>
        <v/>
      </c>
      <c r="E2412" s="16">
        <f>STDEV(D2392:D2412)*SQRT(252)</f>
        <v/>
      </c>
      <c r="F2412" s="16">
        <f>STDEV(D2350:D2412)*SQRT(252)</f>
        <v/>
      </c>
      <c r="G2412" s="16">
        <f>IF(OR(C2412="",F2412=""),"",C2412-F2412)</f>
        <v/>
      </c>
      <c r="H2412" s="17">
        <f>IF(OR(C2412="",F2412="",F2412=0),"",C2412/F2412)</f>
        <v/>
      </c>
      <c r="I2412" s="18">
        <f>IF('01_RAW_FwdRV'!B2412="","",'01_RAW_FwdRV'!B2412)</f>
        <v/>
      </c>
      <c r="J2412" s="18">
        <f>IF(ROW()&lt;=3286,STDEV(D2413:D2433)*SQRT(252),"")</f>
        <v/>
      </c>
      <c r="K2412" s="18">
        <f>IF(ROW()&lt;=3244,LN(B2475/B2412),"")</f>
        <v/>
      </c>
      <c r="L2412" s="19" t="n">
        <v>0.1459975114060556</v>
      </c>
      <c r="M2412" s="19" t="n">
        <v>0.6818747407714641</v>
      </c>
      <c r="N2412" s="17" t="n">
        <v>-0.9558997002979462</v>
      </c>
      <c r="O2412" s="20">
        <f>IF(F2412="","",IF(F2412&lt;'04_VOLATILITY_REGIMES'!$C$5,"Low",IF(F2412&lt;'04_VOLATILITY_REGIMES'!$C$6,"Normal",IF(F2412&lt;'04_VOLATILITY_REGIMES'!$C$7,"High","Extreme"))))</f>
        <v/>
      </c>
      <c r="P2412" s="20">
        <f>O2413</f>
        <v/>
      </c>
      <c r="Q2412" s="21">
        <f>YEAR(A2412)</f>
        <v/>
      </c>
    </row>
    <row r="2413">
      <c r="A2413" s="14" t="n">
        <v>44922</v>
      </c>
      <c r="B2413" s="15">
        <f>'01_RAW_Spot'!B2413</f>
        <v/>
      </c>
      <c r="C2413" s="16">
        <f>'01_RAW_IV'!B2413</f>
        <v/>
      </c>
      <c r="D2413" s="15">
        <f>LN(B2413/B2412)</f>
        <v/>
      </c>
      <c r="E2413" s="16">
        <f>STDEV(D2393:D2413)*SQRT(252)</f>
        <v/>
      </c>
      <c r="F2413" s="16">
        <f>STDEV(D2351:D2413)*SQRT(252)</f>
        <v/>
      </c>
      <c r="G2413" s="16">
        <f>IF(OR(C2413="",F2413=""),"",C2413-F2413)</f>
        <v/>
      </c>
      <c r="H2413" s="17">
        <f>IF(OR(C2413="",F2413="",F2413=0),"",C2413/F2413)</f>
        <v/>
      </c>
      <c r="I2413" s="18">
        <f>IF('01_RAW_FwdRV'!B2413="","",'01_RAW_FwdRV'!B2413)</f>
        <v/>
      </c>
      <c r="J2413" s="18">
        <f>IF(ROW()&lt;=3286,STDEV(D2414:D2434)*SQRT(252),"")</f>
        <v/>
      </c>
      <c r="K2413" s="18">
        <f>IF(ROW()&lt;=3244,LN(B2476/B2413),"")</f>
        <v/>
      </c>
      <c r="L2413" s="19" t="n">
        <v>0.1397180762852405</v>
      </c>
      <c r="M2413" s="19" t="n">
        <v>0.6865671641791045</v>
      </c>
      <c r="N2413" s="17" t="n">
        <v>-0.9726495164148495</v>
      </c>
      <c r="O2413" s="20">
        <f>IF(F2413="","",IF(F2413&lt;'04_VOLATILITY_REGIMES'!$C$5,"Low",IF(F2413&lt;'04_VOLATILITY_REGIMES'!$C$6,"Normal",IF(F2413&lt;'04_VOLATILITY_REGIMES'!$C$7,"High","Extreme"))))</f>
        <v/>
      </c>
      <c r="P2413" s="20">
        <f>O2414</f>
        <v/>
      </c>
      <c r="Q2413" s="21">
        <f>YEAR(A2413)</f>
        <v/>
      </c>
    </row>
    <row r="2414">
      <c r="A2414" s="14" t="n">
        <v>44923</v>
      </c>
      <c r="B2414" s="15">
        <f>'01_RAW_Spot'!B2414</f>
        <v/>
      </c>
      <c r="C2414" s="16">
        <f>'01_RAW_IV'!B2414</f>
        <v/>
      </c>
      <c r="D2414" s="15">
        <f>LN(B2414/B2413)</f>
        <v/>
      </c>
      <c r="E2414" s="16">
        <f>STDEV(D2394:D2414)*SQRT(252)</f>
        <v/>
      </c>
      <c r="F2414" s="16">
        <f>STDEV(D2352:D2414)*SQRT(252)</f>
        <v/>
      </c>
      <c r="G2414" s="16">
        <f>IF(OR(C2414="",F2414=""),"",C2414-F2414)</f>
        <v/>
      </c>
      <c r="H2414" s="17">
        <f>IF(OR(C2414="",F2414="",F2414=0),"",C2414/F2414)</f>
        <v/>
      </c>
      <c r="I2414" s="18">
        <f>IF('01_RAW_FwdRV'!B2414="","",'01_RAW_FwdRV'!B2414)</f>
        <v/>
      </c>
      <c r="J2414" s="18">
        <f>IF(ROW()&lt;=3286,STDEV(D2415:D2435)*SQRT(252),"")</f>
        <v/>
      </c>
      <c r="K2414" s="18">
        <f>IF(ROW()&lt;=3244,LN(B2477/B2414),"")</f>
        <v/>
      </c>
      <c r="L2414" s="19" t="n">
        <v>0.1715706589307915</v>
      </c>
      <c r="M2414" s="19" t="n">
        <v>0.627849150435143</v>
      </c>
      <c r="N2414" s="17" t="n">
        <v>-0.8202271171414045</v>
      </c>
      <c r="O2414" s="20">
        <f>IF(F2414="","",IF(F2414&lt;'04_VOLATILITY_REGIMES'!$C$5,"Low",IF(F2414&lt;'04_VOLATILITY_REGIMES'!$C$6,"Normal",IF(F2414&lt;'04_VOLATILITY_REGIMES'!$C$7,"High","Extreme"))))</f>
        <v/>
      </c>
      <c r="P2414" s="20">
        <f>O2415</f>
        <v/>
      </c>
      <c r="Q2414" s="21">
        <f>YEAR(A2414)</f>
        <v/>
      </c>
    </row>
    <row r="2415">
      <c r="A2415" s="14" t="n">
        <v>44924</v>
      </c>
      <c r="B2415" s="15">
        <f>'01_RAW_Spot'!B2415</f>
        <v/>
      </c>
      <c r="C2415" s="16">
        <f>'01_RAW_IV'!B2415</f>
        <v/>
      </c>
      <c r="D2415" s="15">
        <f>LN(B2415/B2414)</f>
        <v/>
      </c>
      <c r="E2415" s="16">
        <f>STDEV(D2395:D2415)*SQRT(252)</f>
        <v/>
      </c>
      <c r="F2415" s="16">
        <f>STDEV(D2353:D2415)*SQRT(252)</f>
        <v/>
      </c>
      <c r="G2415" s="16">
        <f>IF(OR(C2415="",F2415=""),"",C2415-F2415)</f>
        <v/>
      </c>
      <c r="H2415" s="17">
        <f>IF(OR(C2415="",F2415="",F2415=0),"",C2415/F2415)</f>
        <v/>
      </c>
      <c r="I2415" s="18">
        <f>IF('01_RAW_FwdRV'!B2415="","",'01_RAW_FwdRV'!B2415)</f>
        <v/>
      </c>
      <c r="J2415" s="18">
        <f>IF(ROW()&lt;=3286,STDEV(D2416:D2436)*SQRT(252),"")</f>
        <v/>
      </c>
      <c r="K2415" s="18">
        <f>IF(ROW()&lt;=3244,LN(B2478/B2415),"")</f>
        <v/>
      </c>
      <c r="L2415" s="19" t="n">
        <v>0.1565865782932891</v>
      </c>
      <c r="M2415" s="19" t="n">
        <v>0.628003314001657</v>
      </c>
      <c r="N2415" s="17" t="n">
        <v>-0.83716075803403</v>
      </c>
      <c r="O2415" s="20">
        <f>IF(F2415="","",IF(F2415&lt;'04_VOLATILITY_REGIMES'!$C$5,"Low",IF(F2415&lt;'04_VOLATILITY_REGIMES'!$C$6,"Normal",IF(F2415&lt;'04_VOLATILITY_REGIMES'!$C$7,"High","Extreme"))))</f>
        <v/>
      </c>
      <c r="P2415" s="20">
        <f>O2416</f>
        <v/>
      </c>
      <c r="Q2415" s="21">
        <f>YEAR(A2415)</f>
        <v/>
      </c>
    </row>
    <row r="2416">
      <c r="A2416" s="14" t="n">
        <v>44925</v>
      </c>
      <c r="B2416" s="15">
        <f>'01_RAW_Spot'!B2416</f>
        <v/>
      </c>
      <c r="C2416" s="16">
        <f>'01_RAW_IV'!B2416</f>
        <v/>
      </c>
      <c r="D2416" s="15">
        <f>LN(B2416/B2415)</f>
        <v/>
      </c>
      <c r="E2416" s="16">
        <f>STDEV(D2396:D2416)*SQRT(252)</f>
        <v/>
      </c>
      <c r="F2416" s="16">
        <f>STDEV(D2354:D2416)*SQRT(252)</f>
        <v/>
      </c>
      <c r="G2416" s="16">
        <f>IF(OR(C2416="",F2416=""),"",C2416-F2416)</f>
        <v/>
      </c>
      <c r="H2416" s="17">
        <f>IF(OR(C2416="",F2416="",F2416=0),"",C2416/F2416)</f>
        <v/>
      </c>
      <c r="I2416" s="18">
        <f>IF('01_RAW_FwdRV'!B2416="","",'01_RAW_FwdRV'!B2416)</f>
        <v/>
      </c>
      <c r="J2416" s="18">
        <f>IF(ROW()&lt;=3286,STDEV(D2417:D2437)*SQRT(252),"")</f>
        <v/>
      </c>
      <c r="K2416" s="18">
        <f>IF(ROW()&lt;=3244,LN(B2479/B2416),"")</f>
        <v/>
      </c>
      <c r="L2416" s="19" t="n">
        <v>0.1656314699792961</v>
      </c>
      <c r="M2416" s="19" t="n">
        <v>0.6132505175983437</v>
      </c>
      <c r="N2416" s="17" t="n">
        <v>-0.791751613075015</v>
      </c>
      <c r="O2416" s="20">
        <f>IF(F2416="","",IF(F2416&lt;'04_VOLATILITY_REGIMES'!$C$5,"Low",IF(F2416&lt;'04_VOLATILITY_REGIMES'!$C$6,"Normal",IF(F2416&lt;'04_VOLATILITY_REGIMES'!$C$7,"High","Extreme"))))</f>
        <v/>
      </c>
      <c r="P2416" s="20">
        <f>O2417</f>
        <v/>
      </c>
      <c r="Q2416" s="21">
        <f>YEAR(A2416)</f>
        <v/>
      </c>
    </row>
    <row r="2417">
      <c r="A2417" s="14" t="n">
        <v>44928</v>
      </c>
      <c r="B2417" s="15">
        <f>'01_RAW_Spot'!B2417</f>
        <v/>
      </c>
      <c r="C2417" s="16">
        <f>'01_RAW_IV'!B2417</f>
        <v/>
      </c>
      <c r="D2417" s="15">
        <f>LN(B2417/B2416)</f>
        <v/>
      </c>
      <c r="E2417" s="16">
        <f>STDEV(D2397:D2417)*SQRT(252)</f>
        <v/>
      </c>
      <c r="F2417" s="16">
        <f>STDEV(D2355:D2417)*SQRT(252)</f>
        <v/>
      </c>
      <c r="G2417" s="16">
        <f>IF(OR(C2417="",F2417=""),"",C2417-F2417)</f>
        <v/>
      </c>
      <c r="H2417" s="17">
        <f>IF(OR(C2417="",F2417="",F2417=0),"",C2417/F2417)</f>
        <v/>
      </c>
      <c r="I2417" s="18">
        <f>IF('01_RAW_FwdRV'!B2417="","",'01_RAW_FwdRV'!B2417)</f>
        <v/>
      </c>
      <c r="J2417" s="18">
        <f>IF(ROW()&lt;=3286,STDEV(D2418:D2438)*SQRT(252),"")</f>
        <v/>
      </c>
      <c r="K2417" s="18">
        <f>IF(ROW()&lt;=3244,LN(B2480/B2417),"")</f>
        <v/>
      </c>
      <c r="L2417" s="19" t="n">
        <v>0.1448675496688742</v>
      </c>
      <c r="M2417" s="19" t="n">
        <v>0.6117549668874173</v>
      </c>
      <c r="N2417" s="17" t="n">
        <v>-0.8166470145040799</v>
      </c>
      <c r="O2417" s="20">
        <f>IF(F2417="","",IF(F2417&lt;'04_VOLATILITY_REGIMES'!$C$5,"Low",IF(F2417&lt;'04_VOLATILITY_REGIMES'!$C$6,"Normal",IF(F2417&lt;'04_VOLATILITY_REGIMES'!$C$7,"High","Extreme"))))</f>
        <v/>
      </c>
      <c r="P2417" s="20">
        <f>O2418</f>
        <v/>
      </c>
      <c r="Q2417" s="21">
        <f>YEAR(A2417)</f>
        <v/>
      </c>
    </row>
    <row r="2418">
      <c r="A2418" s="14" t="n">
        <v>44929</v>
      </c>
      <c r="B2418" s="15">
        <f>'01_RAW_Spot'!B2418</f>
        <v/>
      </c>
      <c r="C2418" s="16">
        <f>'01_RAW_IV'!B2418</f>
        <v/>
      </c>
      <c r="D2418" s="15">
        <f>LN(B2418/B2417)</f>
        <v/>
      </c>
      <c r="E2418" s="16">
        <f>STDEV(D2398:D2418)*SQRT(252)</f>
        <v/>
      </c>
      <c r="F2418" s="16">
        <f>STDEV(D2356:D2418)*SQRT(252)</f>
        <v/>
      </c>
      <c r="G2418" s="16">
        <f>IF(OR(C2418="",F2418=""),"",C2418-F2418)</f>
        <v/>
      </c>
      <c r="H2418" s="17">
        <f>IF(OR(C2418="",F2418="",F2418=0),"",C2418/F2418)</f>
        <v/>
      </c>
      <c r="I2418" s="18">
        <f>IF('01_RAW_FwdRV'!B2418="","",'01_RAW_FwdRV'!B2418)</f>
        <v/>
      </c>
      <c r="J2418" s="18">
        <f>IF(ROW()&lt;=3286,STDEV(D2419:D2439)*SQRT(252),"")</f>
        <v/>
      </c>
      <c r="K2418" s="18">
        <f>IF(ROW()&lt;=3244,LN(B2481/B2418),"")</f>
        <v/>
      </c>
      <c r="L2418" s="19" t="n">
        <v>0.1307405875051717</v>
      </c>
      <c r="M2418" s="19" t="n">
        <v>0.5755068266446007</v>
      </c>
      <c r="N2418" s="17" t="n">
        <v>-0.7646345088449534</v>
      </c>
      <c r="O2418" s="20">
        <f>IF(F2418="","",IF(F2418&lt;'04_VOLATILITY_REGIMES'!$C$5,"Low",IF(F2418&lt;'04_VOLATILITY_REGIMES'!$C$6,"Normal",IF(F2418&lt;'04_VOLATILITY_REGIMES'!$C$7,"High","Extreme"))))</f>
        <v/>
      </c>
      <c r="P2418" s="20">
        <f>O2419</f>
        <v/>
      </c>
      <c r="Q2418" s="21">
        <f>YEAR(A2418)</f>
        <v/>
      </c>
    </row>
    <row r="2419">
      <c r="A2419" s="14" t="n">
        <v>44930</v>
      </c>
      <c r="B2419" s="15">
        <f>'01_RAW_Spot'!B2419</f>
        <v/>
      </c>
      <c r="C2419" s="16">
        <f>'01_RAW_IV'!B2419</f>
        <v/>
      </c>
      <c r="D2419" s="15">
        <f>LN(B2419/B2418)</f>
        <v/>
      </c>
      <c r="E2419" s="16">
        <f>STDEV(D2399:D2419)*SQRT(252)</f>
        <v/>
      </c>
      <c r="F2419" s="16">
        <f>STDEV(D2357:D2419)*SQRT(252)</f>
        <v/>
      </c>
      <c r="G2419" s="16">
        <f>IF(OR(C2419="",F2419=""),"",C2419-F2419)</f>
        <v/>
      </c>
      <c r="H2419" s="17">
        <f>IF(OR(C2419="",F2419="",F2419=0),"",C2419/F2419)</f>
        <v/>
      </c>
      <c r="I2419" s="18">
        <f>IF('01_RAW_FwdRV'!B2419="","",'01_RAW_FwdRV'!B2419)</f>
        <v/>
      </c>
      <c r="J2419" s="18">
        <f>IF(ROW()&lt;=3286,STDEV(D2420:D2440)*SQRT(252),"")</f>
        <v/>
      </c>
      <c r="K2419" s="18">
        <f>IF(ROW()&lt;=3244,LN(B2482/B2419),"")</f>
        <v/>
      </c>
      <c r="L2419" s="19" t="n">
        <v>0.1311000827129859</v>
      </c>
      <c r="M2419" s="19" t="n">
        <v>0.5388751033912325</v>
      </c>
      <c r="N2419" s="17" t="n">
        <v>-0.6870841074757315</v>
      </c>
      <c r="O2419" s="20">
        <f>IF(F2419="","",IF(F2419&lt;'04_VOLATILITY_REGIMES'!$C$5,"Low",IF(F2419&lt;'04_VOLATILITY_REGIMES'!$C$6,"Normal",IF(F2419&lt;'04_VOLATILITY_REGIMES'!$C$7,"High","Extreme"))))</f>
        <v/>
      </c>
      <c r="P2419" s="20">
        <f>O2420</f>
        <v/>
      </c>
      <c r="Q2419" s="21">
        <f>YEAR(A2419)</f>
        <v/>
      </c>
    </row>
    <row r="2420">
      <c r="A2420" s="14" t="n">
        <v>44931</v>
      </c>
      <c r="B2420" s="15">
        <f>'01_RAW_Spot'!B2420</f>
        <v/>
      </c>
      <c r="C2420" s="16">
        <f>'01_RAW_IV'!B2420</f>
        <v/>
      </c>
      <c r="D2420" s="15">
        <f>LN(B2420/B2419)</f>
        <v/>
      </c>
      <c r="E2420" s="16">
        <f>STDEV(D2400:D2420)*SQRT(252)</f>
        <v/>
      </c>
      <c r="F2420" s="16">
        <f>STDEV(D2358:D2420)*SQRT(252)</f>
        <v/>
      </c>
      <c r="G2420" s="16">
        <f>IF(OR(C2420="",F2420=""),"",C2420-F2420)</f>
        <v/>
      </c>
      <c r="H2420" s="17">
        <f>IF(OR(C2420="",F2420="",F2420=0),"",C2420/F2420)</f>
        <v/>
      </c>
      <c r="I2420" s="18">
        <f>IF('01_RAW_FwdRV'!B2420="","",'01_RAW_FwdRV'!B2420)</f>
        <v/>
      </c>
      <c r="J2420" s="18">
        <f>IF(ROW()&lt;=3286,STDEV(D2421:D2441)*SQRT(252),"")</f>
        <v/>
      </c>
      <c r="K2420" s="18">
        <f>IF(ROW()&lt;=3244,LN(B2483/B2420),"")</f>
        <v/>
      </c>
      <c r="L2420" s="19" t="n">
        <v>0.1422075237701529</v>
      </c>
      <c r="M2420" s="19" t="n">
        <v>0.5303844563869368</v>
      </c>
      <c r="N2420" s="17" t="n">
        <v>-0.6450373752764434</v>
      </c>
      <c r="O2420" s="20">
        <f>IF(F2420="","",IF(F2420&lt;'04_VOLATILITY_REGIMES'!$C$5,"Low",IF(F2420&lt;'04_VOLATILITY_REGIMES'!$C$6,"Normal",IF(F2420&lt;'04_VOLATILITY_REGIMES'!$C$7,"High","Extreme"))))</f>
        <v/>
      </c>
      <c r="P2420" s="20">
        <f>O2421</f>
        <v/>
      </c>
      <c r="Q2420" s="21">
        <f>YEAR(A2420)</f>
        <v/>
      </c>
    </row>
    <row r="2421">
      <c r="A2421" s="14" t="n">
        <v>44932</v>
      </c>
      <c r="B2421" s="15">
        <f>'01_RAW_Spot'!B2421</f>
        <v/>
      </c>
      <c r="C2421" s="16">
        <f>'01_RAW_IV'!B2421</f>
        <v/>
      </c>
      <c r="D2421" s="15">
        <f>LN(B2421/B2420)</f>
        <v/>
      </c>
      <c r="E2421" s="16">
        <f>STDEV(D2401:D2421)*SQRT(252)</f>
        <v/>
      </c>
      <c r="F2421" s="16">
        <f>STDEV(D2359:D2421)*SQRT(252)</f>
        <v/>
      </c>
      <c r="G2421" s="16">
        <f>IF(OR(C2421="",F2421=""),"",C2421-F2421)</f>
        <v/>
      </c>
      <c r="H2421" s="17">
        <f>IF(OR(C2421="",F2421="",F2421=0),"",C2421/F2421)</f>
        <v/>
      </c>
      <c r="I2421" s="18">
        <f>IF('01_RAW_FwdRV'!B2421="","",'01_RAW_FwdRV'!B2421)</f>
        <v/>
      </c>
      <c r="J2421" s="18">
        <f>IF(ROW()&lt;=3286,STDEV(D2422:D2442)*SQRT(252),"")</f>
        <v/>
      </c>
      <c r="K2421" s="18">
        <f>IF(ROW()&lt;=3244,LN(B2484/B2421),"")</f>
        <v/>
      </c>
      <c r="L2421" s="19" t="n">
        <v>0.07892561983471075</v>
      </c>
      <c r="M2421" s="19" t="n">
        <v>0.5177685950413223</v>
      </c>
      <c r="N2421" s="17" t="n">
        <v>-0.7002490473601778</v>
      </c>
      <c r="O2421" s="20">
        <f>IF(F2421="","",IF(F2421&lt;'04_VOLATILITY_REGIMES'!$C$5,"Low",IF(F2421&lt;'04_VOLATILITY_REGIMES'!$C$6,"Normal",IF(F2421&lt;'04_VOLATILITY_REGIMES'!$C$7,"High","Extreme"))))</f>
        <v/>
      </c>
      <c r="P2421" s="20">
        <f>O2422</f>
        <v/>
      </c>
      <c r="Q2421" s="21">
        <f>YEAR(A2421)</f>
        <v/>
      </c>
    </row>
    <row r="2422">
      <c r="A2422" s="14" t="n">
        <v>44935</v>
      </c>
      <c r="B2422" s="15">
        <f>'01_RAW_Spot'!B2422</f>
        <v/>
      </c>
      <c r="C2422" s="16">
        <f>'01_RAW_IV'!B2422</f>
        <v/>
      </c>
      <c r="D2422" s="15">
        <f>LN(B2422/B2421)</f>
        <v/>
      </c>
      <c r="E2422" s="16">
        <f>STDEV(D2402:D2422)*SQRT(252)</f>
        <v/>
      </c>
      <c r="F2422" s="16">
        <f>STDEV(D2360:D2422)*SQRT(252)</f>
        <v/>
      </c>
      <c r="G2422" s="16">
        <f>IF(OR(C2422="",F2422=""),"",C2422-F2422)</f>
        <v/>
      </c>
      <c r="H2422" s="17">
        <f>IF(OR(C2422="",F2422="",F2422=0),"",C2422/F2422)</f>
        <v/>
      </c>
      <c r="I2422" s="18">
        <f>IF('01_RAW_FwdRV'!B2422="","",'01_RAW_FwdRV'!B2422)</f>
        <v/>
      </c>
      <c r="J2422" s="18">
        <f>IF(ROW()&lt;=3286,STDEV(D2423:D2443)*SQRT(252),"")</f>
        <v/>
      </c>
      <c r="K2422" s="18">
        <f>IF(ROW()&lt;=3244,LN(B2485/B2422),"")</f>
        <v/>
      </c>
      <c r="L2422" s="19" t="n">
        <v>0.1189591078066914</v>
      </c>
      <c r="M2422" s="19" t="n">
        <v>0.5142503097893433</v>
      </c>
      <c r="N2422" s="17" t="n">
        <v>-0.641620825783714</v>
      </c>
      <c r="O2422" s="20">
        <f>IF(F2422="","",IF(F2422&lt;'04_VOLATILITY_REGIMES'!$C$5,"Low",IF(F2422&lt;'04_VOLATILITY_REGIMES'!$C$6,"Normal",IF(F2422&lt;'04_VOLATILITY_REGIMES'!$C$7,"High","Extreme"))))</f>
        <v/>
      </c>
      <c r="P2422" s="20">
        <f>O2423</f>
        <v/>
      </c>
      <c r="Q2422" s="21">
        <f>YEAR(A2422)</f>
        <v/>
      </c>
    </row>
    <row r="2423">
      <c r="A2423" s="14" t="n">
        <v>44936</v>
      </c>
      <c r="B2423" s="15">
        <f>'01_RAW_Spot'!B2423</f>
        <v/>
      </c>
      <c r="C2423" s="16">
        <f>'01_RAW_IV'!B2423</f>
        <v/>
      </c>
      <c r="D2423" s="15">
        <f>LN(B2423/B2422)</f>
        <v/>
      </c>
      <c r="E2423" s="16">
        <f>STDEV(D2403:D2423)*SQRT(252)</f>
        <v/>
      </c>
      <c r="F2423" s="16">
        <f>STDEV(D2361:D2423)*SQRT(252)</f>
        <v/>
      </c>
      <c r="G2423" s="16">
        <f>IF(OR(C2423="",F2423=""),"",C2423-F2423)</f>
        <v/>
      </c>
      <c r="H2423" s="17">
        <f>IF(OR(C2423="",F2423="",F2423=0),"",C2423/F2423)</f>
        <v/>
      </c>
      <c r="I2423" s="18">
        <f>IF('01_RAW_FwdRV'!B2423="","",'01_RAW_FwdRV'!B2423)</f>
        <v/>
      </c>
      <c r="J2423" s="18">
        <f>IF(ROW()&lt;=3286,STDEV(D2424:D2444)*SQRT(252),"")</f>
        <v/>
      </c>
      <c r="K2423" s="18">
        <f>IF(ROW()&lt;=3244,LN(B2486/B2423),"")</f>
        <v/>
      </c>
      <c r="L2423" s="19" t="n">
        <v>0.1862097440132122</v>
      </c>
      <c r="M2423" s="19" t="n">
        <v>0.5532617671345995</v>
      </c>
      <c r="N2423" s="17" t="n">
        <v>-0.6359375595427996</v>
      </c>
      <c r="O2423" s="20">
        <f>IF(F2423="","",IF(F2423&lt;'04_VOLATILITY_REGIMES'!$C$5,"Low",IF(F2423&lt;'04_VOLATILITY_REGIMES'!$C$6,"Normal",IF(F2423&lt;'04_VOLATILITY_REGIMES'!$C$7,"High","Extreme"))))</f>
        <v/>
      </c>
      <c r="P2423" s="20">
        <f>O2424</f>
        <v/>
      </c>
      <c r="Q2423" s="21">
        <f>YEAR(A2423)</f>
        <v/>
      </c>
    </row>
    <row r="2424">
      <c r="A2424" s="14" t="n">
        <v>44937</v>
      </c>
      <c r="B2424" s="15">
        <f>'01_RAW_Spot'!B2424</f>
        <v/>
      </c>
      <c r="C2424" s="16">
        <f>'01_RAW_IV'!B2424</f>
        <v/>
      </c>
      <c r="D2424" s="15">
        <f>LN(B2424/B2423)</f>
        <v/>
      </c>
      <c r="E2424" s="16">
        <f>STDEV(D2404:D2424)*SQRT(252)</f>
        <v/>
      </c>
      <c r="F2424" s="16">
        <f>STDEV(D2362:D2424)*SQRT(252)</f>
        <v/>
      </c>
      <c r="G2424" s="16">
        <f>IF(OR(C2424="",F2424=""),"",C2424-F2424)</f>
        <v/>
      </c>
      <c r="H2424" s="17">
        <f>IF(OR(C2424="",F2424="",F2424=0),"",C2424/F2424)</f>
        <v/>
      </c>
      <c r="I2424" s="18">
        <f>IF('01_RAW_FwdRV'!B2424="","",'01_RAW_FwdRV'!B2424)</f>
        <v/>
      </c>
      <c r="J2424" s="18">
        <f>IF(ROW()&lt;=3286,STDEV(D2425:D2445)*SQRT(252),"")</f>
        <v/>
      </c>
      <c r="K2424" s="18">
        <f>IF(ROW()&lt;=3244,LN(B2487/B2424),"")</f>
        <v/>
      </c>
      <c r="L2424" s="19" t="n">
        <v>0.2253404869995873</v>
      </c>
      <c r="M2424" s="19" t="n">
        <v>0.5592241023524557</v>
      </c>
      <c r="N2424" s="17" t="n">
        <v>-0.6057984155136894</v>
      </c>
      <c r="O2424" s="20">
        <f>IF(F2424="","",IF(F2424&lt;'04_VOLATILITY_REGIMES'!$C$5,"Low",IF(F2424&lt;'04_VOLATILITY_REGIMES'!$C$6,"Normal",IF(F2424&lt;'04_VOLATILITY_REGIMES'!$C$7,"High","Extreme"))))</f>
        <v/>
      </c>
      <c r="P2424" s="20">
        <f>O2425</f>
        <v/>
      </c>
      <c r="Q2424" s="21">
        <f>YEAR(A2424)</f>
        <v/>
      </c>
    </row>
    <row r="2425">
      <c r="A2425" s="14" t="n">
        <v>44938</v>
      </c>
      <c r="B2425" s="15">
        <f>'01_RAW_Spot'!B2425</f>
        <v/>
      </c>
      <c r="C2425" s="16">
        <f>'01_RAW_IV'!B2425</f>
        <v/>
      </c>
      <c r="D2425" s="15">
        <f>LN(B2425/B2424)</f>
        <v/>
      </c>
      <c r="E2425" s="16">
        <f>STDEV(D2405:D2425)*SQRT(252)</f>
        <v/>
      </c>
      <c r="F2425" s="16">
        <f>STDEV(D2363:D2425)*SQRT(252)</f>
        <v/>
      </c>
      <c r="G2425" s="16">
        <f>IF(OR(C2425="",F2425=""),"",C2425-F2425)</f>
        <v/>
      </c>
      <c r="H2425" s="17">
        <f>IF(OR(C2425="",F2425="",F2425=0),"",C2425/F2425)</f>
        <v/>
      </c>
      <c r="I2425" s="18">
        <f>IF('01_RAW_FwdRV'!B2425="","",'01_RAW_FwdRV'!B2425)</f>
        <v/>
      </c>
      <c r="J2425" s="18">
        <f>IF(ROW()&lt;=3286,STDEV(D2426:D2446)*SQRT(252),"")</f>
        <v/>
      </c>
      <c r="K2425" s="18">
        <f>IF(ROW()&lt;=3244,LN(B2488/B2425),"")</f>
        <v/>
      </c>
      <c r="L2425" s="19" t="n">
        <v>0.2285478547854785</v>
      </c>
      <c r="M2425" s="19" t="n">
        <v>0.5594059405940595</v>
      </c>
      <c r="N2425" s="17" t="n">
        <v>-0.6027998024768557</v>
      </c>
      <c r="O2425" s="20">
        <f>IF(F2425="","",IF(F2425&lt;'04_VOLATILITY_REGIMES'!$C$5,"Low",IF(F2425&lt;'04_VOLATILITY_REGIMES'!$C$6,"Normal",IF(F2425&lt;'04_VOLATILITY_REGIMES'!$C$7,"High","Extreme"))))</f>
        <v/>
      </c>
      <c r="P2425" s="20">
        <f>O2426</f>
        <v/>
      </c>
      <c r="Q2425" s="21">
        <f>YEAR(A2425)</f>
        <v/>
      </c>
    </row>
    <row r="2426">
      <c r="A2426" s="14" t="n">
        <v>44939</v>
      </c>
      <c r="B2426" s="15">
        <f>'01_RAW_Spot'!B2426</f>
        <v/>
      </c>
      <c r="C2426" s="16">
        <f>'01_RAW_IV'!B2426</f>
        <v/>
      </c>
      <c r="D2426" s="15">
        <f>LN(B2426/B2425)</f>
        <v/>
      </c>
      <c r="E2426" s="16">
        <f>STDEV(D2406:D2426)*SQRT(252)</f>
        <v/>
      </c>
      <c r="F2426" s="16">
        <f>STDEV(D2364:D2426)*SQRT(252)</f>
        <v/>
      </c>
      <c r="G2426" s="16">
        <f>IF(OR(C2426="",F2426=""),"",C2426-F2426)</f>
        <v/>
      </c>
      <c r="H2426" s="17">
        <f>IF(OR(C2426="",F2426="",F2426=0),"",C2426/F2426)</f>
        <v/>
      </c>
      <c r="I2426" s="18">
        <f>IF('01_RAW_FwdRV'!B2426="","",'01_RAW_FwdRV'!B2426)</f>
        <v/>
      </c>
      <c r="J2426" s="18">
        <f>IF(ROW()&lt;=3286,STDEV(D2427:D2447)*SQRT(252),"")</f>
        <v/>
      </c>
      <c r="K2426" s="18">
        <f>IF(ROW()&lt;=3244,LN(B2489/B2426),"")</f>
        <v/>
      </c>
      <c r="L2426" s="19" t="n">
        <v>0.1744329896907217</v>
      </c>
      <c r="M2426" s="19" t="n">
        <v>0.5649484536082474</v>
      </c>
      <c r="N2426" s="17" t="n">
        <v>-0.6799997186319897</v>
      </c>
      <c r="O2426" s="20">
        <f>IF(F2426="","",IF(F2426&lt;'04_VOLATILITY_REGIMES'!$C$5,"Low",IF(F2426&lt;'04_VOLATILITY_REGIMES'!$C$6,"Normal",IF(F2426&lt;'04_VOLATILITY_REGIMES'!$C$7,"High","Extreme"))))</f>
        <v/>
      </c>
      <c r="P2426" s="20">
        <f>O2427</f>
        <v/>
      </c>
      <c r="Q2426" s="21">
        <f>YEAR(A2426)</f>
        <v/>
      </c>
    </row>
    <row r="2427">
      <c r="A2427" s="14" t="n">
        <v>44942</v>
      </c>
      <c r="B2427" s="15">
        <f>'01_RAW_Spot'!B2427</f>
        <v/>
      </c>
      <c r="C2427" s="16">
        <f>'01_RAW_IV'!B2427</f>
        <v/>
      </c>
      <c r="D2427" s="15">
        <f>LN(B2427/B2426)</f>
        <v/>
      </c>
      <c r="E2427" s="16">
        <f>STDEV(D2407:D2427)*SQRT(252)</f>
        <v/>
      </c>
      <c r="F2427" s="16">
        <f>STDEV(D2365:D2427)*SQRT(252)</f>
        <v/>
      </c>
      <c r="G2427" s="16">
        <f>IF(OR(C2427="",F2427=""),"",C2427-F2427)</f>
        <v/>
      </c>
      <c r="H2427" s="17">
        <f>IF(OR(C2427="",F2427="",F2427=0),"",C2427/F2427)</f>
        <v/>
      </c>
      <c r="I2427" s="18">
        <f>IF('01_RAW_FwdRV'!B2427="","",'01_RAW_FwdRV'!B2427)</f>
        <v/>
      </c>
      <c r="J2427" s="18">
        <f>IF(ROW()&lt;=3286,STDEV(D2428:D2448)*SQRT(252),"")</f>
        <v/>
      </c>
      <c r="K2427" s="18">
        <f>IF(ROW()&lt;=3244,LN(B2490/B2427),"")</f>
        <v/>
      </c>
      <c r="L2427" s="19" t="n">
        <v>0.1747732893652102</v>
      </c>
      <c r="M2427" s="19" t="n">
        <v>0.578318219291014</v>
      </c>
      <c r="N2427" s="17" t="n">
        <v>-0.7058208749709755</v>
      </c>
      <c r="O2427" s="20">
        <f>IF(F2427="","",IF(F2427&lt;'04_VOLATILITY_REGIMES'!$C$5,"Low",IF(F2427&lt;'04_VOLATILITY_REGIMES'!$C$6,"Normal",IF(F2427&lt;'04_VOLATILITY_REGIMES'!$C$7,"High","Extreme"))))</f>
        <v/>
      </c>
      <c r="P2427" s="20">
        <f>O2428</f>
        <v/>
      </c>
      <c r="Q2427" s="21">
        <f>YEAR(A2427)</f>
        <v/>
      </c>
    </row>
    <row r="2428">
      <c r="A2428" s="14" t="n">
        <v>44943</v>
      </c>
      <c r="B2428" s="15">
        <f>'01_RAW_Spot'!B2428</f>
        <v/>
      </c>
      <c r="C2428" s="16">
        <f>'01_RAW_IV'!B2428</f>
        <v/>
      </c>
      <c r="D2428" s="15">
        <f>LN(B2428/B2427)</f>
        <v/>
      </c>
      <c r="E2428" s="16">
        <f>STDEV(D2408:D2428)*SQRT(252)</f>
        <v/>
      </c>
      <c r="F2428" s="16">
        <f>STDEV(D2366:D2428)*SQRT(252)</f>
        <v/>
      </c>
      <c r="G2428" s="16">
        <f>IF(OR(C2428="",F2428=""),"",C2428-F2428)</f>
        <v/>
      </c>
      <c r="H2428" s="17">
        <f>IF(OR(C2428="",F2428="",F2428=0),"",C2428/F2428)</f>
        <v/>
      </c>
      <c r="I2428" s="18">
        <f>IF('01_RAW_FwdRV'!B2428="","",'01_RAW_FwdRV'!B2428)</f>
        <v/>
      </c>
      <c r="J2428" s="18">
        <f>IF(ROW()&lt;=3286,STDEV(D2429:D2449)*SQRT(252),"")</f>
        <v/>
      </c>
      <c r="K2428" s="18">
        <f>IF(ROW()&lt;=3244,LN(B2491/B2428),"")</f>
        <v/>
      </c>
      <c r="L2428" s="19" t="n">
        <v>0.1751133086114545</v>
      </c>
      <c r="M2428" s="19" t="n">
        <v>0.580552121961269</v>
      </c>
      <c r="N2428" s="17" t="n">
        <v>-0.7133796426440415</v>
      </c>
      <c r="O2428" s="20">
        <f>IF(F2428="","",IF(F2428&lt;'04_VOLATILITY_REGIMES'!$C$5,"Low",IF(F2428&lt;'04_VOLATILITY_REGIMES'!$C$6,"Normal",IF(F2428&lt;'04_VOLATILITY_REGIMES'!$C$7,"High","Extreme"))))</f>
        <v/>
      </c>
      <c r="P2428" s="20">
        <f>O2429</f>
        <v/>
      </c>
      <c r="Q2428" s="21">
        <f>YEAR(A2428)</f>
        <v/>
      </c>
    </row>
    <row r="2429">
      <c r="A2429" s="14" t="n">
        <v>44944</v>
      </c>
      <c r="B2429" s="15">
        <f>'01_RAW_Spot'!B2429</f>
        <v/>
      </c>
      <c r="C2429" s="16">
        <f>'01_RAW_IV'!B2429</f>
        <v/>
      </c>
      <c r="D2429" s="15">
        <f>LN(B2429/B2428)</f>
        <v/>
      </c>
      <c r="E2429" s="16">
        <f>STDEV(D2409:D2429)*SQRT(252)</f>
        <v/>
      </c>
      <c r="F2429" s="16">
        <f>STDEV(D2367:D2429)*SQRT(252)</f>
        <v/>
      </c>
      <c r="G2429" s="16">
        <f>IF(OR(C2429="",F2429=""),"",C2429-F2429)</f>
        <v/>
      </c>
      <c r="H2429" s="17">
        <f>IF(OR(C2429="",F2429="",F2429=0),"",C2429/F2429)</f>
        <v/>
      </c>
      <c r="I2429" s="18">
        <f>IF('01_RAW_FwdRV'!B2429="","",'01_RAW_FwdRV'!B2429)</f>
        <v/>
      </c>
      <c r="J2429" s="18">
        <f>IF(ROW()&lt;=3286,STDEV(D2430:D2450)*SQRT(252),"")</f>
        <v/>
      </c>
      <c r="K2429" s="18">
        <f>IF(ROW()&lt;=3244,LN(B2492/B2429),"")</f>
        <v/>
      </c>
      <c r="L2429" s="19" t="n">
        <v>0.1651565074135091</v>
      </c>
      <c r="M2429" s="19" t="n">
        <v>0.6173805601317958</v>
      </c>
      <c r="N2429" s="17" t="n">
        <v>-0.7986132311929754</v>
      </c>
      <c r="O2429" s="20">
        <f>IF(F2429="","",IF(F2429&lt;'04_VOLATILITY_REGIMES'!$C$5,"Low",IF(F2429&lt;'04_VOLATILITY_REGIMES'!$C$6,"Normal",IF(F2429&lt;'04_VOLATILITY_REGIMES'!$C$7,"High","Extreme"))))</f>
        <v/>
      </c>
      <c r="P2429" s="20">
        <f>O2430</f>
        <v/>
      </c>
      <c r="Q2429" s="21">
        <f>YEAR(A2429)</f>
        <v/>
      </c>
    </row>
    <row r="2430">
      <c r="A2430" s="14" t="n">
        <v>44945</v>
      </c>
      <c r="B2430" s="15">
        <f>'01_RAW_Spot'!B2430</f>
        <v/>
      </c>
      <c r="C2430" s="16">
        <f>'01_RAW_IV'!B2430</f>
        <v/>
      </c>
      <c r="D2430" s="15">
        <f>LN(B2430/B2429)</f>
        <v/>
      </c>
      <c r="E2430" s="16">
        <f>STDEV(D2410:D2430)*SQRT(252)</f>
        <v/>
      </c>
      <c r="F2430" s="16">
        <f>STDEV(D2368:D2430)*SQRT(252)</f>
        <v/>
      </c>
      <c r="G2430" s="16">
        <f>IF(OR(C2430="",F2430=""),"",C2430-F2430)</f>
        <v/>
      </c>
      <c r="H2430" s="17">
        <f>IF(OR(C2430="",F2430="",F2430=0),"",C2430/F2430)</f>
        <v/>
      </c>
      <c r="I2430" s="18">
        <f>IF('01_RAW_FwdRV'!B2430="","",'01_RAW_FwdRV'!B2430)</f>
        <v/>
      </c>
      <c r="J2430" s="18">
        <f>IF(ROW()&lt;=3286,STDEV(D2431:D2451)*SQRT(252),"")</f>
        <v/>
      </c>
      <c r="K2430" s="18">
        <f>IF(ROW()&lt;=3244,LN(B2493/B2430),"")</f>
        <v/>
      </c>
      <c r="L2430" s="19" t="n">
        <v>0.1321531494442157</v>
      </c>
      <c r="M2430" s="19" t="n">
        <v>0.5611362700699877</v>
      </c>
      <c r="N2430" s="17" t="n">
        <v>-0.7299822029372531</v>
      </c>
      <c r="O2430" s="20">
        <f>IF(F2430="","",IF(F2430&lt;'04_VOLATILITY_REGIMES'!$C$5,"Low",IF(F2430&lt;'04_VOLATILITY_REGIMES'!$C$6,"Normal",IF(F2430&lt;'04_VOLATILITY_REGIMES'!$C$7,"High","Extreme"))))</f>
        <v/>
      </c>
      <c r="P2430" s="20">
        <f>O2431</f>
        <v/>
      </c>
      <c r="Q2430" s="21">
        <f>YEAR(A2430)</f>
        <v/>
      </c>
    </row>
    <row r="2431">
      <c r="A2431" s="14" t="n">
        <v>44946</v>
      </c>
      <c r="B2431" s="15">
        <f>'01_RAW_Spot'!B2431</f>
        <v/>
      </c>
      <c r="C2431" s="16">
        <f>'01_RAW_IV'!B2431</f>
        <v/>
      </c>
      <c r="D2431" s="15">
        <f>LN(B2431/B2430)</f>
        <v/>
      </c>
      <c r="E2431" s="16">
        <f>STDEV(D2411:D2431)*SQRT(252)</f>
        <v/>
      </c>
      <c r="F2431" s="16">
        <f>STDEV(D2369:D2431)*SQRT(252)</f>
        <v/>
      </c>
      <c r="G2431" s="16">
        <f>IF(OR(C2431="",F2431=""),"",C2431-F2431)</f>
        <v/>
      </c>
      <c r="H2431" s="17">
        <f>IF(OR(C2431="",F2431="",F2431=0),"",C2431/F2431)</f>
        <v/>
      </c>
      <c r="I2431" s="18">
        <f>IF('01_RAW_FwdRV'!B2431="","",'01_RAW_FwdRV'!B2431)</f>
        <v/>
      </c>
      <c r="J2431" s="18">
        <f>IF(ROW()&lt;=3286,STDEV(D2432:D2452)*SQRT(252),"")</f>
        <v/>
      </c>
      <c r="K2431" s="18">
        <f>IF(ROW()&lt;=3244,LN(B2494/B2431),"")</f>
        <v/>
      </c>
      <c r="L2431" s="19" t="n">
        <v>0.1209876543209877</v>
      </c>
      <c r="M2431" s="19" t="n">
        <v>0.5621399176954732</v>
      </c>
      <c r="N2431" s="17" t="n">
        <v>-0.7553906578202874</v>
      </c>
      <c r="O2431" s="20">
        <f>IF(F2431="","",IF(F2431&lt;'04_VOLATILITY_REGIMES'!$C$5,"Low",IF(F2431&lt;'04_VOLATILITY_REGIMES'!$C$6,"Normal",IF(F2431&lt;'04_VOLATILITY_REGIMES'!$C$7,"High","Extreme"))))</f>
        <v/>
      </c>
      <c r="P2431" s="20">
        <f>O2432</f>
        <v/>
      </c>
      <c r="Q2431" s="21">
        <f>YEAR(A2431)</f>
        <v/>
      </c>
    </row>
    <row r="2432">
      <c r="A2432" s="14" t="n">
        <v>44949</v>
      </c>
      <c r="B2432" s="15">
        <f>'01_RAW_Spot'!B2432</f>
        <v/>
      </c>
      <c r="C2432" s="16">
        <f>'01_RAW_IV'!B2432</f>
        <v/>
      </c>
      <c r="D2432" s="15">
        <f>LN(B2432/B2431)</f>
        <v/>
      </c>
      <c r="E2432" s="16">
        <f>STDEV(D2412:D2432)*SQRT(252)</f>
        <v/>
      </c>
      <c r="F2432" s="16">
        <f>STDEV(D2370:D2432)*SQRT(252)</f>
        <v/>
      </c>
      <c r="G2432" s="16">
        <f>IF(OR(C2432="",F2432=""),"",C2432-F2432)</f>
        <v/>
      </c>
      <c r="H2432" s="17">
        <f>IF(OR(C2432="",F2432="",F2432=0),"",C2432/F2432)</f>
        <v/>
      </c>
      <c r="I2432" s="18">
        <f>IF('01_RAW_FwdRV'!B2432="","",'01_RAW_FwdRV'!B2432)</f>
        <v/>
      </c>
      <c r="J2432" s="18">
        <f>IF(ROW()&lt;=3286,STDEV(D2433:D2453)*SQRT(252),"")</f>
        <v/>
      </c>
      <c r="K2432" s="18">
        <f>IF(ROW()&lt;=3244,LN(B2495/B2432),"")</f>
        <v/>
      </c>
      <c r="L2432" s="19" t="n">
        <v>0.1398601398601399</v>
      </c>
      <c r="M2432" s="19" t="n">
        <v>0.5750719868366927</v>
      </c>
      <c r="N2432" s="17" t="n">
        <v>-0.7433295711043069</v>
      </c>
      <c r="O2432" s="20">
        <f>IF(F2432="","",IF(F2432&lt;'04_VOLATILITY_REGIMES'!$C$5,"Low",IF(F2432&lt;'04_VOLATILITY_REGIMES'!$C$6,"Normal",IF(F2432&lt;'04_VOLATILITY_REGIMES'!$C$7,"High","Extreme"))))</f>
        <v/>
      </c>
      <c r="P2432" s="20">
        <f>O2433</f>
        <v/>
      </c>
      <c r="Q2432" s="21">
        <f>YEAR(A2432)</f>
        <v/>
      </c>
    </row>
    <row r="2433">
      <c r="A2433" s="14" t="n">
        <v>44950</v>
      </c>
      <c r="B2433" s="15">
        <f>'01_RAW_Spot'!B2433</f>
        <v/>
      </c>
      <c r="C2433" s="16">
        <f>'01_RAW_IV'!B2433</f>
        <v/>
      </c>
      <c r="D2433" s="15">
        <f>LN(B2433/B2432)</f>
        <v/>
      </c>
      <c r="E2433" s="16">
        <f>STDEV(D2413:D2433)*SQRT(252)</f>
        <v/>
      </c>
      <c r="F2433" s="16">
        <f>STDEV(D2371:D2433)*SQRT(252)</f>
        <v/>
      </c>
      <c r="G2433" s="16">
        <f>IF(OR(C2433="",F2433=""),"",C2433-F2433)</f>
        <v/>
      </c>
      <c r="H2433" s="17">
        <f>IF(OR(C2433="",F2433="",F2433=0),"",C2433/F2433)</f>
        <v/>
      </c>
      <c r="I2433" s="18">
        <f>IF('01_RAW_FwdRV'!B2433="","",'01_RAW_FwdRV'!B2433)</f>
        <v/>
      </c>
      <c r="J2433" s="18">
        <f>IF(ROW()&lt;=3286,STDEV(D2434:D2454)*SQRT(252),"")</f>
        <v/>
      </c>
      <c r="K2433" s="18">
        <f>IF(ROW()&lt;=3244,LN(B2496/B2433),"")</f>
        <v/>
      </c>
      <c r="L2433" s="19" t="n">
        <v>0.1492598684210526</v>
      </c>
      <c r="M2433" s="19" t="n">
        <v>0.5867598684210527</v>
      </c>
      <c r="N2433" s="17" t="n">
        <v>-0.765084290215018</v>
      </c>
      <c r="O2433" s="20">
        <f>IF(F2433="","",IF(F2433&lt;'04_VOLATILITY_REGIMES'!$C$5,"Low",IF(F2433&lt;'04_VOLATILITY_REGIMES'!$C$6,"Normal",IF(F2433&lt;'04_VOLATILITY_REGIMES'!$C$7,"High","Extreme"))))</f>
        <v/>
      </c>
      <c r="P2433" s="20">
        <f>O2434</f>
        <v/>
      </c>
      <c r="Q2433" s="21">
        <f>YEAR(A2433)</f>
        <v/>
      </c>
    </row>
    <row r="2434">
      <c r="A2434" s="14" t="n">
        <v>44951</v>
      </c>
      <c r="B2434" s="15">
        <f>'01_RAW_Spot'!B2434</f>
        <v/>
      </c>
      <c r="C2434" s="16">
        <f>'01_RAW_IV'!B2434</f>
        <v/>
      </c>
      <c r="D2434" s="15">
        <f>LN(B2434/B2433)</f>
        <v/>
      </c>
      <c r="E2434" s="16">
        <f>STDEV(D2414:D2434)*SQRT(252)</f>
        <v/>
      </c>
      <c r="F2434" s="16">
        <f>STDEV(D2372:D2434)*SQRT(252)</f>
        <v/>
      </c>
      <c r="G2434" s="16">
        <f>IF(OR(C2434="",F2434=""),"",C2434-F2434)</f>
        <v/>
      </c>
      <c r="H2434" s="17">
        <f>IF(OR(C2434="",F2434="",F2434=0),"",C2434/F2434)</f>
        <v/>
      </c>
      <c r="I2434" s="18">
        <f>IF('01_RAW_FwdRV'!B2434="","",'01_RAW_FwdRV'!B2434)</f>
        <v/>
      </c>
      <c r="J2434" s="18">
        <f>IF(ROW()&lt;=3286,STDEV(D2435:D2455)*SQRT(252),"")</f>
        <v/>
      </c>
      <c r="K2434" s="18">
        <f>IF(ROW()&lt;=3244,LN(B2497/B2434),"")</f>
        <v/>
      </c>
      <c r="L2434" s="19" t="n">
        <v>0.136046033703247</v>
      </c>
      <c r="M2434" s="19" t="n">
        <v>0.584052609946568</v>
      </c>
      <c r="N2434" s="17" t="n">
        <v>-0.7755199014591381</v>
      </c>
      <c r="O2434" s="20">
        <f>IF(F2434="","",IF(F2434&lt;'04_VOLATILITY_REGIMES'!$C$5,"Low",IF(F2434&lt;'04_VOLATILITY_REGIMES'!$C$6,"Normal",IF(F2434&lt;'04_VOLATILITY_REGIMES'!$C$7,"High","Extreme"))))</f>
        <v/>
      </c>
      <c r="P2434" s="20">
        <f>O2435</f>
        <v/>
      </c>
      <c r="Q2434" s="21">
        <f>YEAR(A2434)</f>
        <v/>
      </c>
    </row>
    <row r="2435">
      <c r="A2435" s="14" t="n">
        <v>44953</v>
      </c>
      <c r="B2435" s="15">
        <f>'01_RAW_Spot'!B2435</f>
        <v/>
      </c>
      <c r="C2435" s="16">
        <f>'01_RAW_IV'!B2435</f>
        <v/>
      </c>
      <c r="D2435" s="15">
        <f>LN(B2435/B2434)</f>
        <v/>
      </c>
      <c r="E2435" s="16">
        <f>STDEV(D2415:D2435)*SQRT(252)</f>
        <v/>
      </c>
      <c r="F2435" s="16">
        <f>STDEV(D2373:D2435)*SQRT(252)</f>
        <v/>
      </c>
      <c r="G2435" s="16">
        <f>IF(OR(C2435="",F2435=""),"",C2435-F2435)</f>
        <v/>
      </c>
      <c r="H2435" s="17">
        <f>IF(OR(C2435="",F2435="",F2435=0),"",C2435/F2435)</f>
        <v/>
      </c>
      <c r="I2435" s="18">
        <f>IF('01_RAW_FwdRV'!B2435="","",'01_RAW_FwdRV'!B2435)</f>
        <v/>
      </c>
      <c r="J2435" s="18">
        <f>IF(ROW()&lt;=3286,STDEV(D2436:D2456)*SQRT(252),"")</f>
        <v/>
      </c>
      <c r="K2435" s="18">
        <f>IF(ROW()&lt;=3244,LN(B2498/B2435),"")</f>
        <v/>
      </c>
      <c r="L2435" s="19" t="n">
        <v>0.1339359079704191</v>
      </c>
      <c r="M2435" s="19" t="n">
        <v>0.5842235004108464</v>
      </c>
      <c r="N2435" s="17" t="n">
        <v>-0.7817423784186041</v>
      </c>
      <c r="O2435" s="20">
        <f>IF(F2435="","",IF(F2435&lt;'04_VOLATILITY_REGIMES'!$C$5,"Low",IF(F2435&lt;'04_VOLATILITY_REGIMES'!$C$6,"Normal",IF(F2435&lt;'04_VOLATILITY_REGIMES'!$C$7,"High","Extreme"))))</f>
        <v/>
      </c>
      <c r="P2435" s="20">
        <f>O2436</f>
        <v/>
      </c>
      <c r="Q2435" s="21">
        <f>YEAR(A2435)</f>
        <v/>
      </c>
    </row>
    <row r="2436">
      <c r="A2436" s="14" t="n">
        <v>44956</v>
      </c>
      <c r="B2436" s="15">
        <f>'01_RAW_Spot'!B2436</f>
        <v/>
      </c>
      <c r="C2436" s="16">
        <f>'01_RAW_IV'!B2436</f>
        <v/>
      </c>
      <c r="D2436" s="15">
        <f>LN(B2436/B2435)</f>
        <v/>
      </c>
      <c r="E2436" s="16">
        <f>STDEV(D2416:D2436)*SQRT(252)</f>
        <v/>
      </c>
      <c r="F2436" s="16">
        <f>STDEV(D2374:D2436)*SQRT(252)</f>
        <v/>
      </c>
      <c r="G2436" s="16">
        <f>IF(OR(C2436="",F2436=""),"",C2436-F2436)</f>
        <v/>
      </c>
      <c r="H2436" s="17">
        <f>IF(OR(C2436="",F2436="",F2436=0),"",C2436/F2436)</f>
        <v/>
      </c>
      <c r="I2436" s="18">
        <f>IF('01_RAW_FwdRV'!B2436="","",'01_RAW_FwdRV'!B2436)</f>
        <v/>
      </c>
      <c r="J2436" s="18">
        <f>IF(ROW()&lt;=3286,STDEV(D2437:D2457)*SQRT(252),"")</f>
        <v/>
      </c>
      <c r="K2436" s="18">
        <f>IF(ROW()&lt;=3244,LN(B2499/B2436),"")</f>
        <v/>
      </c>
      <c r="L2436" s="19" t="n">
        <v>0.1568788501026694</v>
      </c>
      <c r="M2436" s="19" t="n">
        <v>0.5704312114989734</v>
      </c>
      <c r="N2436" s="17" t="n">
        <v>-0.7142208325913416</v>
      </c>
      <c r="O2436" s="20">
        <f>IF(F2436="","",IF(F2436&lt;'04_VOLATILITY_REGIMES'!$C$5,"Low",IF(F2436&lt;'04_VOLATILITY_REGIMES'!$C$6,"Normal",IF(F2436&lt;'04_VOLATILITY_REGIMES'!$C$7,"High","Extreme"))))</f>
        <v/>
      </c>
      <c r="P2436" s="20">
        <f>O2437</f>
        <v/>
      </c>
      <c r="Q2436" s="21">
        <f>YEAR(A2436)</f>
        <v/>
      </c>
    </row>
    <row r="2437">
      <c r="A2437" s="14" t="n">
        <v>44957</v>
      </c>
      <c r="B2437" s="15">
        <f>'01_RAW_Spot'!B2437</f>
        <v/>
      </c>
      <c r="C2437" s="16">
        <f>'01_RAW_IV'!B2437</f>
        <v/>
      </c>
      <c r="D2437" s="15">
        <f>LN(B2437/B2436)</f>
        <v/>
      </c>
      <c r="E2437" s="16">
        <f>STDEV(D2417:D2437)*SQRT(252)</f>
        <v/>
      </c>
      <c r="F2437" s="16">
        <f>STDEV(D2375:D2437)*SQRT(252)</f>
        <v/>
      </c>
      <c r="G2437" s="16">
        <f>IF(OR(C2437="",F2437=""),"",C2437-F2437)</f>
        <v/>
      </c>
      <c r="H2437" s="17">
        <f>IF(OR(C2437="",F2437="",F2437=0),"",C2437/F2437)</f>
        <v/>
      </c>
      <c r="I2437" s="18">
        <f>IF('01_RAW_FwdRV'!B2437="","",'01_RAW_FwdRV'!B2437)</f>
        <v/>
      </c>
      <c r="J2437" s="18">
        <f>IF(ROW()&lt;=3286,STDEV(D2438:D2458)*SQRT(252),"")</f>
        <v/>
      </c>
      <c r="K2437" s="18">
        <f>IF(ROW()&lt;=3244,LN(B2500/B2437),"")</f>
        <v/>
      </c>
      <c r="L2437" s="19" t="n">
        <v>0.2323481116584565</v>
      </c>
      <c r="M2437" s="19" t="n">
        <v>0.6026272577996716</v>
      </c>
      <c r="N2437" s="17" t="n">
        <v>-0.6844968808089382</v>
      </c>
      <c r="O2437" s="20">
        <f>IF(F2437="","",IF(F2437&lt;'04_VOLATILITY_REGIMES'!$C$5,"Low",IF(F2437&lt;'04_VOLATILITY_REGIMES'!$C$6,"Normal",IF(F2437&lt;'04_VOLATILITY_REGIMES'!$C$7,"High","Extreme"))))</f>
        <v/>
      </c>
      <c r="P2437" s="20">
        <f>O2438</f>
        <v/>
      </c>
      <c r="Q2437" s="21">
        <f>YEAR(A2437)</f>
        <v/>
      </c>
    </row>
    <row r="2438">
      <c r="A2438" s="14" t="n">
        <v>44958</v>
      </c>
      <c r="B2438" s="15">
        <f>'01_RAW_Spot'!B2438</f>
        <v/>
      </c>
      <c r="C2438" s="16">
        <f>'01_RAW_IV'!B2438</f>
        <v/>
      </c>
      <c r="D2438" s="15">
        <f>LN(B2438/B2437)</f>
        <v/>
      </c>
      <c r="E2438" s="16">
        <f>STDEV(D2418:D2438)*SQRT(252)</f>
        <v/>
      </c>
      <c r="F2438" s="16">
        <f>STDEV(D2376:D2438)*SQRT(252)</f>
        <v/>
      </c>
      <c r="G2438" s="16">
        <f>IF(OR(C2438="",F2438=""),"",C2438-F2438)</f>
        <v/>
      </c>
      <c r="H2438" s="17">
        <f>IF(OR(C2438="",F2438="",F2438=0),"",C2438/F2438)</f>
        <v/>
      </c>
      <c r="I2438" s="18">
        <f>IF('01_RAW_FwdRV'!B2438="","",'01_RAW_FwdRV'!B2438)</f>
        <v/>
      </c>
      <c r="J2438" s="18">
        <f>IF(ROW()&lt;=3286,STDEV(D2439:D2459)*SQRT(252),"")</f>
        <v/>
      </c>
      <c r="K2438" s="18">
        <f>IF(ROW()&lt;=3244,LN(B2501/B2438),"")</f>
        <v/>
      </c>
      <c r="L2438" s="19" t="n">
        <v>0.2515387771850636</v>
      </c>
      <c r="M2438" s="19" t="n">
        <v>0.5995075913007797</v>
      </c>
      <c r="N2438" s="17" t="n">
        <v>-0.6648663948576526</v>
      </c>
      <c r="O2438" s="20">
        <f>IF(F2438="","",IF(F2438&lt;'04_VOLATILITY_REGIMES'!$C$5,"Low",IF(F2438&lt;'04_VOLATILITY_REGIMES'!$C$6,"Normal",IF(F2438&lt;'04_VOLATILITY_REGIMES'!$C$7,"High","Extreme"))))</f>
        <v/>
      </c>
      <c r="P2438" s="20">
        <f>O2439</f>
        <v/>
      </c>
      <c r="Q2438" s="21">
        <f>YEAR(A2438)</f>
        <v/>
      </c>
    </row>
    <row r="2439">
      <c r="A2439" s="14" t="n">
        <v>44959</v>
      </c>
      <c r="B2439" s="15">
        <f>'01_RAW_Spot'!B2439</f>
        <v/>
      </c>
      <c r="C2439" s="16">
        <f>'01_RAW_IV'!B2439</f>
        <v/>
      </c>
      <c r="D2439" s="15">
        <f>LN(B2439/B2438)</f>
        <v/>
      </c>
      <c r="E2439" s="16">
        <f>STDEV(D2419:D2439)*SQRT(252)</f>
        <v/>
      </c>
      <c r="F2439" s="16">
        <f>STDEV(D2377:D2439)*SQRT(252)</f>
        <v/>
      </c>
      <c r="G2439" s="16">
        <f>IF(OR(C2439="",F2439=""),"",C2439-F2439)</f>
        <v/>
      </c>
      <c r="H2439" s="17">
        <f>IF(OR(C2439="",F2439="",F2439=0),"",C2439/F2439)</f>
        <v/>
      </c>
      <c r="I2439" s="18">
        <f>IF('01_RAW_FwdRV'!B2439="","",'01_RAW_FwdRV'!B2439)</f>
        <v/>
      </c>
      <c r="J2439" s="18">
        <f>IF(ROW()&lt;=3286,STDEV(D2440:D2460)*SQRT(252),"")</f>
        <v/>
      </c>
      <c r="K2439" s="18">
        <f>IF(ROW()&lt;=3244,LN(B2502/B2439),"")</f>
        <v/>
      </c>
      <c r="L2439" s="19" t="n">
        <v>0.228876127973749</v>
      </c>
      <c r="M2439" s="19" t="n">
        <v>0.6095159967186218</v>
      </c>
      <c r="N2439" s="17" t="n">
        <v>-0.7003760153410529</v>
      </c>
      <c r="O2439" s="20">
        <f>IF(F2439="","",IF(F2439&lt;'04_VOLATILITY_REGIMES'!$C$5,"Low",IF(F2439&lt;'04_VOLATILITY_REGIMES'!$C$6,"Normal",IF(F2439&lt;'04_VOLATILITY_REGIMES'!$C$7,"High","Extreme"))))</f>
        <v/>
      </c>
      <c r="P2439" s="20">
        <f>O2440</f>
        <v/>
      </c>
      <c r="Q2439" s="21">
        <f>YEAR(A2439)</f>
        <v/>
      </c>
    </row>
    <row r="2440">
      <c r="A2440" s="14" t="n">
        <v>44960</v>
      </c>
      <c r="B2440" s="15">
        <f>'01_RAW_Spot'!B2440</f>
        <v/>
      </c>
      <c r="C2440" s="16">
        <f>'01_RAW_IV'!B2440</f>
        <v/>
      </c>
      <c r="D2440" s="15">
        <f>LN(B2440/B2439)</f>
        <v/>
      </c>
      <c r="E2440" s="16">
        <f>STDEV(D2420:D2440)*SQRT(252)</f>
        <v/>
      </c>
      <c r="F2440" s="16">
        <f>STDEV(D2378:D2440)*SQRT(252)</f>
        <v/>
      </c>
      <c r="G2440" s="16">
        <f>IF(OR(C2440="",F2440=""),"",C2440-F2440)</f>
        <v/>
      </c>
      <c r="H2440" s="17">
        <f>IF(OR(C2440="",F2440="",F2440=0),"",C2440/F2440)</f>
        <v/>
      </c>
      <c r="I2440" s="18">
        <f>IF('01_RAW_FwdRV'!B2440="","",'01_RAW_FwdRV'!B2440)</f>
        <v/>
      </c>
      <c r="J2440" s="18">
        <f>IF(ROW()&lt;=3286,STDEV(D2441:D2461)*SQRT(252),"")</f>
        <v/>
      </c>
      <c r="K2440" s="18">
        <f>IF(ROW()&lt;=3244,LN(B2503/B2440),"")</f>
        <v/>
      </c>
      <c r="L2440" s="19" t="n">
        <v>0.2271422714227142</v>
      </c>
      <c r="M2440" s="19" t="n">
        <v>0.5912259122591226</v>
      </c>
      <c r="N2440" s="17" t="n">
        <v>-0.6771042990915399</v>
      </c>
      <c r="O2440" s="20">
        <f>IF(F2440="","",IF(F2440&lt;'04_VOLATILITY_REGIMES'!$C$5,"Low",IF(F2440&lt;'04_VOLATILITY_REGIMES'!$C$6,"Normal",IF(F2440&lt;'04_VOLATILITY_REGIMES'!$C$7,"High","Extreme"))))</f>
        <v/>
      </c>
      <c r="P2440" s="20">
        <f>O2441</f>
        <v/>
      </c>
      <c r="Q2440" s="21">
        <f>YEAR(A2440)</f>
        <v/>
      </c>
    </row>
    <row r="2441">
      <c r="A2441" s="14" t="n">
        <v>44963</v>
      </c>
      <c r="B2441" s="15">
        <f>'01_RAW_Spot'!B2441</f>
        <v/>
      </c>
      <c r="C2441" s="16">
        <f>'01_RAW_IV'!B2441</f>
        <v/>
      </c>
      <c r="D2441" s="15">
        <f>LN(B2441/B2440)</f>
        <v/>
      </c>
      <c r="E2441" s="16">
        <f>STDEV(D2421:D2441)*SQRT(252)</f>
        <v/>
      </c>
      <c r="F2441" s="16">
        <f>STDEV(D2379:D2441)*SQRT(252)</f>
        <v/>
      </c>
      <c r="G2441" s="16">
        <f>IF(OR(C2441="",F2441=""),"",C2441-F2441)</f>
        <v/>
      </c>
      <c r="H2441" s="17">
        <f>IF(OR(C2441="",F2441="",F2441=0),"",C2441/F2441)</f>
        <v/>
      </c>
      <c r="I2441" s="18">
        <f>IF('01_RAW_FwdRV'!B2441="","",'01_RAW_FwdRV'!B2441)</f>
        <v/>
      </c>
      <c r="J2441" s="18">
        <f>IF(ROW()&lt;=3286,STDEV(D2442:D2462)*SQRT(252),"")</f>
        <v/>
      </c>
      <c r="K2441" s="18">
        <f>IF(ROW()&lt;=3244,LN(B2504/B2441),"")</f>
        <v/>
      </c>
      <c r="L2441" s="19" t="n">
        <v>0.3032786885245902</v>
      </c>
      <c r="M2441" s="19" t="n">
        <v>0.6725409836065573</v>
      </c>
      <c r="N2441" s="17" t="n">
        <v>-0.7565183105532552</v>
      </c>
      <c r="O2441" s="20">
        <f>IF(F2441="","",IF(F2441&lt;'04_VOLATILITY_REGIMES'!$C$5,"Low",IF(F2441&lt;'04_VOLATILITY_REGIMES'!$C$6,"Normal",IF(F2441&lt;'04_VOLATILITY_REGIMES'!$C$7,"High","Extreme"))))</f>
        <v/>
      </c>
      <c r="P2441" s="20">
        <f>O2442</f>
        <v/>
      </c>
      <c r="Q2441" s="21">
        <f>YEAR(A2441)</f>
        <v/>
      </c>
    </row>
    <row r="2442">
      <c r="A2442" s="14" t="n">
        <v>44964</v>
      </c>
      <c r="B2442" s="15">
        <f>'01_RAW_Spot'!B2442</f>
        <v/>
      </c>
      <c r="C2442" s="16">
        <f>'01_RAW_IV'!B2442</f>
        <v/>
      </c>
      <c r="D2442" s="15">
        <f>LN(B2442/B2441)</f>
        <v/>
      </c>
      <c r="E2442" s="16">
        <f>STDEV(D2422:D2442)*SQRT(252)</f>
        <v/>
      </c>
      <c r="F2442" s="16">
        <f>STDEV(D2380:D2442)*SQRT(252)</f>
        <v/>
      </c>
      <c r="G2442" s="16">
        <f>IF(OR(C2442="",F2442=""),"",C2442-F2442)</f>
        <v/>
      </c>
      <c r="H2442" s="17">
        <f>IF(OR(C2442="",F2442="",F2442=0),"",C2442/F2442)</f>
        <v/>
      </c>
      <c r="I2442" s="18">
        <f>IF('01_RAW_FwdRV'!B2442="","",'01_RAW_FwdRV'!B2442)</f>
        <v/>
      </c>
      <c r="J2442" s="18">
        <f>IF(ROW()&lt;=3286,STDEV(D2443:D2463)*SQRT(252),"")</f>
        <v/>
      </c>
      <c r="K2442" s="18">
        <f>IF(ROW()&lt;=3244,LN(B2505/B2442),"")</f>
        <v/>
      </c>
      <c r="L2442" s="19" t="n">
        <v>0.3224088488324457</v>
      </c>
      <c r="M2442" s="19" t="n">
        <v>0.6337566571077428</v>
      </c>
      <c r="N2442" s="17" t="n">
        <v>-0.6667275583016571</v>
      </c>
      <c r="O2442" s="20">
        <f>IF(F2442="","",IF(F2442&lt;'04_VOLATILITY_REGIMES'!$C$5,"Low",IF(F2442&lt;'04_VOLATILITY_REGIMES'!$C$6,"Normal",IF(F2442&lt;'04_VOLATILITY_REGIMES'!$C$7,"High","Extreme"))))</f>
        <v/>
      </c>
      <c r="P2442" s="20">
        <f>O2443</f>
        <v/>
      </c>
      <c r="Q2442" s="21">
        <f>YEAR(A2442)</f>
        <v/>
      </c>
    </row>
    <row r="2443">
      <c r="A2443" s="14" t="n">
        <v>44965</v>
      </c>
      <c r="B2443" s="15">
        <f>'01_RAW_Spot'!B2443</f>
        <v/>
      </c>
      <c r="C2443" s="16">
        <f>'01_RAW_IV'!B2443</f>
        <v/>
      </c>
      <c r="D2443" s="15">
        <f>LN(B2443/B2442)</f>
        <v/>
      </c>
      <c r="E2443" s="16">
        <f>STDEV(D2423:D2443)*SQRT(252)</f>
        <v/>
      </c>
      <c r="F2443" s="16">
        <f>STDEV(D2381:D2443)*SQRT(252)</f>
        <v/>
      </c>
      <c r="G2443" s="16">
        <f>IF(OR(C2443="",F2443=""),"",C2443-F2443)</f>
        <v/>
      </c>
      <c r="H2443" s="17">
        <f>IF(OR(C2443="",F2443="",F2443=0),"",C2443/F2443)</f>
        <v/>
      </c>
      <c r="I2443" s="18">
        <f>IF('01_RAW_FwdRV'!B2443="","",'01_RAW_FwdRV'!B2443)</f>
        <v/>
      </c>
      <c r="J2443" s="18">
        <f>IF(ROW()&lt;=3286,STDEV(D2444:D2464)*SQRT(252),"")</f>
        <v/>
      </c>
      <c r="K2443" s="18">
        <f>IF(ROW()&lt;=3244,LN(B2506/B2443),"")</f>
        <v/>
      </c>
      <c r="L2443" s="19" t="n">
        <v>0.2620802620802621</v>
      </c>
      <c r="M2443" s="19" t="n">
        <v>0.6195741195741196</v>
      </c>
      <c r="N2443" s="17" t="n">
        <v>-0.7019519809202206</v>
      </c>
      <c r="O2443" s="20">
        <f>IF(F2443="","",IF(F2443&lt;'04_VOLATILITY_REGIMES'!$C$5,"Low",IF(F2443&lt;'04_VOLATILITY_REGIMES'!$C$6,"Normal",IF(F2443&lt;'04_VOLATILITY_REGIMES'!$C$7,"High","Extreme"))))</f>
        <v/>
      </c>
      <c r="P2443" s="20">
        <f>O2444</f>
        <v/>
      </c>
      <c r="Q2443" s="21">
        <f>YEAR(A2443)</f>
        <v/>
      </c>
    </row>
    <row r="2444">
      <c r="A2444" s="14" t="n">
        <v>44966</v>
      </c>
      <c r="B2444" s="15">
        <f>'01_RAW_Spot'!B2444</f>
        <v/>
      </c>
      <c r="C2444" s="16">
        <f>'01_RAW_IV'!B2444</f>
        <v/>
      </c>
      <c r="D2444" s="15">
        <f>LN(B2444/B2443)</f>
        <v/>
      </c>
      <c r="E2444" s="16">
        <f>STDEV(D2424:D2444)*SQRT(252)</f>
        <v/>
      </c>
      <c r="F2444" s="16">
        <f>STDEV(D2382:D2444)*SQRT(252)</f>
        <v/>
      </c>
      <c r="G2444" s="16">
        <f>IF(OR(C2444="",F2444=""),"",C2444-F2444)</f>
        <v/>
      </c>
      <c r="H2444" s="17">
        <f>IF(OR(C2444="",F2444="",F2444=0),"",C2444/F2444)</f>
        <v/>
      </c>
      <c r="I2444" s="18">
        <f>IF('01_RAW_FwdRV'!B2444="","",'01_RAW_FwdRV'!B2444)</f>
        <v/>
      </c>
      <c r="J2444" s="18">
        <f>IF(ROW()&lt;=3286,STDEV(D2445:D2465)*SQRT(252),"")</f>
        <v/>
      </c>
      <c r="K2444" s="18">
        <f>IF(ROW()&lt;=3244,LN(B2507/B2444),"")</f>
        <v/>
      </c>
      <c r="L2444" s="19" t="n">
        <v>0.2202210397052804</v>
      </c>
      <c r="M2444" s="19" t="n">
        <v>0.4826033565288579</v>
      </c>
      <c r="N2444" s="17" t="n">
        <v>-0.4229861880662584</v>
      </c>
      <c r="O2444" s="20">
        <f>IF(F2444="","",IF(F2444&lt;'04_VOLATILITY_REGIMES'!$C$5,"Low",IF(F2444&lt;'04_VOLATILITY_REGIMES'!$C$6,"Normal",IF(F2444&lt;'04_VOLATILITY_REGIMES'!$C$7,"High","Extreme"))))</f>
        <v/>
      </c>
      <c r="P2444" s="20">
        <f>O2445</f>
        <v/>
      </c>
      <c r="Q2444" s="21">
        <f>YEAR(A2444)</f>
        <v/>
      </c>
    </row>
    <row r="2445">
      <c r="A2445" s="14" t="n">
        <v>44967</v>
      </c>
      <c r="B2445" s="15">
        <f>'01_RAW_Spot'!B2445</f>
        <v/>
      </c>
      <c r="C2445" s="16">
        <f>'01_RAW_IV'!B2445</f>
        <v/>
      </c>
      <c r="D2445" s="15">
        <f>LN(B2445/B2444)</f>
        <v/>
      </c>
      <c r="E2445" s="16">
        <f>STDEV(D2425:D2445)*SQRT(252)</f>
        <v/>
      </c>
      <c r="F2445" s="16">
        <f>STDEV(D2383:D2445)*SQRT(252)</f>
        <v/>
      </c>
      <c r="G2445" s="16">
        <f>IF(OR(C2445="",F2445=""),"",C2445-F2445)</f>
        <v/>
      </c>
      <c r="H2445" s="17">
        <f>IF(OR(C2445="",F2445="",F2445=0),"",C2445/F2445)</f>
        <v/>
      </c>
      <c r="I2445" s="18">
        <f>IF('01_RAW_FwdRV'!B2445="","",'01_RAW_FwdRV'!B2445)</f>
        <v/>
      </c>
      <c r="J2445" s="18">
        <f>IF(ROW()&lt;=3286,STDEV(D2446:D2466)*SQRT(252),"")</f>
        <v/>
      </c>
      <c r="K2445" s="18">
        <f>IF(ROW()&lt;=3244,LN(B2508/B2445),"")</f>
        <v/>
      </c>
      <c r="L2445" s="19" t="n">
        <v>0.164075286415712</v>
      </c>
      <c r="M2445" s="19" t="n">
        <v>0.4611292962356792</v>
      </c>
      <c r="N2445" s="17" t="n">
        <v>-0.4273110951303365</v>
      </c>
      <c r="O2445" s="20">
        <f>IF(F2445="","",IF(F2445&lt;'04_VOLATILITY_REGIMES'!$C$5,"Low",IF(F2445&lt;'04_VOLATILITY_REGIMES'!$C$6,"Normal",IF(F2445&lt;'04_VOLATILITY_REGIMES'!$C$7,"High","Extreme"))))</f>
        <v/>
      </c>
      <c r="P2445" s="20">
        <f>O2446</f>
        <v/>
      </c>
      <c r="Q2445" s="21">
        <f>YEAR(A2445)</f>
        <v/>
      </c>
    </row>
    <row r="2446">
      <c r="A2446" s="14" t="n">
        <v>44970</v>
      </c>
      <c r="B2446" s="15">
        <f>'01_RAW_Spot'!B2446</f>
        <v/>
      </c>
      <c r="C2446" s="16">
        <f>'01_RAW_IV'!B2446</f>
        <v/>
      </c>
      <c r="D2446" s="15">
        <f>LN(B2446/B2445)</f>
        <v/>
      </c>
      <c r="E2446" s="16">
        <f>STDEV(D2426:D2446)*SQRT(252)</f>
        <v/>
      </c>
      <c r="F2446" s="16">
        <f>STDEV(D2384:D2446)*SQRT(252)</f>
        <v/>
      </c>
      <c r="G2446" s="16">
        <f>IF(OR(C2446="",F2446=""),"",C2446-F2446)</f>
        <v/>
      </c>
      <c r="H2446" s="17">
        <f>IF(OR(C2446="",F2446="",F2446=0),"",C2446/F2446)</f>
        <v/>
      </c>
      <c r="I2446" s="18">
        <f>IF('01_RAW_FwdRV'!B2446="","",'01_RAW_FwdRV'!B2446)</f>
        <v/>
      </c>
      <c r="J2446" s="18">
        <f>IF(ROW()&lt;=3286,STDEV(D2447:D2467)*SQRT(252),"")</f>
        <v/>
      </c>
      <c r="K2446" s="18">
        <f>IF(ROW()&lt;=3244,LN(B2509/B2446),"")</f>
        <v/>
      </c>
      <c r="L2446" s="19" t="n">
        <v>0.2159509202453988</v>
      </c>
      <c r="M2446" s="19" t="n">
        <v>0.4617586912065439</v>
      </c>
      <c r="N2446" s="17" t="n">
        <v>-0.3690306396202578</v>
      </c>
      <c r="O2446" s="20">
        <f>IF(F2446="","",IF(F2446&lt;'04_VOLATILITY_REGIMES'!$C$5,"Low",IF(F2446&lt;'04_VOLATILITY_REGIMES'!$C$6,"Normal",IF(F2446&lt;'04_VOLATILITY_REGIMES'!$C$7,"High","Extreme"))))</f>
        <v/>
      </c>
      <c r="P2446" s="20">
        <f>O2447</f>
        <v/>
      </c>
      <c r="Q2446" s="21">
        <f>YEAR(A2446)</f>
        <v/>
      </c>
    </row>
    <row r="2447">
      <c r="A2447" s="14" t="n">
        <v>44971</v>
      </c>
      <c r="B2447" s="15">
        <f>'01_RAW_Spot'!B2447</f>
        <v/>
      </c>
      <c r="C2447" s="16">
        <f>'01_RAW_IV'!B2447</f>
        <v/>
      </c>
      <c r="D2447" s="15">
        <f>LN(B2447/B2446)</f>
        <v/>
      </c>
      <c r="E2447" s="16">
        <f>STDEV(D2427:D2447)*SQRT(252)</f>
        <v/>
      </c>
      <c r="F2447" s="16">
        <f>STDEV(D2385:D2447)*SQRT(252)</f>
        <v/>
      </c>
      <c r="G2447" s="16">
        <f>IF(OR(C2447="",F2447=""),"",C2447-F2447)</f>
        <v/>
      </c>
      <c r="H2447" s="17">
        <f>IF(OR(C2447="",F2447="",F2447=0),"",C2447/F2447)</f>
        <v/>
      </c>
      <c r="I2447" s="18">
        <f>IF('01_RAW_FwdRV'!B2447="","",'01_RAW_FwdRV'!B2447)</f>
        <v/>
      </c>
      <c r="J2447" s="18">
        <f>IF(ROW()&lt;=3286,STDEV(D2448:D2468)*SQRT(252),"")</f>
        <v/>
      </c>
      <c r="K2447" s="18">
        <f>IF(ROW()&lt;=3244,LN(B2510/B2447),"")</f>
        <v/>
      </c>
      <c r="L2447" s="19" t="n">
        <v>0.2134096484055601</v>
      </c>
      <c r="M2447" s="19" t="n">
        <v>0.4574816026165168</v>
      </c>
      <c r="N2447" s="17" t="n">
        <v>-0.3606663596340128</v>
      </c>
      <c r="O2447" s="20">
        <f>IF(F2447="","",IF(F2447&lt;'04_VOLATILITY_REGIMES'!$C$5,"Low",IF(F2447&lt;'04_VOLATILITY_REGIMES'!$C$6,"Normal",IF(F2447&lt;'04_VOLATILITY_REGIMES'!$C$7,"High","Extreme"))))</f>
        <v/>
      </c>
      <c r="P2447" s="20">
        <f>O2448</f>
        <v/>
      </c>
      <c r="Q2447" s="21">
        <f>YEAR(A2447)</f>
        <v/>
      </c>
    </row>
    <row r="2448">
      <c r="A2448" s="14" t="n">
        <v>44972</v>
      </c>
      <c r="B2448" s="15">
        <f>'01_RAW_Spot'!B2448</f>
        <v/>
      </c>
      <c r="C2448" s="16">
        <f>'01_RAW_IV'!B2448</f>
        <v/>
      </c>
      <c r="D2448" s="15">
        <f>LN(B2448/B2447)</f>
        <v/>
      </c>
      <c r="E2448" s="16">
        <f>STDEV(D2428:D2448)*SQRT(252)</f>
        <v/>
      </c>
      <c r="F2448" s="16">
        <f>STDEV(D2386:D2448)*SQRT(252)</f>
        <v/>
      </c>
      <c r="G2448" s="16">
        <f>IF(OR(C2448="",F2448=""),"",C2448-F2448)</f>
        <v/>
      </c>
      <c r="H2448" s="17">
        <f>IF(OR(C2448="",F2448="",F2448=0),"",C2448/F2448)</f>
        <v/>
      </c>
      <c r="I2448" s="18">
        <f>IF('01_RAW_FwdRV'!B2448="","",'01_RAW_FwdRV'!B2448)</f>
        <v/>
      </c>
      <c r="J2448" s="18">
        <f>IF(ROW()&lt;=3286,STDEV(D2449:D2469)*SQRT(252),"")</f>
        <v/>
      </c>
      <c r="K2448" s="18">
        <f>IF(ROW()&lt;=3244,LN(B2511/B2448),"")</f>
        <v/>
      </c>
      <c r="L2448" s="19" t="n">
        <v>0.1945239068246833</v>
      </c>
      <c r="M2448" s="19" t="n">
        <v>0.4438087454025337</v>
      </c>
      <c r="N2448" s="17" t="n">
        <v>-0.3487290054630621</v>
      </c>
      <c r="O2448" s="20">
        <f>IF(F2448="","",IF(F2448&lt;'04_VOLATILITY_REGIMES'!$C$5,"Low",IF(F2448&lt;'04_VOLATILITY_REGIMES'!$C$6,"Normal",IF(F2448&lt;'04_VOLATILITY_REGIMES'!$C$7,"High","Extreme"))))</f>
        <v/>
      </c>
      <c r="P2448" s="20">
        <f>O2449</f>
        <v/>
      </c>
      <c r="Q2448" s="21">
        <f>YEAR(A2448)</f>
        <v/>
      </c>
    </row>
    <row r="2449">
      <c r="A2449" s="14" t="n">
        <v>44973</v>
      </c>
      <c r="B2449" s="15">
        <f>'01_RAW_Spot'!B2449</f>
        <v/>
      </c>
      <c r="C2449" s="16">
        <f>'01_RAW_IV'!B2449</f>
        <v/>
      </c>
      <c r="D2449" s="15">
        <f>LN(B2449/B2448)</f>
        <v/>
      </c>
      <c r="E2449" s="16">
        <f>STDEV(D2429:D2449)*SQRT(252)</f>
        <v/>
      </c>
      <c r="F2449" s="16">
        <f>STDEV(D2387:D2449)*SQRT(252)</f>
        <v/>
      </c>
      <c r="G2449" s="16">
        <f>IF(OR(C2449="",F2449=""),"",C2449-F2449)</f>
        <v/>
      </c>
      <c r="H2449" s="17">
        <f>IF(OR(C2449="",F2449="",F2449=0),"",C2449/F2449)</f>
        <v/>
      </c>
      <c r="I2449" s="18">
        <f>IF('01_RAW_FwdRV'!B2449="","",'01_RAW_FwdRV'!B2449)</f>
        <v/>
      </c>
      <c r="J2449" s="18">
        <f>IF(ROW()&lt;=3286,STDEV(D2450:D2470)*SQRT(252),"")</f>
        <v/>
      </c>
      <c r="K2449" s="18">
        <f>IF(ROW()&lt;=3244,LN(B2512/B2449),"")</f>
        <v/>
      </c>
      <c r="L2449" s="19" t="n">
        <v>0.1805555555555556</v>
      </c>
      <c r="M2449" s="19" t="n">
        <v>0.4448529411764706</v>
      </c>
      <c r="N2449" s="17" t="n">
        <v>-0.3681180926421749</v>
      </c>
      <c r="O2449" s="20">
        <f>IF(F2449="","",IF(F2449&lt;'04_VOLATILITY_REGIMES'!$C$5,"Low",IF(F2449&lt;'04_VOLATILITY_REGIMES'!$C$6,"Normal",IF(F2449&lt;'04_VOLATILITY_REGIMES'!$C$7,"High","Extreme"))))</f>
        <v/>
      </c>
      <c r="P2449" s="20">
        <f>O2450</f>
        <v/>
      </c>
      <c r="Q2449" s="21">
        <f>YEAR(A2449)</f>
        <v/>
      </c>
    </row>
    <row r="2450">
      <c r="A2450" s="14" t="n">
        <v>44974</v>
      </c>
      <c r="B2450" s="15">
        <f>'01_RAW_Spot'!B2450</f>
        <v/>
      </c>
      <c r="C2450" s="16">
        <f>'01_RAW_IV'!B2450</f>
        <v/>
      </c>
      <c r="D2450" s="15">
        <f>LN(B2450/B2449)</f>
        <v/>
      </c>
      <c r="E2450" s="16">
        <f>STDEV(D2430:D2450)*SQRT(252)</f>
        <v/>
      </c>
      <c r="F2450" s="16">
        <f>STDEV(D2388:D2450)*SQRT(252)</f>
        <v/>
      </c>
      <c r="G2450" s="16">
        <f>IF(OR(C2450="",F2450=""),"",C2450-F2450)</f>
        <v/>
      </c>
      <c r="H2450" s="17">
        <f>IF(OR(C2450="",F2450="",F2450=0),"",C2450/F2450)</f>
        <v/>
      </c>
      <c r="I2450" s="18">
        <f>IF('01_RAW_FwdRV'!B2450="","",'01_RAW_FwdRV'!B2450)</f>
        <v/>
      </c>
      <c r="J2450" s="18">
        <f>IF(ROW()&lt;=3286,STDEV(D2451:D2471)*SQRT(252),"")</f>
        <v/>
      </c>
      <c r="K2450" s="18">
        <f>IF(ROW()&lt;=3244,LN(B2513/B2450),"")</f>
        <v/>
      </c>
      <c r="L2450" s="19" t="n">
        <v>0.1833401388321764</v>
      </c>
      <c r="M2450" s="19" t="n">
        <v>0.4434463046141282</v>
      </c>
      <c r="N2450" s="17" t="n">
        <v>-0.3596600602916186</v>
      </c>
      <c r="O2450" s="20">
        <f>IF(F2450="","",IF(F2450&lt;'04_VOLATILITY_REGIMES'!$C$5,"Low",IF(F2450&lt;'04_VOLATILITY_REGIMES'!$C$6,"Normal",IF(F2450&lt;'04_VOLATILITY_REGIMES'!$C$7,"High","Extreme"))))</f>
        <v/>
      </c>
      <c r="P2450" s="20">
        <f>O2451</f>
        <v/>
      </c>
      <c r="Q2450" s="21">
        <f>YEAR(A2450)</f>
        <v/>
      </c>
    </row>
    <row r="2451">
      <c r="A2451" s="14" t="n">
        <v>44977</v>
      </c>
      <c r="B2451" s="15">
        <f>'01_RAW_Spot'!B2451</f>
        <v/>
      </c>
      <c r="C2451" s="16">
        <f>'01_RAW_IV'!B2451</f>
        <v/>
      </c>
      <c r="D2451" s="15">
        <f>LN(B2451/B2450)</f>
        <v/>
      </c>
      <c r="E2451" s="16">
        <f>STDEV(D2431:D2451)*SQRT(252)</f>
        <v/>
      </c>
      <c r="F2451" s="16">
        <f>STDEV(D2389:D2451)*SQRT(252)</f>
        <v/>
      </c>
      <c r="G2451" s="16">
        <f>IF(OR(C2451="",F2451=""),"",C2451-F2451)</f>
        <v/>
      </c>
      <c r="H2451" s="17">
        <f>IF(OR(C2451="",F2451="",F2451=0),"",C2451/F2451)</f>
        <v/>
      </c>
      <c r="I2451" s="18">
        <f>IF('01_RAW_FwdRV'!B2451="","",'01_RAW_FwdRV'!B2451)</f>
        <v/>
      </c>
      <c r="J2451" s="18">
        <f>IF(ROW()&lt;=3286,STDEV(D2452:D2472)*SQRT(252),"")</f>
        <v/>
      </c>
      <c r="K2451" s="18">
        <f>IF(ROW()&lt;=3244,LN(B2514/B2451),"")</f>
        <v/>
      </c>
      <c r="L2451" s="19" t="n">
        <v>0.1775510204081633</v>
      </c>
      <c r="M2451" s="19" t="n">
        <v>0.4395918367346939</v>
      </c>
      <c r="N2451" s="17" t="n">
        <v>-0.365978839740155</v>
      </c>
      <c r="O2451" s="20">
        <f>IF(F2451="","",IF(F2451&lt;'04_VOLATILITY_REGIMES'!$C$5,"Low",IF(F2451&lt;'04_VOLATILITY_REGIMES'!$C$6,"Normal",IF(F2451&lt;'04_VOLATILITY_REGIMES'!$C$7,"High","Extreme"))))</f>
        <v/>
      </c>
      <c r="P2451" s="20">
        <f>O2452</f>
        <v/>
      </c>
      <c r="Q2451" s="21">
        <f>YEAR(A2451)</f>
        <v/>
      </c>
    </row>
    <row r="2452">
      <c r="A2452" s="14" t="n">
        <v>44978</v>
      </c>
      <c r="B2452" s="15">
        <f>'01_RAW_Spot'!B2452</f>
        <v/>
      </c>
      <c r="C2452" s="16">
        <f>'01_RAW_IV'!B2452</f>
        <v/>
      </c>
      <c r="D2452" s="15">
        <f>LN(B2452/B2451)</f>
        <v/>
      </c>
      <c r="E2452" s="16">
        <f>STDEV(D2432:D2452)*SQRT(252)</f>
        <v/>
      </c>
      <c r="F2452" s="16">
        <f>STDEV(D2390:D2452)*SQRT(252)</f>
        <v/>
      </c>
      <c r="G2452" s="16">
        <f>IF(OR(C2452="",F2452=""),"",C2452-F2452)</f>
        <v/>
      </c>
      <c r="H2452" s="17">
        <f>IF(OR(C2452="",F2452="",F2452=0),"",C2452/F2452)</f>
        <v/>
      </c>
      <c r="I2452" s="18">
        <f>IF('01_RAW_FwdRV'!B2452="","",'01_RAW_FwdRV'!B2452)</f>
        <v/>
      </c>
      <c r="J2452" s="18">
        <f>IF(ROW()&lt;=3286,STDEV(D2453:D2473)*SQRT(252),"")</f>
        <v/>
      </c>
      <c r="K2452" s="18">
        <f>IF(ROW()&lt;=3244,LN(B2515/B2452),"")</f>
        <v/>
      </c>
      <c r="L2452" s="19" t="n">
        <v>0.1436148510811913</v>
      </c>
      <c r="M2452" s="19" t="n">
        <v>0.4381884944920441</v>
      </c>
      <c r="N2452" s="17" t="n">
        <v>-0.3978590716402636</v>
      </c>
      <c r="O2452" s="20">
        <f>IF(F2452="","",IF(F2452&lt;'04_VOLATILITY_REGIMES'!$C$5,"Low",IF(F2452&lt;'04_VOLATILITY_REGIMES'!$C$6,"Normal",IF(F2452&lt;'04_VOLATILITY_REGIMES'!$C$7,"High","Extreme"))))</f>
        <v/>
      </c>
      <c r="P2452" s="20">
        <f>O2453</f>
        <v/>
      </c>
      <c r="Q2452" s="21">
        <f>YEAR(A2452)</f>
        <v/>
      </c>
    </row>
    <row r="2453">
      <c r="A2453" s="14" t="n">
        <v>44979</v>
      </c>
      <c r="B2453" s="15">
        <f>'01_RAW_Spot'!B2453</f>
        <v/>
      </c>
      <c r="C2453" s="16">
        <f>'01_RAW_IV'!B2453</f>
        <v/>
      </c>
      <c r="D2453" s="15">
        <f>LN(B2453/B2452)</f>
        <v/>
      </c>
      <c r="E2453" s="16">
        <f>STDEV(D2433:D2453)*SQRT(252)</f>
        <v/>
      </c>
      <c r="F2453" s="16">
        <f>STDEV(D2391:D2453)*SQRT(252)</f>
        <v/>
      </c>
      <c r="G2453" s="16">
        <f>IF(OR(C2453="",F2453=""),"",C2453-F2453)</f>
        <v/>
      </c>
      <c r="H2453" s="17">
        <f>IF(OR(C2453="",F2453="",F2453=0),"",C2453/F2453)</f>
        <v/>
      </c>
      <c r="I2453" s="18">
        <f>IF('01_RAW_FwdRV'!B2453="","",'01_RAW_FwdRV'!B2453)</f>
        <v/>
      </c>
      <c r="J2453" s="18">
        <f>IF(ROW()&lt;=3286,STDEV(D2454:D2474)*SQRT(252),"")</f>
        <v/>
      </c>
      <c r="K2453" s="18">
        <f>IF(ROW()&lt;=3244,LN(B2516/B2453),"")</f>
        <v/>
      </c>
      <c r="L2453" s="19" t="n">
        <v>0.1476345840130506</v>
      </c>
      <c r="M2453" s="19" t="n">
        <v>0.4347471451876019</v>
      </c>
      <c r="N2453" s="17" t="n">
        <v>-0.3725104689489546</v>
      </c>
      <c r="O2453" s="20">
        <f>IF(F2453="","",IF(F2453&lt;'04_VOLATILITY_REGIMES'!$C$5,"Low",IF(F2453&lt;'04_VOLATILITY_REGIMES'!$C$6,"Normal",IF(F2453&lt;'04_VOLATILITY_REGIMES'!$C$7,"High","Extreme"))))</f>
        <v/>
      </c>
      <c r="P2453" s="20">
        <f>O2454</f>
        <v/>
      </c>
      <c r="Q2453" s="21">
        <f>YEAR(A2453)</f>
        <v/>
      </c>
    </row>
    <row r="2454">
      <c r="A2454" s="14" t="n">
        <v>44980</v>
      </c>
      <c r="B2454" s="15">
        <f>'01_RAW_Spot'!B2454</f>
        <v/>
      </c>
      <c r="C2454" s="16">
        <f>'01_RAW_IV'!B2454</f>
        <v/>
      </c>
      <c r="D2454" s="15">
        <f>LN(B2454/B2453)</f>
        <v/>
      </c>
      <c r="E2454" s="16">
        <f>STDEV(D2434:D2454)*SQRT(252)</f>
        <v/>
      </c>
      <c r="F2454" s="16">
        <f>STDEV(D2392:D2454)*SQRT(252)</f>
        <v/>
      </c>
      <c r="G2454" s="16">
        <f>IF(OR(C2454="",F2454=""),"",C2454-F2454)</f>
        <v/>
      </c>
      <c r="H2454" s="17">
        <f>IF(OR(C2454="",F2454="",F2454=0),"",C2454/F2454)</f>
        <v/>
      </c>
      <c r="I2454" s="18">
        <f>IF('01_RAW_FwdRV'!B2454="","",'01_RAW_FwdRV'!B2454)</f>
        <v/>
      </c>
      <c r="J2454" s="18">
        <f>IF(ROW()&lt;=3286,STDEV(D2455:D2475)*SQRT(252),"")</f>
        <v/>
      </c>
      <c r="K2454" s="18">
        <f>IF(ROW()&lt;=3244,LN(B2517/B2454),"")</f>
        <v/>
      </c>
      <c r="L2454" s="19" t="n">
        <v>0.1084386465552385</v>
      </c>
      <c r="M2454" s="19" t="n">
        <v>0.4362005707297187</v>
      </c>
      <c r="N2454" s="17" t="n">
        <v>-0.4379691255777369</v>
      </c>
      <c r="O2454" s="20">
        <f>IF(F2454="","",IF(F2454&lt;'04_VOLATILITY_REGIMES'!$C$5,"Low",IF(F2454&lt;'04_VOLATILITY_REGIMES'!$C$6,"Normal",IF(F2454&lt;'04_VOLATILITY_REGIMES'!$C$7,"High","Extreme"))))</f>
        <v/>
      </c>
      <c r="P2454" s="20">
        <f>O2455</f>
        <v/>
      </c>
      <c r="Q2454" s="21">
        <f>YEAR(A2454)</f>
        <v/>
      </c>
    </row>
    <row r="2455">
      <c r="A2455" s="14" t="n">
        <v>44981</v>
      </c>
      <c r="B2455" s="15">
        <f>'01_RAW_Spot'!B2455</f>
        <v/>
      </c>
      <c r="C2455" s="16">
        <f>'01_RAW_IV'!B2455</f>
        <v/>
      </c>
      <c r="D2455" s="15">
        <f>LN(B2455/B2454)</f>
        <v/>
      </c>
      <c r="E2455" s="16">
        <f>STDEV(D2435:D2455)*SQRT(252)</f>
        <v/>
      </c>
      <c r="F2455" s="16">
        <f>STDEV(D2393:D2455)*SQRT(252)</f>
        <v/>
      </c>
      <c r="G2455" s="16">
        <f>IF(OR(C2455="",F2455=""),"",C2455-F2455)</f>
        <v/>
      </c>
      <c r="H2455" s="17">
        <f>IF(OR(C2455="",F2455="",F2455=0),"",C2455/F2455)</f>
        <v/>
      </c>
      <c r="I2455" s="18">
        <f>IF('01_RAW_FwdRV'!B2455="","",'01_RAW_FwdRV'!B2455)</f>
        <v/>
      </c>
      <c r="J2455" s="18">
        <f>IF(ROW()&lt;=3286,STDEV(D2456:D2476)*SQRT(252),"")</f>
        <v/>
      </c>
      <c r="K2455" s="18">
        <f>IF(ROW()&lt;=3244,LN(B2518/B2455),"")</f>
        <v/>
      </c>
      <c r="L2455" s="19" t="n">
        <v>0.08231458842705787</v>
      </c>
      <c r="M2455" s="19" t="n">
        <v>0.4360228198859006</v>
      </c>
      <c r="N2455" s="17" t="n">
        <v>-0.4661784388343993</v>
      </c>
      <c r="O2455" s="20">
        <f>IF(F2455="","",IF(F2455&lt;'04_VOLATILITY_REGIMES'!$C$5,"Low",IF(F2455&lt;'04_VOLATILITY_REGIMES'!$C$6,"Normal",IF(F2455&lt;'04_VOLATILITY_REGIMES'!$C$7,"High","Extreme"))))</f>
        <v/>
      </c>
      <c r="P2455" s="20">
        <f>O2456</f>
        <v/>
      </c>
      <c r="Q2455" s="21">
        <f>YEAR(A2455)</f>
        <v/>
      </c>
    </row>
    <row r="2456">
      <c r="A2456" s="14" t="n">
        <v>44984</v>
      </c>
      <c r="B2456" s="15">
        <f>'01_RAW_Spot'!B2456</f>
        <v/>
      </c>
      <c r="C2456" s="16">
        <f>'01_RAW_IV'!B2456</f>
        <v/>
      </c>
      <c r="D2456" s="15">
        <f>LN(B2456/B2455)</f>
        <v/>
      </c>
      <c r="E2456" s="16">
        <f>STDEV(D2436:D2456)*SQRT(252)</f>
        <v/>
      </c>
      <c r="F2456" s="16">
        <f>STDEV(D2394:D2456)*SQRT(252)</f>
        <v/>
      </c>
      <c r="G2456" s="16">
        <f>IF(OR(C2456="",F2456=""),"",C2456-F2456)</f>
        <v/>
      </c>
      <c r="H2456" s="17">
        <f>IF(OR(C2456="",F2456="",F2456=0),"",C2456/F2456)</f>
        <v/>
      </c>
      <c r="I2456" s="18">
        <f>IF('01_RAW_FwdRV'!B2456="","",'01_RAW_FwdRV'!B2456)</f>
        <v/>
      </c>
      <c r="J2456" s="18">
        <f>IF(ROW()&lt;=3286,STDEV(D2457:D2477)*SQRT(252),"")</f>
        <v/>
      </c>
      <c r="K2456" s="18">
        <f>IF(ROW()&lt;=3244,LN(B2519/B2456),"")</f>
        <v/>
      </c>
      <c r="L2456" s="19" t="n">
        <v>0.114867617107943</v>
      </c>
      <c r="M2456" s="19" t="n">
        <v>0.4366598778004073</v>
      </c>
      <c r="N2456" s="17" t="n">
        <v>-0.4333310217099365</v>
      </c>
      <c r="O2456" s="20">
        <f>IF(F2456="","",IF(F2456&lt;'04_VOLATILITY_REGIMES'!$C$5,"Low",IF(F2456&lt;'04_VOLATILITY_REGIMES'!$C$6,"Normal",IF(F2456&lt;'04_VOLATILITY_REGIMES'!$C$7,"High","Extreme"))))</f>
        <v/>
      </c>
      <c r="P2456" s="20">
        <f>O2457</f>
        <v/>
      </c>
      <c r="Q2456" s="21">
        <f>YEAR(A2456)</f>
        <v/>
      </c>
    </row>
    <row r="2457">
      <c r="A2457" s="14" t="n">
        <v>44985</v>
      </c>
      <c r="B2457" s="15">
        <f>'01_RAW_Spot'!B2457</f>
        <v/>
      </c>
      <c r="C2457" s="16">
        <f>'01_RAW_IV'!B2457</f>
        <v/>
      </c>
      <c r="D2457" s="15">
        <f>LN(B2457/B2456)</f>
        <v/>
      </c>
      <c r="E2457" s="16">
        <f>STDEV(D2437:D2457)*SQRT(252)</f>
        <v/>
      </c>
      <c r="F2457" s="16">
        <f>STDEV(D2395:D2457)*SQRT(252)</f>
        <v/>
      </c>
      <c r="G2457" s="16">
        <f>IF(OR(C2457="",F2457=""),"",C2457-F2457)</f>
        <v/>
      </c>
      <c r="H2457" s="17">
        <f>IF(OR(C2457="",F2457="",F2457=0),"",C2457/F2457)</f>
        <v/>
      </c>
      <c r="I2457" s="18">
        <f>IF('01_RAW_FwdRV'!B2457="","",'01_RAW_FwdRV'!B2457)</f>
        <v/>
      </c>
      <c r="J2457" s="18">
        <f>IF(ROW()&lt;=3286,STDEV(D2458:D2478)*SQRT(252),"")</f>
        <v/>
      </c>
      <c r="K2457" s="18">
        <f>IF(ROW()&lt;=3244,LN(B2520/B2457),"")</f>
        <v/>
      </c>
      <c r="L2457" s="19" t="n">
        <v>0.09649837133550489</v>
      </c>
      <c r="M2457" s="19" t="n">
        <v>0.4291530944625407</v>
      </c>
      <c r="N2457" s="17" t="n">
        <v>-0.4317697495643582</v>
      </c>
      <c r="O2457" s="20">
        <f>IF(F2457="","",IF(F2457&lt;'04_VOLATILITY_REGIMES'!$C$5,"Low",IF(F2457&lt;'04_VOLATILITY_REGIMES'!$C$6,"Normal",IF(F2457&lt;'04_VOLATILITY_REGIMES'!$C$7,"High","Extreme"))))</f>
        <v/>
      </c>
      <c r="P2457" s="20">
        <f>O2458</f>
        <v/>
      </c>
      <c r="Q2457" s="21">
        <f>YEAR(A2457)</f>
        <v/>
      </c>
    </row>
    <row r="2458">
      <c r="A2458" s="14" t="n">
        <v>44986</v>
      </c>
      <c r="B2458" s="15">
        <f>'01_RAW_Spot'!B2458</f>
        <v/>
      </c>
      <c r="C2458" s="16">
        <f>'01_RAW_IV'!B2458</f>
        <v/>
      </c>
      <c r="D2458" s="15">
        <f>LN(B2458/B2457)</f>
        <v/>
      </c>
      <c r="E2458" s="16">
        <f>STDEV(D2438:D2458)*SQRT(252)</f>
        <v/>
      </c>
      <c r="F2458" s="16">
        <f>STDEV(D2396:D2458)*SQRT(252)</f>
        <v/>
      </c>
      <c r="G2458" s="16">
        <f>IF(OR(C2458="",F2458=""),"",C2458-F2458)</f>
        <v/>
      </c>
      <c r="H2458" s="17">
        <f>IF(OR(C2458="",F2458="",F2458=0),"",C2458/F2458)</f>
        <v/>
      </c>
      <c r="I2458" s="18">
        <f>IF('01_RAW_FwdRV'!B2458="","",'01_RAW_FwdRV'!B2458)</f>
        <v/>
      </c>
      <c r="J2458" s="18">
        <f>IF(ROW()&lt;=3286,STDEV(D2459:D2479)*SQRT(252),"")</f>
        <v/>
      </c>
      <c r="K2458" s="18">
        <f>IF(ROW()&lt;=3244,LN(B2521/B2458),"")</f>
        <v/>
      </c>
      <c r="L2458" s="19" t="n">
        <v>0.09198209198209198</v>
      </c>
      <c r="M2458" s="19" t="n">
        <v>0.4277574277574278</v>
      </c>
      <c r="N2458" s="17" t="n">
        <v>-0.430741308931515</v>
      </c>
      <c r="O2458" s="20">
        <f>IF(F2458="","",IF(F2458&lt;'04_VOLATILITY_REGIMES'!$C$5,"Low",IF(F2458&lt;'04_VOLATILITY_REGIMES'!$C$6,"Normal",IF(F2458&lt;'04_VOLATILITY_REGIMES'!$C$7,"High","Extreme"))))</f>
        <v/>
      </c>
      <c r="P2458" s="20">
        <f>O2459</f>
        <v/>
      </c>
      <c r="Q2458" s="21">
        <f>YEAR(A2458)</f>
        <v/>
      </c>
    </row>
    <row r="2459">
      <c r="A2459" s="14" t="n">
        <v>44987</v>
      </c>
      <c r="B2459" s="15">
        <f>'01_RAW_Spot'!B2459</f>
        <v/>
      </c>
      <c r="C2459" s="16">
        <f>'01_RAW_IV'!B2459</f>
        <v/>
      </c>
      <c r="D2459" s="15">
        <f>LN(B2459/B2458)</f>
        <v/>
      </c>
      <c r="E2459" s="16">
        <f>STDEV(D2439:D2459)*SQRT(252)</f>
        <v/>
      </c>
      <c r="F2459" s="16">
        <f>STDEV(D2397:D2459)*SQRT(252)</f>
        <v/>
      </c>
      <c r="G2459" s="16">
        <f>IF(OR(C2459="",F2459=""),"",C2459-F2459)</f>
        <v/>
      </c>
      <c r="H2459" s="17">
        <f>IF(OR(C2459="",F2459="",F2459=0),"",C2459/F2459)</f>
        <v/>
      </c>
      <c r="I2459" s="18">
        <f>IF('01_RAW_FwdRV'!B2459="","",'01_RAW_FwdRV'!B2459)</f>
        <v/>
      </c>
      <c r="J2459" s="18">
        <f>IF(ROW()&lt;=3286,STDEV(D2460:D2480)*SQRT(252),"")</f>
        <v/>
      </c>
      <c r="K2459" s="18">
        <f>IF(ROW()&lt;=3244,LN(B2522/B2459),"")</f>
        <v/>
      </c>
      <c r="L2459" s="19" t="n">
        <v>0.112693246541904</v>
      </c>
      <c r="M2459" s="19" t="n">
        <v>0.4275834011391375</v>
      </c>
      <c r="N2459" s="17" t="n">
        <v>-0.407017672695401</v>
      </c>
      <c r="O2459" s="20">
        <f>IF(F2459="","",IF(F2459&lt;'04_VOLATILITY_REGIMES'!$C$5,"Low",IF(F2459&lt;'04_VOLATILITY_REGIMES'!$C$6,"Normal",IF(F2459&lt;'04_VOLATILITY_REGIMES'!$C$7,"High","Extreme"))))</f>
        <v/>
      </c>
      <c r="P2459" s="20">
        <f>O2460</f>
        <v/>
      </c>
      <c r="Q2459" s="21">
        <f>YEAR(A2459)</f>
        <v/>
      </c>
    </row>
    <row r="2460">
      <c r="A2460" s="14" t="n">
        <v>44988</v>
      </c>
      <c r="B2460" s="15">
        <f>'01_RAW_Spot'!B2460</f>
        <v/>
      </c>
      <c r="C2460" s="16">
        <f>'01_RAW_IV'!B2460</f>
        <v/>
      </c>
      <c r="D2460" s="15">
        <f>LN(B2460/B2459)</f>
        <v/>
      </c>
      <c r="E2460" s="16">
        <f>STDEV(D2440:D2460)*SQRT(252)</f>
        <v/>
      </c>
      <c r="F2460" s="16">
        <f>STDEV(D2398:D2460)*SQRT(252)</f>
        <v/>
      </c>
      <c r="G2460" s="16">
        <f>IF(OR(C2460="",F2460=""),"",C2460-F2460)</f>
        <v/>
      </c>
      <c r="H2460" s="17">
        <f>IF(OR(C2460="",F2460="",F2460=0),"",C2460/F2460)</f>
        <v/>
      </c>
      <c r="I2460" s="18">
        <f>IF('01_RAW_FwdRV'!B2460="","",'01_RAW_FwdRV'!B2460)</f>
        <v/>
      </c>
      <c r="J2460" s="18">
        <f>IF(ROW()&lt;=3286,STDEV(D2461:D2481)*SQRT(252),"")</f>
        <v/>
      </c>
      <c r="K2460" s="18">
        <f>IF(ROW()&lt;=3244,LN(B2523/B2460),"")</f>
        <v/>
      </c>
      <c r="L2460" s="19" t="n">
        <v>0.1163074420496137</v>
      </c>
      <c r="M2460" s="19" t="n">
        <v>0.4465229768198455</v>
      </c>
      <c r="N2460" s="17" t="n">
        <v>-0.4634002445300698</v>
      </c>
      <c r="O2460" s="20">
        <f>IF(F2460="","",IF(F2460&lt;'04_VOLATILITY_REGIMES'!$C$5,"Low",IF(F2460&lt;'04_VOLATILITY_REGIMES'!$C$6,"Normal",IF(F2460&lt;'04_VOLATILITY_REGIMES'!$C$7,"High","Extreme"))))</f>
        <v/>
      </c>
      <c r="P2460" s="20">
        <f>O2461</f>
        <v/>
      </c>
      <c r="Q2460" s="21">
        <f>YEAR(A2460)</f>
        <v/>
      </c>
    </row>
    <row r="2461">
      <c r="A2461" s="14" t="n">
        <v>44991</v>
      </c>
      <c r="B2461" s="15">
        <f>'01_RAW_Spot'!B2461</f>
        <v/>
      </c>
      <c r="C2461" s="16">
        <f>'01_RAW_IV'!B2461</f>
        <v/>
      </c>
      <c r="D2461" s="15">
        <f>LN(B2461/B2460)</f>
        <v/>
      </c>
      <c r="E2461" s="16">
        <f>STDEV(D2441:D2461)*SQRT(252)</f>
        <v/>
      </c>
      <c r="F2461" s="16">
        <f>STDEV(D2399:D2461)*SQRT(252)</f>
        <v/>
      </c>
      <c r="G2461" s="16">
        <f>IF(OR(C2461="",F2461=""),"",C2461-F2461)</f>
        <v/>
      </c>
      <c r="H2461" s="17">
        <f>IF(OR(C2461="",F2461="",F2461=0),"",C2461/F2461)</f>
        <v/>
      </c>
      <c r="I2461" s="18">
        <f>IF('01_RAW_FwdRV'!B2461="","",'01_RAW_FwdRV'!B2461)</f>
        <v/>
      </c>
      <c r="J2461" s="18">
        <f>IF(ROW()&lt;=3286,STDEV(D2462:D2482)*SQRT(252),"")</f>
        <v/>
      </c>
      <c r="K2461" s="18">
        <f>IF(ROW()&lt;=3244,LN(B2524/B2461),"")</f>
        <v/>
      </c>
      <c r="L2461" s="19" t="n">
        <v>0.1203252032520325</v>
      </c>
      <c r="M2461" s="19" t="n">
        <v>0.3565040650406504</v>
      </c>
      <c r="N2461" s="17" t="n">
        <v>-0.2258899633934557</v>
      </c>
      <c r="O2461" s="20">
        <f>IF(F2461="","",IF(F2461&lt;'04_VOLATILITY_REGIMES'!$C$5,"Low",IF(F2461&lt;'04_VOLATILITY_REGIMES'!$C$6,"Normal",IF(F2461&lt;'04_VOLATILITY_REGIMES'!$C$7,"High","Extreme"))))</f>
        <v/>
      </c>
      <c r="P2461" s="20">
        <f>O2462</f>
        <v/>
      </c>
      <c r="Q2461" s="21">
        <f>YEAR(A2461)</f>
        <v/>
      </c>
    </row>
    <row r="2462">
      <c r="A2462" s="14" t="n">
        <v>44993</v>
      </c>
      <c r="B2462" s="15">
        <f>'01_RAW_Spot'!B2462</f>
        <v/>
      </c>
      <c r="C2462" s="16">
        <f>'01_RAW_IV'!B2462</f>
        <v/>
      </c>
      <c r="D2462" s="15">
        <f>LN(B2462/B2461)</f>
        <v/>
      </c>
      <c r="E2462" s="16">
        <f>STDEV(D2442:D2462)*SQRT(252)</f>
        <v/>
      </c>
      <c r="F2462" s="16">
        <f>STDEV(D2400:D2462)*SQRT(252)</f>
        <v/>
      </c>
      <c r="G2462" s="16">
        <f>IF(OR(C2462="",F2462=""),"",C2462-F2462)</f>
        <v/>
      </c>
      <c r="H2462" s="17">
        <f>IF(OR(C2462="",F2462="",F2462=0),"",C2462/F2462)</f>
        <v/>
      </c>
      <c r="I2462" s="18">
        <f>IF('01_RAW_FwdRV'!B2462="","",'01_RAW_FwdRV'!B2462)</f>
        <v/>
      </c>
      <c r="J2462" s="18">
        <f>IF(ROW()&lt;=3286,STDEV(D2463:D2483)*SQRT(252),"")</f>
        <v/>
      </c>
      <c r="K2462" s="18">
        <f>IF(ROW()&lt;=3244,LN(B2525/B2462),"")</f>
        <v/>
      </c>
      <c r="L2462" s="19" t="n">
        <v>0.1336854937017473</v>
      </c>
      <c r="M2462" s="19" t="n">
        <v>0.3583908980089395</v>
      </c>
      <c r="N2462" s="17" t="n">
        <v>-0.2027202874993941</v>
      </c>
      <c r="O2462" s="20">
        <f>IF(F2462="","",IF(F2462&lt;'04_VOLATILITY_REGIMES'!$C$5,"Low",IF(F2462&lt;'04_VOLATILITY_REGIMES'!$C$6,"Normal",IF(F2462&lt;'04_VOLATILITY_REGIMES'!$C$7,"High","Extreme"))))</f>
        <v/>
      </c>
      <c r="P2462" s="20">
        <f>O2463</f>
        <v/>
      </c>
      <c r="Q2462" s="21">
        <f>YEAR(A2462)</f>
        <v/>
      </c>
    </row>
    <row r="2463">
      <c r="A2463" s="14" t="n">
        <v>44994</v>
      </c>
      <c r="B2463" s="15">
        <f>'01_RAW_Spot'!B2463</f>
        <v/>
      </c>
      <c r="C2463" s="16">
        <f>'01_RAW_IV'!B2463</f>
        <v/>
      </c>
      <c r="D2463" s="15">
        <f>LN(B2463/B2462)</f>
        <v/>
      </c>
      <c r="E2463" s="16">
        <f>STDEV(D2443:D2463)*SQRT(252)</f>
        <v/>
      </c>
      <c r="F2463" s="16">
        <f>STDEV(D2401:D2463)*SQRT(252)</f>
        <v/>
      </c>
      <c r="G2463" s="16">
        <f>IF(OR(C2463="",F2463=""),"",C2463-F2463)</f>
        <v/>
      </c>
      <c r="H2463" s="17">
        <f>IF(OR(C2463="",F2463="",F2463=0),"",C2463/F2463)</f>
        <v/>
      </c>
      <c r="I2463" s="18">
        <f>IF('01_RAW_FwdRV'!B2463="","",'01_RAW_FwdRV'!B2463)</f>
        <v/>
      </c>
      <c r="J2463" s="18">
        <f>IF(ROW()&lt;=3286,STDEV(D2464:D2484)*SQRT(252),"")</f>
        <v/>
      </c>
      <c r="K2463" s="18">
        <f>IF(ROW()&lt;=3244,LN(B2526/B2463),"")</f>
        <v/>
      </c>
      <c r="L2463" s="19" t="n">
        <v>0.1251015434606012</v>
      </c>
      <c r="M2463" s="19" t="n">
        <v>0.3586515028432169</v>
      </c>
      <c r="N2463" s="17" t="n">
        <v>-0.2238194872836188</v>
      </c>
      <c r="O2463" s="20">
        <f>IF(F2463="","",IF(F2463&lt;'04_VOLATILITY_REGIMES'!$C$5,"Low",IF(F2463&lt;'04_VOLATILITY_REGIMES'!$C$6,"Normal",IF(F2463&lt;'04_VOLATILITY_REGIMES'!$C$7,"High","Extreme"))))</f>
        <v/>
      </c>
      <c r="P2463" s="20">
        <f>O2464</f>
        <v/>
      </c>
      <c r="Q2463" s="21">
        <f>YEAR(A2463)</f>
        <v/>
      </c>
    </row>
    <row r="2464">
      <c r="A2464" s="14" t="n">
        <v>44995</v>
      </c>
      <c r="B2464" s="15">
        <f>'01_RAW_Spot'!B2464</f>
        <v/>
      </c>
      <c r="C2464" s="16">
        <f>'01_RAW_IV'!B2464</f>
        <v/>
      </c>
      <c r="D2464" s="15">
        <f>LN(B2464/B2463)</f>
        <v/>
      </c>
      <c r="E2464" s="16">
        <f>STDEV(D2444:D2464)*SQRT(252)</f>
        <v/>
      </c>
      <c r="F2464" s="16">
        <f>STDEV(D2402:D2464)*SQRT(252)</f>
        <v/>
      </c>
      <c r="G2464" s="16">
        <f>IF(OR(C2464="",F2464=""),"",C2464-F2464)</f>
        <v/>
      </c>
      <c r="H2464" s="17">
        <f>IF(OR(C2464="",F2464="",F2464=0),"",C2464/F2464)</f>
        <v/>
      </c>
      <c r="I2464" s="18">
        <f>IF('01_RAW_FwdRV'!B2464="","",'01_RAW_FwdRV'!B2464)</f>
        <v/>
      </c>
      <c r="J2464" s="18">
        <f>IF(ROW()&lt;=3286,STDEV(D2465:D2485)*SQRT(252),"")</f>
        <v/>
      </c>
      <c r="K2464" s="18">
        <f>IF(ROW()&lt;=3244,LN(B2527/B2464),"")</f>
        <v/>
      </c>
      <c r="L2464" s="19" t="n">
        <v>0.1343889565570442</v>
      </c>
      <c r="M2464" s="19" t="n">
        <v>0.3548518067397483</v>
      </c>
      <c r="N2464" s="17" t="n">
        <v>-0.1975641573825205</v>
      </c>
      <c r="O2464" s="20">
        <f>IF(F2464="","",IF(F2464&lt;'04_VOLATILITY_REGIMES'!$C$5,"Low",IF(F2464&lt;'04_VOLATILITY_REGIMES'!$C$6,"Normal",IF(F2464&lt;'04_VOLATILITY_REGIMES'!$C$7,"High","Extreme"))))</f>
        <v/>
      </c>
      <c r="P2464" s="20">
        <f>O2465</f>
        <v/>
      </c>
      <c r="Q2464" s="21">
        <f>YEAR(A2464)</f>
        <v/>
      </c>
    </row>
    <row r="2465">
      <c r="A2465" s="14" t="n">
        <v>44998</v>
      </c>
      <c r="B2465" s="15">
        <f>'01_RAW_Spot'!B2465</f>
        <v/>
      </c>
      <c r="C2465" s="16">
        <f>'01_RAW_IV'!B2465</f>
        <v/>
      </c>
      <c r="D2465" s="15">
        <f>LN(B2465/B2464)</f>
        <v/>
      </c>
      <c r="E2465" s="16">
        <f>STDEV(D2445:D2465)*SQRT(252)</f>
        <v/>
      </c>
      <c r="F2465" s="16">
        <f>STDEV(D2403:D2465)*SQRT(252)</f>
        <v/>
      </c>
      <c r="G2465" s="16">
        <f>IF(OR(C2465="",F2465=""),"",C2465-F2465)</f>
        <v/>
      </c>
      <c r="H2465" s="17">
        <f>IF(OR(C2465="",F2465="",F2465=0),"",C2465/F2465)</f>
        <v/>
      </c>
      <c r="I2465" s="18">
        <f>IF('01_RAW_FwdRV'!B2465="","",'01_RAW_FwdRV'!B2465)</f>
        <v/>
      </c>
      <c r="J2465" s="18">
        <f>IF(ROW()&lt;=3286,STDEV(D2466:D2486)*SQRT(252),"")</f>
        <v/>
      </c>
      <c r="K2465" s="18">
        <f>IF(ROW()&lt;=3244,LN(B2528/B2465),"")</f>
        <v/>
      </c>
      <c r="L2465" s="19" t="n">
        <v>0.1286525974025974</v>
      </c>
      <c r="M2465" s="19" t="n">
        <v>0.3449675324675325</v>
      </c>
      <c r="N2465" s="17" t="n">
        <v>-0.185469806274407</v>
      </c>
      <c r="O2465" s="20">
        <f>IF(F2465="","",IF(F2465&lt;'04_VOLATILITY_REGIMES'!$C$5,"Low",IF(F2465&lt;'04_VOLATILITY_REGIMES'!$C$6,"Normal",IF(F2465&lt;'04_VOLATILITY_REGIMES'!$C$7,"High","Extreme"))))</f>
        <v/>
      </c>
      <c r="P2465" s="20">
        <f>O2466</f>
        <v/>
      </c>
      <c r="Q2465" s="21">
        <f>YEAR(A2465)</f>
        <v/>
      </c>
    </row>
    <row r="2466">
      <c r="A2466" s="14" t="n">
        <v>44999</v>
      </c>
      <c r="B2466" s="15">
        <f>'01_RAW_Spot'!B2466</f>
        <v/>
      </c>
      <c r="C2466" s="16">
        <f>'01_RAW_IV'!B2466</f>
        <v/>
      </c>
      <c r="D2466" s="15">
        <f>LN(B2466/B2465)</f>
        <v/>
      </c>
      <c r="E2466" s="16">
        <f>STDEV(D2446:D2466)*SQRT(252)</f>
        <v/>
      </c>
      <c r="F2466" s="16">
        <f>STDEV(D2404:D2466)*SQRT(252)</f>
        <v/>
      </c>
      <c r="G2466" s="16">
        <f>IF(OR(C2466="",F2466=""),"",C2466-F2466)</f>
        <v/>
      </c>
      <c r="H2466" s="17">
        <f>IF(OR(C2466="",F2466="",F2466=0),"",C2466/F2466)</f>
        <v/>
      </c>
      <c r="I2466" s="18">
        <f>IF('01_RAW_FwdRV'!B2466="","",'01_RAW_FwdRV'!B2466)</f>
        <v/>
      </c>
      <c r="J2466" s="18">
        <f>IF(ROW()&lt;=3286,STDEV(D2467:D2487)*SQRT(252),"")</f>
        <v/>
      </c>
      <c r="K2466" s="18">
        <f>IF(ROW()&lt;=3244,LN(B2529/B2466),"")</f>
        <v/>
      </c>
      <c r="L2466" s="19" t="n">
        <v>0.1768762677484787</v>
      </c>
      <c r="M2466" s="19" t="n">
        <v>0.3545638945233266</v>
      </c>
      <c r="N2466" s="17" t="n">
        <v>-0.1397063655129544</v>
      </c>
      <c r="O2466" s="20">
        <f>IF(F2466="","",IF(F2466&lt;'04_VOLATILITY_REGIMES'!$C$5,"Low",IF(F2466&lt;'04_VOLATILITY_REGIMES'!$C$6,"Normal",IF(F2466&lt;'04_VOLATILITY_REGIMES'!$C$7,"High","Extreme"))))</f>
        <v/>
      </c>
      <c r="P2466" s="20">
        <f>O2467</f>
        <v/>
      </c>
      <c r="Q2466" s="21">
        <f>YEAR(A2466)</f>
        <v/>
      </c>
    </row>
    <row r="2467">
      <c r="A2467" s="14" t="n">
        <v>45000</v>
      </c>
      <c r="B2467" s="15">
        <f>'01_RAW_Spot'!B2467</f>
        <v/>
      </c>
      <c r="C2467" s="16">
        <f>'01_RAW_IV'!B2467</f>
        <v/>
      </c>
      <c r="D2467" s="15">
        <f>LN(B2467/B2466)</f>
        <v/>
      </c>
      <c r="E2467" s="16">
        <f>STDEV(D2447:D2467)*SQRT(252)</f>
        <v/>
      </c>
      <c r="F2467" s="16">
        <f>STDEV(D2405:D2467)*SQRT(252)</f>
        <v/>
      </c>
      <c r="G2467" s="16">
        <f>IF(OR(C2467="",F2467=""),"",C2467-F2467)</f>
        <v/>
      </c>
      <c r="H2467" s="17">
        <f>IF(OR(C2467="",F2467="",F2467=0),"",C2467/F2467)</f>
        <v/>
      </c>
      <c r="I2467" s="18">
        <f>IF('01_RAW_FwdRV'!B2467="","",'01_RAW_FwdRV'!B2467)</f>
        <v/>
      </c>
      <c r="J2467" s="18">
        <f>IF(ROW()&lt;=3286,STDEV(D2468:D2488)*SQRT(252),"")</f>
        <v/>
      </c>
      <c r="K2467" s="18">
        <f>IF(ROW()&lt;=3244,LN(B2530/B2467),"")</f>
        <v/>
      </c>
      <c r="L2467" s="19" t="n">
        <v>0.1374695863746959</v>
      </c>
      <c r="M2467" s="19" t="n">
        <v>0.3386050283860503</v>
      </c>
      <c r="N2467" s="17" t="n">
        <v>-0.1521474648377298</v>
      </c>
      <c r="O2467" s="20">
        <f>IF(F2467="","",IF(F2467&lt;'04_VOLATILITY_REGIMES'!$C$5,"Low",IF(F2467&lt;'04_VOLATILITY_REGIMES'!$C$6,"Normal",IF(F2467&lt;'04_VOLATILITY_REGIMES'!$C$7,"High","Extreme"))))</f>
        <v/>
      </c>
      <c r="P2467" s="20">
        <f>O2468</f>
        <v/>
      </c>
      <c r="Q2467" s="21">
        <f>YEAR(A2467)</f>
        <v/>
      </c>
    </row>
    <row r="2468">
      <c r="A2468" s="14" t="n">
        <v>45001</v>
      </c>
      <c r="B2468" s="15">
        <f>'01_RAW_Spot'!B2468</f>
        <v/>
      </c>
      <c r="C2468" s="16">
        <f>'01_RAW_IV'!B2468</f>
        <v/>
      </c>
      <c r="D2468" s="15">
        <f>LN(B2468/B2467)</f>
        <v/>
      </c>
      <c r="E2468" s="16">
        <f>STDEV(D2448:D2468)*SQRT(252)</f>
        <v/>
      </c>
      <c r="F2468" s="16">
        <f>STDEV(D2406:D2468)*SQRT(252)</f>
        <v/>
      </c>
      <c r="G2468" s="16">
        <f>IF(OR(C2468="",F2468=""),"",C2468-F2468)</f>
        <v/>
      </c>
      <c r="H2468" s="17">
        <f>IF(OR(C2468="",F2468="",F2468=0),"",C2468/F2468)</f>
        <v/>
      </c>
      <c r="I2468" s="18">
        <f>IF('01_RAW_FwdRV'!B2468="","",'01_RAW_FwdRV'!B2468)</f>
        <v/>
      </c>
      <c r="J2468" s="18">
        <f>IF(ROW()&lt;=3286,STDEV(D2469:D2489)*SQRT(252),"")</f>
        <v/>
      </c>
      <c r="K2468" s="18">
        <f>IF(ROW()&lt;=3244,LN(B2531/B2468),"")</f>
        <v/>
      </c>
      <c r="L2468" s="19" t="n">
        <v>0.3421159302796919</v>
      </c>
      <c r="M2468" s="19" t="n">
        <v>0.3222537494933117</v>
      </c>
      <c r="N2468" s="17" t="n">
        <v>0.09994669115090303</v>
      </c>
      <c r="O2468" s="20">
        <f>IF(F2468="","",IF(F2468&lt;'04_VOLATILITY_REGIMES'!$C$5,"Low",IF(F2468&lt;'04_VOLATILITY_REGIMES'!$C$6,"Normal",IF(F2468&lt;'04_VOLATILITY_REGIMES'!$C$7,"High","Extreme"))))</f>
        <v/>
      </c>
      <c r="P2468" s="20">
        <f>O2469</f>
        <v/>
      </c>
      <c r="Q2468" s="21">
        <f>YEAR(A2468)</f>
        <v/>
      </c>
    </row>
    <row r="2469">
      <c r="A2469" s="14" t="n">
        <v>45002</v>
      </c>
      <c r="B2469" s="15">
        <f>'01_RAW_Spot'!B2469</f>
        <v/>
      </c>
      <c r="C2469" s="16">
        <f>'01_RAW_IV'!B2469</f>
        <v/>
      </c>
      <c r="D2469" s="15">
        <f>LN(B2469/B2468)</f>
        <v/>
      </c>
      <c r="E2469" s="16">
        <f>STDEV(D2449:D2469)*SQRT(252)</f>
        <v/>
      </c>
      <c r="F2469" s="16">
        <f>STDEV(D2407:D2469)*SQRT(252)</f>
        <v/>
      </c>
      <c r="G2469" s="16">
        <f>IF(OR(C2469="",F2469=""),"",C2469-F2469)</f>
        <v/>
      </c>
      <c r="H2469" s="17">
        <f>IF(OR(C2469="",F2469="",F2469=0),"",C2469/F2469)</f>
        <v/>
      </c>
      <c r="I2469" s="18">
        <f>IF('01_RAW_FwdRV'!B2469="","",'01_RAW_FwdRV'!B2469)</f>
        <v/>
      </c>
      <c r="J2469" s="18">
        <f>IF(ROW()&lt;=3286,STDEV(D2470:D2490)*SQRT(252),"")</f>
        <v/>
      </c>
      <c r="K2469" s="18">
        <f>IF(ROW()&lt;=3244,LN(B2532/B2469),"")</f>
        <v/>
      </c>
      <c r="L2469" s="19" t="n">
        <v>0.1892220421393841</v>
      </c>
      <c r="M2469" s="19" t="n">
        <v>0.3253646677471637</v>
      </c>
      <c r="N2469" s="17" t="n">
        <v>-0.06031915814702953</v>
      </c>
      <c r="O2469" s="20">
        <f>IF(F2469="","",IF(F2469&lt;'04_VOLATILITY_REGIMES'!$C$5,"Low",IF(F2469&lt;'04_VOLATILITY_REGIMES'!$C$6,"Normal",IF(F2469&lt;'04_VOLATILITY_REGIMES'!$C$7,"High","Extreme"))))</f>
        <v/>
      </c>
      <c r="P2469" s="20">
        <f>O2470</f>
        <v/>
      </c>
      <c r="Q2469" s="21">
        <f>YEAR(A2469)</f>
        <v/>
      </c>
    </row>
    <row r="2470">
      <c r="A2470" s="14" t="n">
        <v>45005</v>
      </c>
      <c r="B2470" s="15">
        <f>'01_RAW_Spot'!B2470</f>
        <v/>
      </c>
      <c r="C2470" s="16">
        <f>'01_RAW_IV'!B2470</f>
        <v/>
      </c>
      <c r="D2470" s="15">
        <f>LN(B2470/B2469)</f>
        <v/>
      </c>
      <c r="E2470" s="16">
        <f>STDEV(D2450:D2470)*SQRT(252)</f>
        <v/>
      </c>
      <c r="F2470" s="16">
        <f>STDEV(D2408:D2470)*SQRT(252)</f>
        <v/>
      </c>
      <c r="G2470" s="16">
        <f>IF(OR(C2470="",F2470=""),"",C2470-F2470)</f>
        <v/>
      </c>
      <c r="H2470" s="17">
        <f>IF(OR(C2470="",F2470="",F2470=0),"",C2470/F2470)</f>
        <v/>
      </c>
      <c r="I2470" s="18">
        <f>IF('01_RAW_FwdRV'!B2470="","",'01_RAW_FwdRV'!B2470)</f>
        <v/>
      </c>
      <c r="J2470" s="18">
        <f>IF(ROW()&lt;=3286,STDEV(D2471:D2491)*SQRT(252),"")</f>
        <v/>
      </c>
      <c r="K2470" s="18">
        <f>IF(ROW()&lt;=3244,LN(B2533/B2470),"")</f>
        <v/>
      </c>
      <c r="L2470" s="19" t="n">
        <v>0.2535439449169704</v>
      </c>
      <c r="M2470" s="19" t="n">
        <v>0.3228027541514784</v>
      </c>
      <c r="N2470" s="17" t="n">
        <v>0.009490669554463236</v>
      </c>
      <c r="O2470" s="20">
        <f>IF(F2470="","",IF(F2470&lt;'04_VOLATILITY_REGIMES'!$C$5,"Low",IF(F2470&lt;'04_VOLATILITY_REGIMES'!$C$6,"Normal",IF(F2470&lt;'04_VOLATILITY_REGIMES'!$C$7,"High","Extreme"))))</f>
        <v/>
      </c>
      <c r="P2470" s="20">
        <f>O2471</f>
        <v/>
      </c>
      <c r="Q2470" s="21">
        <f>YEAR(A2470)</f>
        <v/>
      </c>
    </row>
    <row r="2471">
      <c r="A2471" s="14" t="n">
        <v>45006</v>
      </c>
      <c r="B2471" s="15">
        <f>'01_RAW_Spot'!B2471</f>
        <v/>
      </c>
      <c r="C2471" s="16">
        <f>'01_RAW_IV'!B2471</f>
        <v/>
      </c>
      <c r="D2471" s="15">
        <f>LN(B2471/B2470)</f>
        <v/>
      </c>
      <c r="E2471" s="16">
        <f>STDEV(D2451:D2471)*SQRT(252)</f>
        <v/>
      </c>
      <c r="F2471" s="16">
        <f>STDEV(D2409:D2471)*SQRT(252)</f>
        <v/>
      </c>
      <c r="G2471" s="16">
        <f>IF(OR(C2471="",F2471=""),"",C2471-F2471)</f>
        <v/>
      </c>
      <c r="H2471" s="17">
        <f>IF(OR(C2471="",F2471="",F2471=0),"",C2471/F2471)</f>
        <v/>
      </c>
      <c r="I2471" s="18">
        <f>IF('01_RAW_FwdRV'!B2471="","",'01_RAW_FwdRV'!B2471)</f>
        <v/>
      </c>
      <c r="J2471" s="18">
        <f>IF(ROW()&lt;=3286,STDEV(D2472:D2492)*SQRT(252),"")</f>
        <v/>
      </c>
      <c r="K2471" s="18">
        <f>IF(ROW()&lt;=3244,LN(B2534/B2471),"")</f>
        <v/>
      </c>
      <c r="L2471" s="19" t="n">
        <v>0.2437246963562753</v>
      </c>
      <c r="M2471" s="19" t="n">
        <v>0.322672064777328</v>
      </c>
      <c r="N2471" s="17" t="n">
        <v>0.001583884564964866</v>
      </c>
      <c r="O2471" s="20">
        <f>IF(F2471="","",IF(F2471&lt;'04_VOLATILITY_REGIMES'!$C$5,"Low",IF(F2471&lt;'04_VOLATILITY_REGIMES'!$C$6,"Normal",IF(F2471&lt;'04_VOLATILITY_REGIMES'!$C$7,"High","Extreme"))))</f>
        <v/>
      </c>
      <c r="P2471" s="20">
        <f>O2472</f>
        <v/>
      </c>
      <c r="Q2471" s="21">
        <f>YEAR(A2471)</f>
        <v/>
      </c>
    </row>
    <row r="2472">
      <c r="A2472" s="14" t="n">
        <v>45008</v>
      </c>
      <c r="B2472" s="15">
        <f>'01_RAW_Spot'!B2472</f>
        <v/>
      </c>
      <c r="C2472" s="16">
        <f>'01_RAW_IV'!B2472</f>
        <v/>
      </c>
      <c r="D2472" s="15">
        <f>LN(B2472/B2471)</f>
        <v/>
      </c>
      <c r="E2472" s="16">
        <f>STDEV(D2452:D2472)*SQRT(252)</f>
        <v/>
      </c>
      <c r="F2472" s="16">
        <f>STDEV(D2410:D2472)*SQRT(252)</f>
        <v/>
      </c>
      <c r="G2472" s="16">
        <f>IF(OR(C2472="",F2472=""),"",C2472-F2472)</f>
        <v/>
      </c>
      <c r="H2472" s="17">
        <f>IF(OR(C2472="",F2472="",F2472=0),"",C2472/F2472)</f>
        <v/>
      </c>
      <c r="I2472" s="18">
        <f>IF('01_RAW_FwdRV'!B2472="","",'01_RAW_FwdRV'!B2472)</f>
        <v/>
      </c>
      <c r="J2472" s="18">
        <f>IF(ROW()&lt;=3286,STDEV(D2473:D2493)*SQRT(252),"")</f>
        <v/>
      </c>
      <c r="K2472" s="18">
        <f>IF(ROW()&lt;=3244,LN(B2535/B2472),"")</f>
        <v/>
      </c>
      <c r="L2472" s="19" t="n">
        <v>0.169971671388102</v>
      </c>
      <c r="M2472" s="19" t="n">
        <v>0.3508700930797248</v>
      </c>
      <c r="N2472" s="17" t="n">
        <v>-0.1332723332659078</v>
      </c>
      <c r="O2472" s="20">
        <f>IF(F2472="","",IF(F2472&lt;'04_VOLATILITY_REGIMES'!$C$5,"Low",IF(F2472&lt;'04_VOLATILITY_REGIMES'!$C$6,"Normal",IF(F2472&lt;'04_VOLATILITY_REGIMES'!$C$7,"High","Extreme"))))</f>
        <v/>
      </c>
      <c r="P2472" s="20">
        <f>O2473</f>
        <v/>
      </c>
      <c r="Q2472" s="21">
        <f>YEAR(A2472)</f>
        <v/>
      </c>
    </row>
    <row r="2473">
      <c r="A2473" s="14" t="n">
        <v>45009</v>
      </c>
      <c r="B2473" s="15">
        <f>'01_RAW_Spot'!B2473</f>
        <v/>
      </c>
      <c r="C2473" s="16">
        <f>'01_RAW_IV'!B2473</f>
        <v/>
      </c>
      <c r="D2473" s="15">
        <f>LN(B2473/B2472)</f>
        <v/>
      </c>
      <c r="E2473" s="16">
        <f>STDEV(D2453:D2473)*SQRT(252)</f>
        <v/>
      </c>
      <c r="F2473" s="16">
        <f>STDEV(D2411:D2473)*SQRT(252)</f>
        <v/>
      </c>
      <c r="G2473" s="16">
        <f>IF(OR(C2473="",F2473=""),"",C2473-F2473)</f>
        <v/>
      </c>
      <c r="H2473" s="17">
        <f>IF(OR(C2473="",F2473="",F2473=0),"",C2473/F2473)</f>
        <v/>
      </c>
      <c r="I2473" s="18">
        <f>IF('01_RAW_FwdRV'!B2473="","",'01_RAW_FwdRV'!B2473)</f>
        <v/>
      </c>
      <c r="J2473" s="18">
        <f>IF(ROW()&lt;=3286,STDEV(D2474:D2494)*SQRT(252),"")</f>
        <v/>
      </c>
      <c r="K2473" s="18">
        <f>IF(ROW()&lt;=3244,LN(B2536/B2473),"")</f>
        <v/>
      </c>
      <c r="L2473" s="19" t="n">
        <v>0.1747572815533981</v>
      </c>
      <c r="M2473" s="19" t="n">
        <v>0.3604368932038835</v>
      </c>
      <c r="N2473" s="17" t="n">
        <v>-0.1480339621088602</v>
      </c>
      <c r="O2473" s="20">
        <f>IF(F2473="","",IF(F2473&lt;'04_VOLATILITY_REGIMES'!$C$5,"Low",IF(F2473&lt;'04_VOLATILITY_REGIMES'!$C$6,"Normal",IF(F2473&lt;'04_VOLATILITY_REGIMES'!$C$7,"High","Extreme"))))</f>
        <v/>
      </c>
      <c r="P2473" s="20">
        <f>O2474</f>
        <v/>
      </c>
      <c r="Q2473" s="21">
        <f>YEAR(A2473)</f>
        <v/>
      </c>
    </row>
    <row r="2474">
      <c r="A2474" s="14" t="n">
        <v>45012</v>
      </c>
      <c r="B2474" s="15">
        <f>'01_RAW_Spot'!B2474</f>
        <v/>
      </c>
      <c r="C2474" s="16">
        <f>'01_RAW_IV'!B2474</f>
        <v/>
      </c>
      <c r="D2474" s="15">
        <f>LN(B2474/B2473)</f>
        <v/>
      </c>
      <c r="E2474" s="16">
        <f>STDEV(D2454:D2474)*SQRT(252)</f>
        <v/>
      </c>
      <c r="F2474" s="16">
        <f>STDEV(D2412:D2474)*SQRT(252)</f>
        <v/>
      </c>
      <c r="G2474" s="16">
        <f>IF(OR(C2474="",F2474=""),"",C2474-F2474)</f>
        <v/>
      </c>
      <c r="H2474" s="17">
        <f>IF(OR(C2474="",F2474="",F2474=0),"",C2474/F2474)</f>
        <v/>
      </c>
      <c r="I2474" s="18">
        <f>IF('01_RAW_FwdRV'!B2474="","",'01_RAW_FwdRV'!B2474)</f>
        <v/>
      </c>
      <c r="J2474" s="18">
        <f>IF(ROW()&lt;=3286,STDEV(D2475:D2495)*SQRT(252),"")</f>
        <v/>
      </c>
      <c r="K2474" s="18">
        <f>IF(ROW()&lt;=3244,LN(B2537/B2474),"")</f>
        <v/>
      </c>
      <c r="L2474" s="19" t="n">
        <v>0.2017792155276991</v>
      </c>
      <c r="M2474" s="19" t="n">
        <v>0.3602911443590781</v>
      </c>
      <c r="N2474" s="17" t="n">
        <v>-0.116019558509756</v>
      </c>
      <c r="O2474" s="20">
        <f>IF(F2474="","",IF(F2474&lt;'04_VOLATILITY_REGIMES'!$C$5,"Low",IF(F2474&lt;'04_VOLATILITY_REGIMES'!$C$6,"Normal",IF(F2474&lt;'04_VOLATILITY_REGIMES'!$C$7,"High","Extreme"))))</f>
        <v/>
      </c>
      <c r="P2474" s="20">
        <f>O2475</f>
        <v/>
      </c>
      <c r="Q2474" s="21">
        <f>YEAR(A2474)</f>
        <v/>
      </c>
    </row>
    <row r="2475">
      <c r="A2475" s="14" t="n">
        <v>45013</v>
      </c>
      <c r="B2475" s="15">
        <f>'01_RAW_Spot'!B2475</f>
        <v/>
      </c>
      <c r="C2475" s="16">
        <f>'01_RAW_IV'!B2475</f>
        <v/>
      </c>
      <c r="D2475" s="15">
        <f>LN(B2475/B2474)</f>
        <v/>
      </c>
      <c r="E2475" s="16">
        <f>STDEV(D2455:D2475)*SQRT(252)</f>
        <v/>
      </c>
      <c r="F2475" s="16">
        <f>STDEV(D2413:D2475)*SQRT(252)</f>
        <v/>
      </c>
      <c r="G2475" s="16">
        <f>IF(OR(C2475="",F2475=""),"",C2475-F2475)</f>
        <v/>
      </c>
      <c r="H2475" s="17">
        <f>IF(OR(C2475="",F2475="",F2475=0),"",C2475/F2475)</f>
        <v/>
      </c>
      <c r="I2475" s="18">
        <f>IF('01_RAW_FwdRV'!B2475="","",'01_RAW_FwdRV'!B2475)</f>
        <v/>
      </c>
      <c r="J2475" s="18">
        <f>IF(ROW()&lt;=3286,STDEV(D2476:D2496)*SQRT(252),"")</f>
        <v/>
      </c>
      <c r="K2475" s="18">
        <f>IF(ROW()&lt;=3244,LN(B2538/B2475),"")</f>
        <v/>
      </c>
      <c r="L2475" s="19" t="n">
        <v>0.1560226354082458</v>
      </c>
      <c r="M2475" s="19" t="n">
        <v>0.3565076798706548</v>
      </c>
      <c r="N2475" s="17" t="n">
        <v>-0.1657821763060435</v>
      </c>
      <c r="O2475" s="20">
        <f>IF(F2475="","",IF(F2475&lt;'04_VOLATILITY_REGIMES'!$C$5,"Low",IF(F2475&lt;'04_VOLATILITY_REGIMES'!$C$6,"Normal",IF(F2475&lt;'04_VOLATILITY_REGIMES'!$C$7,"High","Extreme"))))</f>
        <v/>
      </c>
      <c r="P2475" s="20">
        <f>O2476</f>
        <v/>
      </c>
      <c r="Q2475" s="21">
        <f>YEAR(A2475)</f>
        <v/>
      </c>
    </row>
    <row r="2476">
      <c r="A2476" s="14" t="n">
        <v>45014</v>
      </c>
      <c r="B2476" s="15">
        <f>'01_RAW_Spot'!B2476</f>
        <v/>
      </c>
      <c r="C2476" s="16">
        <f>'01_RAW_IV'!B2476</f>
        <v/>
      </c>
      <c r="D2476" s="15">
        <f>LN(B2476/B2475)</f>
        <v/>
      </c>
      <c r="E2476" s="16">
        <f>STDEV(D2456:D2476)*SQRT(252)</f>
        <v/>
      </c>
      <c r="F2476" s="16">
        <f>STDEV(D2414:D2476)*SQRT(252)</f>
        <v/>
      </c>
      <c r="G2476" s="16">
        <f>IF(OR(C2476="",F2476=""),"",C2476-F2476)</f>
        <v/>
      </c>
      <c r="H2476" s="17">
        <f>IF(OR(C2476="",F2476="",F2476=0),"",C2476/F2476)</f>
        <v/>
      </c>
      <c r="I2476" s="18">
        <f>IF('01_RAW_FwdRV'!B2476="","",'01_RAW_FwdRV'!B2476)</f>
        <v/>
      </c>
      <c r="J2476" s="18">
        <f>IF(ROW()&lt;=3286,STDEV(D2477:D2497)*SQRT(252),"")</f>
        <v/>
      </c>
      <c r="K2476" s="18">
        <f>IF(ROW()&lt;=3244,LN(B2539/B2476),"")</f>
        <v/>
      </c>
      <c r="L2476" s="19" t="n">
        <v>0.1688888888888889</v>
      </c>
      <c r="M2476" s="19" t="n">
        <v>0.3527272727272727</v>
      </c>
      <c r="N2476" s="17" t="n">
        <v>-0.1408807082012256</v>
      </c>
      <c r="O2476" s="20">
        <f>IF(F2476="","",IF(F2476&lt;'04_VOLATILITY_REGIMES'!$C$5,"Low",IF(F2476&lt;'04_VOLATILITY_REGIMES'!$C$6,"Normal",IF(F2476&lt;'04_VOLATILITY_REGIMES'!$C$7,"High","Extreme"))))</f>
        <v/>
      </c>
      <c r="P2476" s="20">
        <f>O2477</f>
        <v/>
      </c>
      <c r="Q2476" s="21">
        <f>YEAR(A2476)</f>
        <v/>
      </c>
    </row>
    <row r="2477">
      <c r="A2477" s="14" t="n">
        <v>45016</v>
      </c>
      <c r="B2477" s="15">
        <f>'01_RAW_Spot'!B2477</f>
        <v/>
      </c>
      <c r="C2477" s="16">
        <f>'01_RAW_IV'!B2477</f>
        <v/>
      </c>
      <c r="D2477" s="15">
        <f>LN(B2477/B2476)</f>
        <v/>
      </c>
      <c r="E2477" s="16">
        <f>STDEV(D2457:D2477)*SQRT(252)</f>
        <v/>
      </c>
      <c r="F2477" s="16">
        <f>STDEV(D2415:D2477)*SQRT(252)</f>
        <v/>
      </c>
      <c r="G2477" s="16">
        <f>IF(OR(C2477="",F2477=""),"",C2477-F2477)</f>
        <v/>
      </c>
      <c r="H2477" s="17">
        <f>IF(OR(C2477="",F2477="",F2477=0),"",C2477/F2477)</f>
        <v/>
      </c>
      <c r="I2477" s="18">
        <f>IF('01_RAW_FwdRV'!B2477="","",'01_RAW_FwdRV'!B2477)</f>
        <v/>
      </c>
      <c r="J2477" s="18">
        <f>IF(ROW()&lt;=3286,STDEV(D2478:D2498)*SQRT(252),"")</f>
        <v/>
      </c>
      <c r="K2477" s="18">
        <f>IF(ROW()&lt;=3244,LN(B2540/B2477),"")</f>
        <v/>
      </c>
      <c r="L2477" s="19" t="n">
        <v>0.1538772213247173</v>
      </c>
      <c r="M2477" s="19" t="n">
        <v>0.3570274636510501</v>
      </c>
      <c r="N2477" s="17" t="n">
        <v>-0.16869479081059</v>
      </c>
      <c r="O2477" s="20">
        <f>IF(F2477="","",IF(F2477&lt;'04_VOLATILITY_REGIMES'!$C$5,"Low",IF(F2477&lt;'04_VOLATILITY_REGIMES'!$C$6,"Normal",IF(F2477&lt;'04_VOLATILITY_REGIMES'!$C$7,"High","Extreme"))))</f>
        <v/>
      </c>
      <c r="P2477" s="20">
        <f>O2478</f>
        <v/>
      </c>
      <c r="Q2477" s="21">
        <f>YEAR(A2477)</f>
        <v/>
      </c>
    </row>
    <row r="2478">
      <c r="A2478" s="14" t="n">
        <v>45019</v>
      </c>
      <c r="B2478" s="15">
        <f>'01_RAW_Spot'!B2478</f>
        <v/>
      </c>
      <c r="C2478" s="16">
        <f>'01_RAW_IV'!B2478</f>
        <v/>
      </c>
      <c r="D2478" s="15">
        <f>LN(B2478/B2477)</f>
        <v/>
      </c>
      <c r="E2478" s="16">
        <f>STDEV(D2458:D2478)*SQRT(252)</f>
        <v/>
      </c>
      <c r="F2478" s="16">
        <f>STDEV(D2416:D2478)*SQRT(252)</f>
        <v/>
      </c>
      <c r="G2478" s="16">
        <f>IF(OR(C2478="",F2478=""),"",C2478-F2478)</f>
        <v/>
      </c>
      <c r="H2478" s="17">
        <f>IF(OR(C2478="",F2478="",F2478=0),"",C2478/F2478)</f>
        <v/>
      </c>
      <c r="I2478" s="18">
        <f>IF('01_RAW_FwdRV'!B2478="","",'01_RAW_FwdRV'!B2478)</f>
        <v/>
      </c>
      <c r="J2478" s="18">
        <f>IF(ROW()&lt;=3286,STDEV(D2479:D2499)*SQRT(252),"")</f>
        <v/>
      </c>
      <c r="K2478" s="18">
        <f>IF(ROW()&lt;=3244,LN(B2541/B2478),"")</f>
        <v/>
      </c>
      <c r="L2478" s="19" t="n">
        <v>0.1675413807024627</v>
      </c>
      <c r="M2478" s="19" t="n">
        <v>0.3629390391602745</v>
      </c>
      <c r="N2478" s="17" t="n">
        <v>-0.158617525232678</v>
      </c>
      <c r="O2478" s="20">
        <f>IF(F2478="","",IF(F2478&lt;'04_VOLATILITY_REGIMES'!$C$5,"Low",IF(F2478&lt;'04_VOLATILITY_REGIMES'!$C$6,"Normal",IF(F2478&lt;'04_VOLATILITY_REGIMES'!$C$7,"High","Extreme"))))</f>
        <v/>
      </c>
      <c r="P2478" s="20">
        <f>O2479</f>
        <v/>
      </c>
      <c r="Q2478" s="21">
        <f>YEAR(A2478)</f>
        <v/>
      </c>
    </row>
    <row r="2479">
      <c r="A2479" s="14" t="n">
        <v>45021</v>
      </c>
      <c r="B2479" s="15">
        <f>'01_RAW_Spot'!B2479</f>
        <v/>
      </c>
      <c r="C2479" s="16">
        <f>'01_RAW_IV'!B2479</f>
        <v/>
      </c>
      <c r="D2479" s="15">
        <f>LN(B2479/B2478)</f>
        <v/>
      </c>
      <c r="E2479" s="16">
        <f>STDEV(D2459:D2479)*SQRT(252)</f>
        <v/>
      </c>
      <c r="F2479" s="16">
        <f>STDEV(D2417:D2479)*SQRT(252)</f>
        <v/>
      </c>
      <c r="G2479" s="16">
        <f>IF(OR(C2479="",F2479=""),"",C2479-F2479)</f>
        <v/>
      </c>
      <c r="H2479" s="17">
        <f>IF(OR(C2479="",F2479="",F2479=0),"",C2479/F2479)</f>
        <v/>
      </c>
      <c r="I2479" s="18">
        <f>IF('01_RAW_FwdRV'!B2479="","",'01_RAW_FwdRV'!B2479)</f>
        <v/>
      </c>
      <c r="J2479" s="18">
        <f>IF(ROW()&lt;=3286,STDEV(D2480:D2500)*SQRT(252),"")</f>
        <v/>
      </c>
      <c r="K2479" s="18">
        <f>IF(ROW()&lt;=3244,LN(B2542/B2479),"")</f>
        <v/>
      </c>
      <c r="L2479" s="19" t="n">
        <v>0.1246973365617433</v>
      </c>
      <c r="M2479" s="19" t="n">
        <v>0.3837772397094431</v>
      </c>
      <c r="N2479" s="17" t="n">
        <v>-0.2625299200421961</v>
      </c>
      <c r="O2479" s="20">
        <f>IF(F2479="","",IF(F2479&lt;'04_VOLATILITY_REGIMES'!$C$5,"Low",IF(F2479&lt;'04_VOLATILITY_REGIMES'!$C$6,"Normal",IF(F2479&lt;'04_VOLATILITY_REGIMES'!$C$7,"High","Extreme"))))</f>
        <v/>
      </c>
      <c r="P2479" s="20">
        <f>O2480</f>
        <v/>
      </c>
      <c r="Q2479" s="21">
        <f>YEAR(A2479)</f>
        <v/>
      </c>
    </row>
    <row r="2480">
      <c r="A2480" s="14" t="n">
        <v>45022</v>
      </c>
      <c r="B2480" s="15">
        <f>'01_RAW_Spot'!B2480</f>
        <v/>
      </c>
      <c r="C2480" s="16">
        <f>'01_RAW_IV'!B2480</f>
        <v/>
      </c>
      <c r="D2480" s="15">
        <f>LN(B2480/B2479)</f>
        <v/>
      </c>
      <c r="E2480" s="16">
        <f>STDEV(D2460:D2480)*SQRT(252)</f>
        <v/>
      </c>
      <c r="F2480" s="16">
        <f>STDEV(D2418:D2480)*SQRT(252)</f>
        <v/>
      </c>
      <c r="G2480" s="16">
        <f>IF(OR(C2480="",F2480=""),"",C2480-F2480)</f>
        <v/>
      </c>
      <c r="H2480" s="17">
        <f>IF(OR(C2480="",F2480="",F2480=0),"",C2480/F2480)</f>
        <v/>
      </c>
      <c r="I2480" s="18">
        <f>IF('01_RAW_FwdRV'!B2480="","",'01_RAW_FwdRV'!B2480)</f>
        <v/>
      </c>
      <c r="J2480" s="18">
        <f>IF(ROW()&lt;=3286,STDEV(D2481:D2501)*SQRT(252),"")</f>
        <v/>
      </c>
      <c r="K2480" s="18">
        <f>IF(ROW()&lt;=3244,LN(B2543/B2480),"")</f>
        <v/>
      </c>
      <c r="L2480" s="19" t="n">
        <v>0.0463896732553449</v>
      </c>
      <c r="M2480" s="19" t="n">
        <v>0.3848325937878176</v>
      </c>
      <c r="N2480" s="17" t="n">
        <v>-0.3718985402450694</v>
      </c>
      <c r="O2480" s="20">
        <f>IF(F2480="","",IF(F2480&lt;'04_VOLATILITY_REGIMES'!$C$5,"Low",IF(F2480&lt;'04_VOLATILITY_REGIMES'!$C$6,"Normal",IF(F2480&lt;'04_VOLATILITY_REGIMES'!$C$7,"High","Extreme"))))</f>
        <v/>
      </c>
      <c r="P2480" s="20">
        <f>O2481</f>
        <v/>
      </c>
      <c r="Q2480" s="21">
        <f>YEAR(A2480)</f>
        <v/>
      </c>
    </row>
    <row r="2481">
      <c r="A2481" s="14" t="n">
        <v>45026</v>
      </c>
      <c r="B2481" s="15">
        <f>'01_RAW_Spot'!B2481</f>
        <v/>
      </c>
      <c r="C2481" s="16">
        <f>'01_RAW_IV'!B2481</f>
        <v/>
      </c>
      <c r="D2481" s="15">
        <f>LN(B2481/B2480)</f>
        <v/>
      </c>
      <c r="E2481" s="16">
        <f>STDEV(D2461:D2481)*SQRT(252)</f>
        <v/>
      </c>
      <c r="F2481" s="16">
        <f>STDEV(D2419:D2481)*SQRT(252)</f>
        <v/>
      </c>
      <c r="G2481" s="16">
        <f>IF(OR(C2481="",F2481=""),"",C2481-F2481)</f>
        <v/>
      </c>
      <c r="H2481" s="17">
        <f>IF(OR(C2481="",F2481="",F2481=0),"",C2481/F2481)</f>
        <v/>
      </c>
      <c r="I2481" s="18">
        <f>IF('01_RAW_FwdRV'!B2481="","",'01_RAW_FwdRV'!B2481)</f>
        <v/>
      </c>
      <c r="J2481" s="18">
        <f>IF(ROW()&lt;=3286,STDEV(D2482:D2502)*SQRT(252),"")</f>
        <v/>
      </c>
      <c r="K2481" s="18">
        <f>IF(ROW()&lt;=3244,LN(B2544/B2481),"")</f>
        <v/>
      </c>
      <c r="L2481" s="19" t="n">
        <v>0.04959677419354839</v>
      </c>
      <c r="M2481" s="19" t="n">
        <v>0.3814516129032258</v>
      </c>
      <c r="N2481" s="17" t="n">
        <v>-0.3565726049172291</v>
      </c>
      <c r="O2481" s="20">
        <f>IF(F2481="","",IF(F2481&lt;'04_VOLATILITY_REGIMES'!$C$5,"Low",IF(F2481&lt;'04_VOLATILITY_REGIMES'!$C$6,"Normal",IF(F2481&lt;'04_VOLATILITY_REGIMES'!$C$7,"High","Extreme"))))</f>
        <v/>
      </c>
      <c r="P2481" s="20">
        <f>O2482</f>
        <v/>
      </c>
      <c r="Q2481" s="21">
        <f>YEAR(A2481)</f>
        <v/>
      </c>
    </row>
    <row r="2482">
      <c r="A2482" s="14" t="n">
        <v>45027</v>
      </c>
      <c r="B2482" s="15">
        <f>'01_RAW_Spot'!B2482</f>
        <v/>
      </c>
      <c r="C2482" s="16">
        <f>'01_RAW_IV'!B2482</f>
        <v/>
      </c>
      <c r="D2482" s="15">
        <f>LN(B2482/B2481)</f>
        <v/>
      </c>
      <c r="E2482" s="16">
        <f>STDEV(D2462:D2482)*SQRT(252)</f>
        <v/>
      </c>
      <c r="F2482" s="16">
        <f>STDEV(D2420:D2482)*SQRT(252)</f>
        <v/>
      </c>
      <c r="G2482" s="16">
        <f>IF(OR(C2482="",F2482=""),"",C2482-F2482)</f>
        <v/>
      </c>
      <c r="H2482" s="17">
        <f>IF(OR(C2482="",F2482="",F2482=0),"",C2482/F2482)</f>
        <v/>
      </c>
      <c r="I2482" s="18">
        <f>IF('01_RAW_FwdRV'!B2482="","",'01_RAW_FwdRV'!B2482)</f>
        <v/>
      </c>
      <c r="J2482" s="18">
        <f>IF(ROW()&lt;=3286,STDEV(D2483:D2503)*SQRT(252),"")</f>
        <v/>
      </c>
      <c r="K2482" s="18">
        <f>IF(ROW()&lt;=3244,LN(B2545/B2482),"")</f>
        <v/>
      </c>
      <c r="L2482" s="19" t="n">
        <v>0.01894397420395002</v>
      </c>
      <c r="M2482" s="19" t="n">
        <v>0.3861346231358323</v>
      </c>
      <c r="N2482" s="17" t="n">
        <v>-0.4616782208901803</v>
      </c>
      <c r="O2482" s="20">
        <f>IF(F2482="","",IF(F2482&lt;'04_VOLATILITY_REGIMES'!$C$5,"Low",IF(F2482&lt;'04_VOLATILITY_REGIMES'!$C$6,"Normal",IF(F2482&lt;'04_VOLATILITY_REGIMES'!$C$7,"High","Extreme"))))</f>
        <v/>
      </c>
      <c r="P2482" s="20">
        <f>O2483</f>
        <v/>
      </c>
      <c r="Q2482" s="21">
        <f>YEAR(A2482)</f>
        <v/>
      </c>
    </row>
    <row r="2483">
      <c r="A2483" s="14" t="n">
        <v>45028</v>
      </c>
      <c r="B2483" s="15">
        <f>'01_RAW_Spot'!B2483</f>
        <v/>
      </c>
      <c r="C2483" s="16">
        <f>'01_RAW_IV'!B2483</f>
        <v/>
      </c>
      <c r="D2483" s="15">
        <f>LN(B2483/B2482)</f>
        <v/>
      </c>
      <c r="E2483" s="16">
        <f>STDEV(D2463:D2483)*SQRT(252)</f>
        <v/>
      </c>
      <c r="F2483" s="16">
        <f>STDEV(D2421:D2483)*SQRT(252)</f>
        <v/>
      </c>
      <c r="G2483" s="16">
        <f>IF(OR(C2483="",F2483=""),"",C2483-F2483)</f>
        <v/>
      </c>
      <c r="H2483" s="17">
        <f>IF(OR(C2483="",F2483="",F2483=0),"",C2483/F2483)</f>
        <v/>
      </c>
      <c r="I2483" s="18">
        <f>IF('01_RAW_FwdRV'!B2483="","",'01_RAW_FwdRV'!B2483)</f>
        <v/>
      </c>
      <c r="J2483" s="18">
        <f>IF(ROW()&lt;=3286,STDEV(D2484:D2504)*SQRT(252),"")</f>
        <v/>
      </c>
      <c r="K2483" s="18">
        <f>IF(ROW()&lt;=3244,LN(B2546/B2483),"")</f>
        <v/>
      </c>
      <c r="L2483" s="19" t="n">
        <v>0.01168412570507655</v>
      </c>
      <c r="M2483" s="19" t="n">
        <v>0.370668815471394</v>
      </c>
      <c r="N2483" s="17" t="n">
        <v>-0.4705790810278566</v>
      </c>
      <c r="O2483" s="20">
        <f>IF(F2483="","",IF(F2483&lt;'04_VOLATILITY_REGIMES'!$C$5,"Low",IF(F2483&lt;'04_VOLATILITY_REGIMES'!$C$6,"Normal",IF(F2483&lt;'04_VOLATILITY_REGIMES'!$C$7,"High","Extreme"))))</f>
        <v/>
      </c>
      <c r="P2483" s="20">
        <f>O2484</f>
        <v/>
      </c>
      <c r="Q2483" s="21">
        <f>YEAR(A2483)</f>
        <v/>
      </c>
    </row>
    <row r="2484">
      <c r="A2484" s="14" t="n">
        <v>45029</v>
      </c>
      <c r="B2484" s="15">
        <f>'01_RAW_Spot'!B2484</f>
        <v/>
      </c>
      <c r="C2484" s="16">
        <f>'01_RAW_IV'!B2484</f>
        <v/>
      </c>
      <c r="D2484" s="15">
        <f>LN(B2484/B2483)</f>
        <v/>
      </c>
      <c r="E2484" s="16">
        <f>STDEV(D2464:D2484)*SQRT(252)</f>
        <v/>
      </c>
      <c r="F2484" s="16">
        <f>STDEV(D2422:D2484)*SQRT(252)</f>
        <v/>
      </c>
      <c r="G2484" s="16">
        <f>IF(OR(C2484="",F2484=""),"",C2484-F2484)</f>
        <v/>
      </c>
      <c r="H2484" s="17">
        <f>IF(OR(C2484="",F2484="",F2484=0),"",C2484/F2484)</f>
        <v/>
      </c>
      <c r="I2484" s="18">
        <f>IF('01_RAW_FwdRV'!B2484="","",'01_RAW_FwdRV'!B2484)</f>
        <v/>
      </c>
      <c r="J2484" s="18">
        <f>IF(ROW()&lt;=3286,STDEV(D2485:D2505)*SQRT(252),"")</f>
        <v/>
      </c>
      <c r="K2484" s="18">
        <f>IF(ROW()&lt;=3244,LN(B2547/B2484),"")</f>
        <v/>
      </c>
      <c r="L2484" s="19" t="n">
        <v>0.01167942005638341</v>
      </c>
      <c r="M2484" s="19" t="n">
        <v>0.3773660894079742</v>
      </c>
      <c r="N2484" s="17" t="n">
        <v>-0.4780819011849577</v>
      </c>
      <c r="O2484" s="20">
        <f>IF(F2484="","",IF(F2484&lt;'04_VOLATILITY_REGIMES'!$C$5,"Low",IF(F2484&lt;'04_VOLATILITY_REGIMES'!$C$6,"Normal",IF(F2484&lt;'04_VOLATILITY_REGIMES'!$C$7,"High","Extreme"))))</f>
        <v/>
      </c>
      <c r="P2484" s="20">
        <f>O2485</f>
        <v/>
      </c>
      <c r="Q2484" s="21">
        <f>YEAR(A2484)</f>
        <v/>
      </c>
    </row>
    <row r="2485">
      <c r="A2485" s="14" t="n">
        <v>45033</v>
      </c>
      <c r="B2485" s="15">
        <f>'01_RAW_Spot'!B2485</f>
        <v/>
      </c>
      <c r="C2485" s="16">
        <f>'01_RAW_IV'!B2485</f>
        <v/>
      </c>
      <c r="D2485" s="15">
        <f>LN(B2485/B2484)</f>
        <v/>
      </c>
      <c r="E2485" s="16">
        <f>STDEV(D2465:D2485)*SQRT(252)</f>
        <v/>
      </c>
      <c r="F2485" s="16">
        <f>STDEV(D2423:D2485)*SQRT(252)</f>
        <v/>
      </c>
      <c r="G2485" s="16">
        <f>IF(OR(C2485="",F2485=""),"",C2485-F2485)</f>
        <v/>
      </c>
      <c r="H2485" s="17">
        <f>IF(OR(C2485="",F2485="",F2485=0),"",C2485/F2485)</f>
        <v/>
      </c>
      <c r="I2485" s="18">
        <f>IF('01_RAW_FwdRV'!B2485="","",'01_RAW_FwdRV'!B2485)</f>
        <v/>
      </c>
      <c r="J2485" s="18">
        <f>IF(ROW()&lt;=3286,STDEV(D2486:D2506)*SQRT(252),"")</f>
        <v/>
      </c>
      <c r="K2485" s="18">
        <f>IF(ROW()&lt;=3244,LN(B2548/B2485),"")</f>
        <v/>
      </c>
      <c r="L2485" s="19" t="n">
        <v>0.008856682769726247</v>
      </c>
      <c r="M2485" s="19" t="n">
        <v>0.3522544283413849</v>
      </c>
      <c r="N2485" s="17" t="n">
        <v>-0.4586682200642468</v>
      </c>
      <c r="O2485" s="20">
        <f>IF(F2485="","",IF(F2485&lt;'04_VOLATILITY_REGIMES'!$C$5,"Low",IF(F2485&lt;'04_VOLATILITY_REGIMES'!$C$6,"Normal",IF(F2485&lt;'04_VOLATILITY_REGIMES'!$C$7,"High","Extreme"))))</f>
        <v/>
      </c>
      <c r="P2485" s="20">
        <f>O2486</f>
        <v/>
      </c>
      <c r="Q2485" s="21">
        <f>YEAR(A2485)</f>
        <v/>
      </c>
    </row>
    <row r="2486">
      <c r="A2486" s="14" t="n">
        <v>45034</v>
      </c>
      <c r="B2486" s="15">
        <f>'01_RAW_Spot'!B2486</f>
        <v/>
      </c>
      <c r="C2486" s="16">
        <f>'01_RAW_IV'!B2486</f>
        <v/>
      </c>
      <c r="D2486" s="15">
        <f>LN(B2486/B2485)</f>
        <v/>
      </c>
      <c r="E2486" s="16">
        <f>STDEV(D2466:D2486)*SQRT(252)</f>
        <v/>
      </c>
      <c r="F2486" s="16">
        <f>STDEV(D2424:D2486)*SQRT(252)</f>
        <v/>
      </c>
      <c r="G2486" s="16">
        <f>IF(OR(C2486="",F2486=""),"",C2486-F2486)</f>
        <v/>
      </c>
      <c r="H2486" s="17">
        <f>IF(OR(C2486="",F2486="",F2486=0),"",C2486/F2486)</f>
        <v/>
      </c>
      <c r="I2486" s="18">
        <f>IF('01_RAW_FwdRV'!B2486="","",'01_RAW_FwdRV'!B2486)</f>
        <v/>
      </c>
      <c r="J2486" s="18">
        <f>IF(ROW()&lt;=3286,STDEV(D2487:D2507)*SQRT(252),"")</f>
        <v/>
      </c>
      <c r="K2486" s="18">
        <f>IF(ROW()&lt;=3244,LN(B2549/B2486),"")</f>
        <v/>
      </c>
      <c r="L2486" s="19" t="n">
        <v>0.01730382293762575</v>
      </c>
      <c r="M2486" s="19" t="n">
        <v>0.3018108651911469</v>
      </c>
      <c r="N2486" s="17" t="n">
        <v>-0.3000358675383731</v>
      </c>
      <c r="O2486" s="20">
        <f>IF(F2486="","",IF(F2486&lt;'04_VOLATILITY_REGIMES'!$C$5,"Low",IF(F2486&lt;'04_VOLATILITY_REGIMES'!$C$6,"Normal",IF(F2486&lt;'04_VOLATILITY_REGIMES'!$C$7,"High","Extreme"))))</f>
        <v/>
      </c>
      <c r="P2486" s="20">
        <f>O2487</f>
        <v/>
      </c>
      <c r="Q2486" s="21">
        <f>YEAR(A2486)</f>
        <v/>
      </c>
    </row>
    <row r="2487">
      <c r="A2487" s="14" t="n">
        <v>45035</v>
      </c>
      <c r="B2487" s="15">
        <f>'01_RAW_Spot'!B2487</f>
        <v/>
      </c>
      <c r="C2487" s="16">
        <f>'01_RAW_IV'!B2487</f>
        <v/>
      </c>
      <c r="D2487" s="15">
        <f>LN(B2487/B2486)</f>
        <v/>
      </c>
      <c r="E2487" s="16">
        <f>STDEV(D2467:D2487)*SQRT(252)</f>
        <v/>
      </c>
      <c r="F2487" s="16">
        <f>STDEV(D2425:D2487)*SQRT(252)</f>
        <v/>
      </c>
      <c r="G2487" s="16">
        <f>IF(OR(C2487="",F2487=""),"",C2487-F2487)</f>
        <v/>
      </c>
      <c r="H2487" s="17">
        <f>IF(OR(C2487="",F2487="",F2487=0),"",C2487/F2487)</f>
        <v/>
      </c>
      <c r="I2487" s="18">
        <f>IF('01_RAW_FwdRV'!B2487="","",'01_RAW_FwdRV'!B2487)</f>
        <v/>
      </c>
      <c r="J2487" s="18">
        <f>IF(ROW()&lt;=3286,STDEV(D2488:D2508)*SQRT(252),"")</f>
        <v/>
      </c>
      <c r="K2487" s="18">
        <f>IF(ROW()&lt;=3244,LN(B2550/B2487),"")</f>
        <v/>
      </c>
      <c r="L2487" s="19" t="n">
        <v>0.01086082059533387</v>
      </c>
      <c r="M2487" s="19" t="n">
        <v>0.2960579243765085</v>
      </c>
      <c r="N2487" s="17" t="n">
        <v>-0.3227519385352374</v>
      </c>
      <c r="O2487" s="20">
        <f>IF(F2487="","",IF(F2487&lt;'04_VOLATILITY_REGIMES'!$C$5,"Low",IF(F2487&lt;'04_VOLATILITY_REGIMES'!$C$6,"Normal",IF(F2487&lt;'04_VOLATILITY_REGIMES'!$C$7,"High","Extreme"))))</f>
        <v/>
      </c>
      <c r="P2487" s="20">
        <f>O2488</f>
        <v/>
      </c>
      <c r="Q2487" s="21">
        <f>YEAR(A2487)</f>
        <v/>
      </c>
    </row>
    <row r="2488">
      <c r="A2488" s="14" t="n">
        <v>45036</v>
      </c>
      <c r="B2488" s="15">
        <f>'01_RAW_Spot'!B2488</f>
        <v/>
      </c>
      <c r="C2488" s="16">
        <f>'01_RAW_IV'!B2488</f>
        <v/>
      </c>
      <c r="D2488" s="15">
        <f>LN(B2488/B2487)</f>
        <v/>
      </c>
      <c r="E2488" s="16">
        <f>STDEV(D2468:D2488)*SQRT(252)</f>
        <v/>
      </c>
      <c r="F2488" s="16">
        <f>STDEV(D2426:D2488)*SQRT(252)</f>
        <v/>
      </c>
      <c r="G2488" s="16">
        <f>IF(OR(C2488="",F2488=""),"",C2488-F2488)</f>
        <v/>
      </c>
      <c r="H2488" s="17">
        <f>IF(OR(C2488="",F2488="",F2488=0),"",C2488/F2488)</f>
        <v/>
      </c>
      <c r="I2488" s="18">
        <f>IF('01_RAW_FwdRV'!B2488="","",'01_RAW_FwdRV'!B2488)</f>
        <v/>
      </c>
      <c r="J2488" s="18">
        <f>IF(ROW()&lt;=3286,STDEV(D2489:D2509)*SQRT(252),"")</f>
        <v/>
      </c>
      <c r="K2488" s="18">
        <f>IF(ROW()&lt;=3244,LN(B2551/B2488),"")</f>
        <v/>
      </c>
      <c r="L2488" s="19" t="n">
        <v>0.01125854443104141</v>
      </c>
      <c r="M2488" s="19" t="n">
        <v>0.2991556091676719</v>
      </c>
      <c r="N2488" s="17" t="n">
        <v>-0.3252488579396783</v>
      </c>
      <c r="O2488" s="20">
        <f>IF(F2488="","",IF(F2488&lt;'04_VOLATILITY_REGIMES'!$C$5,"Low",IF(F2488&lt;'04_VOLATILITY_REGIMES'!$C$6,"Normal",IF(F2488&lt;'04_VOLATILITY_REGIMES'!$C$7,"High","Extreme"))))</f>
        <v/>
      </c>
      <c r="P2488" s="20">
        <f>O2489</f>
        <v/>
      </c>
      <c r="Q2488" s="21">
        <f>YEAR(A2488)</f>
        <v/>
      </c>
    </row>
    <row r="2489">
      <c r="A2489" s="14" t="n">
        <v>45037</v>
      </c>
      <c r="B2489" s="15">
        <f>'01_RAW_Spot'!B2489</f>
        <v/>
      </c>
      <c r="C2489" s="16">
        <f>'01_RAW_IV'!B2489</f>
        <v/>
      </c>
      <c r="D2489" s="15">
        <f>LN(B2489/B2488)</f>
        <v/>
      </c>
      <c r="E2489" s="16">
        <f>STDEV(D2469:D2489)*SQRT(252)</f>
        <v/>
      </c>
      <c r="F2489" s="16">
        <f>STDEV(D2427:D2489)*SQRT(252)</f>
        <v/>
      </c>
      <c r="G2489" s="16">
        <f>IF(OR(C2489="",F2489=""),"",C2489-F2489)</f>
        <v/>
      </c>
      <c r="H2489" s="17">
        <f>IF(OR(C2489="",F2489="",F2489=0),"",C2489/F2489)</f>
        <v/>
      </c>
      <c r="I2489" s="18">
        <f>IF('01_RAW_FwdRV'!B2489="","",'01_RAW_FwdRV'!B2489)</f>
        <v/>
      </c>
      <c r="J2489" s="18">
        <f>IF(ROW()&lt;=3286,STDEV(D2490:D2510)*SQRT(252),"")</f>
        <v/>
      </c>
      <c r="K2489" s="18">
        <f>IF(ROW()&lt;=3244,LN(B2552/B2489),"")</f>
        <v/>
      </c>
      <c r="L2489" s="19" t="n">
        <v>0.009244372990353697</v>
      </c>
      <c r="M2489" s="19" t="n">
        <v>0.2885852090032154</v>
      </c>
      <c r="N2489" s="17" t="n">
        <v>-0.3155880217986716</v>
      </c>
      <c r="O2489" s="20">
        <f>IF(F2489="","",IF(F2489&lt;'04_VOLATILITY_REGIMES'!$C$5,"Low",IF(F2489&lt;'04_VOLATILITY_REGIMES'!$C$6,"Normal",IF(F2489&lt;'04_VOLATILITY_REGIMES'!$C$7,"High","Extreme"))))</f>
        <v/>
      </c>
      <c r="P2489" s="20">
        <f>O2490</f>
        <v/>
      </c>
      <c r="Q2489" s="21">
        <f>YEAR(A2489)</f>
        <v/>
      </c>
    </row>
    <row r="2490">
      <c r="A2490" s="14" t="n">
        <v>45040</v>
      </c>
      <c r="B2490" s="15">
        <f>'01_RAW_Spot'!B2490</f>
        <v/>
      </c>
      <c r="C2490" s="16">
        <f>'01_RAW_IV'!B2490</f>
        <v/>
      </c>
      <c r="D2490" s="15">
        <f>LN(B2490/B2489)</f>
        <v/>
      </c>
      <c r="E2490" s="16">
        <f>STDEV(D2470:D2490)*SQRT(252)</f>
        <v/>
      </c>
      <c r="F2490" s="16">
        <f>STDEV(D2428:D2490)*SQRT(252)</f>
        <v/>
      </c>
      <c r="G2490" s="16">
        <f>IF(OR(C2490="",F2490=""),"",C2490-F2490)</f>
        <v/>
      </c>
      <c r="H2490" s="17">
        <f>IF(OR(C2490="",F2490="",F2490=0),"",C2490/F2490)</f>
        <v/>
      </c>
      <c r="I2490" s="18">
        <f>IF('01_RAW_FwdRV'!B2490="","",'01_RAW_FwdRV'!B2490)</f>
        <v/>
      </c>
      <c r="J2490" s="18">
        <f>IF(ROW()&lt;=3286,STDEV(D2491:D2511)*SQRT(252),"")</f>
        <v/>
      </c>
      <c r="K2490" s="18">
        <f>IF(ROW()&lt;=3244,LN(B2553/B2490),"")</f>
        <v/>
      </c>
      <c r="L2490" s="19" t="n">
        <v>0.003615910004017678</v>
      </c>
      <c r="M2490" s="19" t="n">
        <v>0.2816392125351547</v>
      </c>
      <c r="N2490" s="17" t="n">
        <v>-0.3305997538939763</v>
      </c>
      <c r="O2490" s="20">
        <f>IF(F2490="","",IF(F2490&lt;'04_VOLATILITY_REGIMES'!$C$5,"Low",IF(F2490&lt;'04_VOLATILITY_REGIMES'!$C$6,"Normal",IF(F2490&lt;'04_VOLATILITY_REGIMES'!$C$7,"High","Extreme"))))</f>
        <v/>
      </c>
      <c r="P2490" s="20">
        <f>O2491</f>
        <v/>
      </c>
      <c r="Q2490" s="21">
        <f>YEAR(A2490)</f>
        <v/>
      </c>
    </row>
    <row r="2491">
      <c r="A2491" s="14" t="n">
        <v>45041</v>
      </c>
      <c r="B2491" s="15">
        <f>'01_RAW_Spot'!B2491</f>
        <v/>
      </c>
      <c r="C2491" s="16">
        <f>'01_RAW_IV'!B2491</f>
        <v/>
      </c>
      <c r="D2491" s="15">
        <f>LN(B2491/B2490)</f>
        <v/>
      </c>
      <c r="E2491" s="16">
        <f>STDEV(D2471:D2491)*SQRT(252)</f>
        <v/>
      </c>
      <c r="F2491" s="16">
        <f>STDEV(D2429:D2491)*SQRT(252)</f>
        <v/>
      </c>
      <c r="G2491" s="16">
        <f>IF(OR(C2491="",F2491=""),"",C2491-F2491)</f>
        <v/>
      </c>
      <c r="H2491" s="17">
        <f>IF(OR(C2491="",F2491="",F2491=0),"",C2491/F2491)</f>
        <v/>
      </c>
      <c r="I2491" s="18">
        <f>IF('01_RAW_FwdRV'!B2491="","",'01_RAW_FwdRV'!B2491)</f>
        <v/>
      </c>
      <c r="J2491" s="18">
        <f>IF(ROW()&lt;=3286,STDEV(D2492:D2512)*SQRT(252),"")</f>
        <v/>
      </c>
      <c r="K2491" s="18">
        <f>IF(ROW()&lt;=3244,LN(B2554/B2491),"")</f>
        <v/>
      </c>
      <c r="L2491" s="19" t="n">
        <v>0.001204819277108434</v>
      </c>
      <c r="M2491" s="19" t="n">
        <v>0.276706827309237</v>
      </c>
      <c r="N2491" s="17" t="n">
        <v>-0.3391091687817948</v>
      </c>
      <c r="O2491" s="20">
        <f>IF(F2491="","",IF(F2491&lt;'04_VOLATILITY_REGIMES'!$C$5,"Low",IF(F2491&lt;'04_VOLATILITY_REGIMES'!$C$6,"Normal",IF(F2491&lt;'04_VOLATILITY_REGIMES'!$C$7,"High","Extreme"))))</f>
        <v/>
      </c>
      <c r="P2491" s="20">
        <f>O2492</f>
        <v/>
      </c>
      <c r="Q2491" s="21">
        <f>YEAR(A2491)</f>
        <v/>
      </c>
    </row>
    <row r="2492">
      <c r="A2492" s="14" t="n">
        <v>45042</v>
      </c>
      <c r="B2492" s="15">
        <f>'01_RAW_Spot'!B2492</f>
        <v/>
      </c>
      <c r="C2492" s="16">
        <f>'01_RAW_IV'!B2492</f>
        <v/>
      </c>
      <c r="D2492" s="15">
        <f>LN(B2492/B2491)</f>
        <v/>
      </c>
      <c r="E2492" s="16">
        <f>STDEV(D2472:D2492)*SQRT(252)</f>
        <v/>
      </c>
      <c r="F2492" s="16">
        <f>STDEV(D2430:D2492)*SQRT(252)</f>
        <v/>
      </c>
      <c r="G2492" s="16">
        <f>IF(OR(C2492="",F2492=""),"",C2492-F2492)</f>
        <v/>
      </c>
      <c r="H2492" s="17">
        <f>IF(OR(C2492="",F2492="",F2492=0),"",C2492/F2492)</f>
        <v/>
      </c>
      <c r="I2492" s="18">
        <f>IF('01_RAW_FwdRV'!B2492="","",'01_RAW_FwdRV'!B2492)</f>
        <v/>
      </c>
      <c r="J2492" s="18">
        <f>IF(ROW()&lt;=3286,STDEV(D2493:D2513)*SQRT(252),"")</f>
        <v/>
      </c>
      <c r="K2492" s="18">
        <f>IF(ROW()&lt;=3244,LN(B2555/B2492),"")</f>
        <v/>
      </c>
      <c r="L2492" s="19" t="n">
        <v>0.003211561621838619</v>
      </c>
      <c r="M2492" s="19" t="n">
        <v>0.2127659574468085</v>
      </c>
      <c r="N2492" s="17" t="n">
        <v>-0.2206518351488809</v>
      </c>
      <c r="O2492" s="20">
        <f>IF(F2492="","",IF(F2492&lt;'04_VOLATILITY_REGIMES'!$C$5,"Low",IF(F2492&lt;'04_VOLATILITY_REGIMES'!$C$6,"Normal",IF(F2492&lt;'04_VOLATILITY_REGIMES'!$C$7,"High","Extreme"))))</f>
        <v/>
      </c>
      <c r="P2492" s="20">
        <f>O2493</f>
        <v/>
      </c>
      <c r="Q2492" s="21">
        <f>YEAR(A2492)</f>
        <v/>
      </c>
    </row>
    <row r="2493">
      <c r="A2493" s="14" t="n">
        <v>45043</v>
      </c>
      <c r="B2493" s="15">
        <f>'01_RAW_Spot'!B2493</f>
        <v/>
      </c>
      <c r="C2493" s="16">
        <f>'01_RAW_IV'!B2493</f>
        <v/>
      </c>
      <c r="D2493" s="15">
        <f>LN(B2493/B2492)</f>
        <v/>
      </c>
      <c r="E2493" s="16">
        <f>STDEV(D2473:D2493)*SQRT(252)</f>
        <v/>
      </c>
      <c r="F2493" s="16">
        <f>STDEV(D2431:D2493)*SQRT(252)</f>
        <v/>
      </c>
      <c r="G2493" s="16">
        <f>IF(OR(C2493="",F2493=""),"",C2493-F2493)</f>
        <v/>
      </c>
      <c r="H2493" s="17">
        <f>IF(OR(C2493="",F2493="",F2493=0),"",C2493/F2493)</f>
        <v/>
      </c>
      <c r="I2493" s="18">
        <f>IF('01_RAW_FwdRV'!B2493="","",'01_RAW_FwdRV'!B2493)</f>
        <v/>
      </c>
      <c r="J2493" s="18">
        <f>IF(ROW()&lt;=3286,STDEV(D2494:D2514)*SQRT(252),"")</f>
        <v/>
      </c>
      <c r="K2493" s="18">
        <f>IF(ROW()&lt;=3244,LN(B2556/B2493),"")</f>
        <v/>
      </c>
      <c r="L2493" s="19" t="n">
        <v>0.008426966292134831</v>
      </c>
      <c r="M2493" s="19" t="n">
        <v>0.2098715890850722</v>
      </c>
      <c r="N2493" s="17" t="n">
        <v>-0.2003882263928135</v>
      </c>
      <c r="O2493" s="20">
        <f>IF(F2493="","",IF(F2493&lt;'04_VOLATILITY_REGIMES'!$C$5,"Low",IF(F2493&lt;'04_VOLATILITY_REGIMES'!$C$6,"Normal",IF(F2493&lt;'04_VOLATILITY_REGIMES'!$C$7,"High","Extreme"))))</f>
        <v/>
      </c>
      <c r="P2493" s="20">
        <f>O2494</f>
        <v/>
      </c>
      <c r="Q2493" s="21">
        <f>YEAR(A2493)</f>
        <v/>
      </c>
    </row>
    <row r="2494">
      <c r="A2494" s="14" t="n">
        <v>45044</v>
      </c>
      <c r="B2494" s="15">
        <f>'01_RAW_Spot'!B2494</f>
        <v/>
      </c>
      <c r="C2494" s="16">
        <f>'01_RAW_IV'!B2494</f>
        <v/>
      </c>
      <c r="D2494" s="15">
        <f>LN(B2494/B2493)</f>
        <v/>
      </c>
      <c r="E2494" s="16">
        <f>STDEV(D2474:D2494)*SQRT(252)</f>
        <v/>
      </c>
      <c r="F2494" s="16">
        <f>STDEV(D2432:D2494)*SQRT(252)</f>
        <v/>
      </c>
      <c r="G2494" s="16">
        <f>IF(OR(C2494="",F2494=""),"",C2494-F2494)</f>
        <v/>
      </c>
      <c r="H2494" s="17">
        <f>IF(OR(C2494="",F2494="",F2494=0),"",C2494/F2494)</f>
        <v/>
      </c>
      <c r="I2494" s="18">
        <f>IF('01_RAW_FwdRV'!B2494="","",'01_RAW_FwdRV'!B2494)</f>
        <v/>
      </c>
      <c r="J2494" s="18">
        <f>IF(ROW()&lt;=3286,STDEV(D2495:D2515)*SQRT(252),"")</f>
        <v/>
      </c>
      <c r="K2494" s="18">
        <f>IF(ROW()&lt;=3244,LN(B2557/B2494),"")</f>
        <v/>
      </c>
      <c r="L2494" s="19" t="n">
        <v>0.007220216606498195</v>
      </c>
      <c r="M2494" s="19" t="n">
        <v>0.1989570798235058</v>
      </c>
      <c r="N2494" s="17" t="n">
        <v>-0.1808584665237214</v>
      </c>
      <c r="O2494" s="20">
        <f>IF(F2494="","",IF(F2494&lt;'04_VOLATILITY_REGIMES'!$C$5,"Low",IF(F2494&lt;'04_VOLATILITY_REGIMES'!$C$6,"Normal",IF(F2494&lt;'04_VOLATILITY_REGIMES'!$C$7,"High","Extreme"))))</f>
        <v/>
      </c>
      <c r="P2494" s="20">
        <f>O2495</f>
        <v/>
      </c>
      <c r="Q2494" s="21">
        <f>YEAR(A2494)</f>
        <v/>
      </c>
    </row>
    <row r="2495">
      <c r="A2495" s="14" t="n">
        <v>45048</v>
      </c>
      <c r="B2495" s="15">
        <f>'01_RAW_Spot'!B2495</f>
        <v/>
      </c>
      <c r="C2495" s="16">
        <f>'01_RAW_IV'!B2495</f>
        <v/>
      </c>
      <c r="D2495" s="15">
        <f>LN(B2495/B2494)</f>
        <v/>
      </c>
      <c r="E2495" s="16">
        <f>STDEV(D2475:D2495)*SQRT(252)</f>
        <v/>
      </c>
      <c r="F2495" s="16">
        <f>STDEV(D2433:D2495)*SQRT(252)</f>
        <v/>
      </c>
      <c r="G2495" s="16">
        <f>IF(OR(C2495="",F2495=""),"",C2495-F2495)</f>
        <v/>
      </c>
      <c r="H2495" s="17">
        <f>IF(OR(C2495="",F2495="",F2495=0),"",C2495/F2495)</f>
        <v/>
      </c>
      <c r="I2495" s="18">
        <f>IF('01_RAW_FwdRV'!B2495="","",'01_RAW_FwdRV'!B2495)</f>
        <v/>
      </c>
      <c r="J2495" s="18">
        <f>IF(ROW()&lt;=3286,STDEV(D2496:D2516)*SQRT(252),"")</f>
        <v/>
      </c>
      <c r="K2495" s="18">
        <f>IF(ROW()&lt;=3244,LN(B2558/B2495),"")</f>
        <v/>
      </c>
      <c r="L2495" s="19" t="n">
        <v>0.01002405773857257</v>
      </c>
      <c r="M2495" s="19" t="n">
        <v>0.1732157177225341</v>
      </c>
      <c r="N2495" s="17" t="n">
        <v>-0.1406026840209329</v>
      </c>
      <c r="O2495" s="20">
        <f>IF(F2495="","",IF(F2495&lt;'04_VOLATILITY_REGIMES'!$C$5,"Low",IF(F2495&lt;'04_VOLATILITY_REGIMES'!$C$6,"Normal",IF(F2495&lt;'04_VOLATILITY_REGIMES'!$C$7,"High","Extreme"))))</f>
        <v/>
      </c>
      <c r="P2495" s="20">
        <f>O2496</f>
        <v/>
      </c>
      <c r="Q2495" s="21">
        <f>YEAR(A2495)</f>
        <v/>
      </c>
    </row>
    <row r="2496">
      <c r="A2496" s="14" t="n">
        <v>45049</v>
      </c>
      <c r="B2496" s="15">
        <f>'01_RAW_Spot'!B2496</f>
        <v/>
      </c>
      <c r="C2496" s="16">
        <f>'01_RAW_IV'!B2496</f>
        <v/>
      </c>
      <c r="D2496" s="15">
        <f>LN(B2496/B2495)</f>
        <v/>
      </c>
      <c r="E2496" s="16">
        <f>STDEV(D2476:D2496)*SQRT(252)</f>
        <v/>
      </c>
      <c r="F2496" s="16">
        <f>STDEV(D2434:D2496)*SQRT(252)</f>
        <v/>
      </c>
      <c r="G2496" s="16">
        <f>IF(OR(C2496="",F2496=""),"",C2496-F2496)</f>
        <v/>
      </c>
      <c r="H2496" s="17">
        <f>IF(OR(C2496="",F2496="",F2496=0),"",C2496/F2496)</f>
        <v/>
      </c>
      <c r="I2496" s="18">
        <f>IF('01_RAW_FwdRV'!B2496="","",'01_RAW_FwdRV'!B2496)</f>
        <v/>
      </c>
      <c r="J2496" s="18">
        <f>IF(ROW()&lt;=3286,STDEV(D2497:D2517)*SQRT(252),"")</f>
        <v/>
      </c>
      <c r="K2496" s="18">
        <f>IF(ROW()&lt;=3244,LN(B2559/B2496),"")</f>
        <v/>
      </c>
      <c r="L2496" s="19" t="n">
        <v>0.0008016032064128256</v>
      </c>
      <c r="M2496" s="19" t="n">
        <v>0.1543086172344689</v>
      </c>
      <c r="N2496" s="17" t="n">
        <v>-0.1469070385692072</v>
      </c>
      <c r="O2496" s="20">
        <f>IF(F2496="","",IF(F2496&lt;'04_VOLATILITY_REGIMES'!$C$5,"Low",IF(F2496&lt;'04_VOLATILITY_REGIMES'!$C$6,"Normal",IF(F2496&lt;'04_VOLATILITY_REGIMES'!$C$7,"High","Extreme"))))</f>
        <v/>
      </c>
      <c r="P2496" s="20">
        <f>O2497</f>
        <v/>
      </c>
      <c r="Q2496" s="21">
        <f>YEAR(A2496)</f>
        <v/>
      </c>
    </row>
    <row r="2497">
      <c r="A2497" s="14" t="n">
        <v>45050</v>
      </c>
      <c r="B2497" s="15">
        <f>'01_RAW_Spot'!B2497</f>
        <v/>
      </c>
      <c r="C2497" s="16">
        <f>'01_RAW_IV'!B2497</f>
        <v/>
      </c>
      <c r="D2497" s="15">
        <f>LN(B2497/B2496)</f>
        <v/>
      </c>
      <c r="E2497" s="16">
        <f>STDEV(D2477:D2497)*SQRT(252)</f>
        <v/>
      </c>
      <c r="F2497" s="16">
        <f>STDEV(D2435:D2497)*SQRT(252)</f>
        <v/>
      </c>
      <c r="G2497" s="16">
        <f>IF(OR(C2497="",F2497=""),"",C2497-F2497)</f>
        <v/>
      </c>
      <c r="H2497" s="17">
        <f>IF(OR(C2497="",F2497="",F2497=0),"",C2497/F2497)</f>
        <v/>
      </c>
      <c r="I2497" s="18">
        <f>IF('01_RAW_FwdRV'!B2497="","",'01_RAW_FwdRV'!B2497)</f>
        <v/>
      </c>
      <c r="J2497" s="18">
        <f>IF(ROW()&lt;=3286,STDEV(D2498:D2518)*SQRT(252),"")</f>
        <v/>
      </c>
      <c r="K2497" s="18">
        <f>IF(ROW()&lt;=3244,LN(B2560/B2497),"")</f>
        <v/>
      </c>
      <c r="L2497" s="19" t="n">
        <v>0.0004006410256410256</v>
      </c>
      <c r="M2497" s="19" t="n">
        <v>0.1514423076923077</v>
      </c>
      <c r="N2497" s="17" t="n">
        <v>-0.2666113149146417</v>
      </c>
      <c r="O2497" s="20">
        <f>IF(F2497="","",IF(F2497&lt;'04_VOLATILITY_REGIMES'!$C$5,"Low",IF(F2497&lt;'04_VOLATILITY_REGIMES'!$C$6,"Normal",IF(F2497&lt;'04_VOLATILITY_REGIMES'!$C$7,"High","Extreme"))))</f>
        <v/>
      </c>
      <c r="P2497" s="20">
        <f>O2498</f>
        <v/>
      </c>
      <c r="Q2497" s="21">
        <f>YEAR(A2497)</f>
        <v/>
      </c>
    </row>
    <row r="2498">
      <c r="A2498" s="14" t="n">
        <v>45054</v>
      </c>
      <c r="B2498" s="15">
        <f>'01_RAW_Spot'!B2498</f>
        <v/>
      </c>
      <c r="C2498" s="16">
        <f>'01_RAW_IV'!B2498</f>
        <v/>
      </c>
      <c r="D2498" s="15">
        <f>LN(B2498/B2497)</f>
        <v/>
      </c>
      <c r="E2498" s="16">
        <f>STDEV(D2478:D2498)*SQRT(252)</f>
        <v/>
      </c>
      <c r="F2498" s="16">
        <f>STDEV(D2436:D2498)*SQRT(252)</f>
        <v/>
      </c>
      <c r="G2498" s="16">
        <f>IF(OR(C2498="",F2498=""),"",C2498-F2498)</f>
        <v/>
      </c>
      <c r="H2498" s="17">
        <f>IF(OR(C2498="",F2498="",F2498=0),"",C2498/F2498)</f>
        <v/>
      </c>
      <c r="I2498" s="18">
        <f>IF('01_RAW_FwdRV'!B2498="","",'01_RAW_FwdRV'!B2498)</f>
        <v/>
      </c>
      <c r="J2498" s="18">
        <f>IF(ROW()&lt;=3286,STDEV(D2499:D2519)*SQRT(252),"")</f>
        <v/>
      </c>
      <c r="K2498" s="18">
        <f>IF(ROW()&lt;=3244,LN(B2561/B2498),"")</f>
        <v/>
      </c>
      <c r="L2498" s="19" t="n">
        <v>0.0008009611533840609</v>
      </c>
      <c r="M2498" s="19" t="n">
        <v>0.1501802162595114</v>
      </c>
      <c r="N2498" s="17" t="n">
        <v>-0.180519251341749</v>
      </c>
      <c r="O2498" s="20">
        <f>IF(F2498="","",IF(F2498&lt;'04_VOLATILITY_REGIMES'!$C$5,"Low",IF(F2498&lt;'04_VOLATILITY_REGIMES'!$C$6,"Normal",IF(F2498&lt;'04_VOLATILITY_REGIMES'!$C$7,"High","Extreme"))))</f>
        <v/>
      </c>
      <c r="P2498" s="20">
        <f>O2499</f>
        <v/>
      </c>
      <c r="Q2498" s="21">
        <f>YEAR(A2498)</f>
        <v/>
      </c>
    </row>
    <row r="2499">
      <c r="A2499" s="14" t="n">
        <v>45055</v>
      </c>
      <c r="B2499" s="15">
        <f>'01_RAW_Spot'!B2499</f>
        <v/>
      </c>
      <c r="C2499" s="16">
        <f>'01_RAW_IV'!B2499</f>
        <v/>
      </c>
      <c r="D2499" s="15">
        <f>LN(B2499/B2498)</f>
        <v/>
      </c>
      <c r="E2499" s="16">
        <f>STDEV(D2479:D2499)*SQRT(252)</f>
        <v/>
      </c>
      <c r="F2499" s="16">
        <f>STDEV(D2437:D2499)*SQRT(252)</f>
        <v/>
      </c>
      <c r="G2499" s="16">
        <f>IF(OR(C2499="",F2499=""),"",C2499-F2499)</f>
        <v/>
      </c>
      <c r="H2499" s="17">
        <f>IF(OR(C2499="",F2499="",F2499=0),"",C2499/F2499)</f>
        <v/>
      </c>
      <c r="I2499" s="18">
        <f>IF('01_RAW_FwdRV'!B2499="","",'01_RAW_FwdRV'!B2499)</f>
        <v/>
      </c>
      <c r="J2499" s="18">
        <f>IF(ROW()&lt;=3286,STDEV(D2500:D2520)*SQRT(252),"")</f>
        <v/>
      </c>
      <c r="K2499" s="18">
        <f>IF(ROW()&lt;=3244,LN(B2562/B2499),"")</f>
        <v/>
      </c>
      <c r="L2499" s="19" t="n">
        <v>0.0008006405124099279</v>
      </c>
      <c r="M2499" s="19" t="n">
        <v>0.1625300240192154</v>
      </c>
      <c r="N2499" s="17" t="n">
        <v>-0.2070550092707599</v>
      </c>
      <c r="O2499" s="20">
        <f>IF(F2499="","",IF(F2499&lt;'04_VOLATILITY_REGIMES'!$C$5,"Low",IF(F2499&lt;'04_VOLATILITY_REGIMES'!$C$6,"Normal",IF(F2499&lt;'04_VOLATILITY_REGIMES'!$C$7,"High","Extreme"))))</f>
        <v/>
      </c>
      <c r="P2499" s="20">
        <f>O2500</f>
        <v/>
      </c>
      <c r="Q2499" s="21">
        <f>YEAR(A2499)</f>
        <v/>
      </c>
    </row>
    <row r="2500">
      <c r="A2500" s="14" t="n">
        <v>45056</v>
      </c>
      <c r="B2500" s="15">
        <f>'01_RAW_Spot'!B2500</f>
        <v/>
      </c>
      <c r="C2500" s="16">
        <f>'01_RAW_IV'!B2500</f>
        <v/>
      </c>
      <c r="D2500" s="15">
        <f>LN(B2500/B2499)</f>
        <v/>
      </c>
      <c r="E2500" s="16">
        <f>STDEV(D2480:D2500)*SQRT(252)</f>
        <v/>
      </c>
      <c r="F2500" s="16">
        <f>STDEV(D2438:D2500)*SQRT(252)</f>
        <v/>
      </c>
      <c r="G2500" s="16">
        <f>IF(OR(C2500="",F2500=""),"",C2500-F2500)</f>
        <v/>
      </c>
      <c r="H2500" s="17">
        <f>IF(OR(C2500="",F2500="",F2500=0),"",C2500/F2500)</f>
        <v/>
      </c>
      <c r="I2500" s="18">
        <f>IF('01_RAW_FwdRV'!B2500="","",'01_RAW_FwdRV'!B2500)</f>
        <v/>
      </c>
      <c r="J2500" s="18">
        <f>IF(ROW()&lt;=3286,STDEV(D2501:D2521)*SQRT(252),"")</f>
        <v/>
      </c>
      <c r="K2500" s="18">
        <f>IF(ROW()&lt;=3244,LN(B2563/B2500),"")</f>
        <v/>
      </c>
      <c r="L2500" s="19" t="n">
        <v>0.001200480192076831</v>
      </c>
      <c r="M2500" s="19" t="n">
        <v>0.1176470588235294</v>
      </c>
      <c r="N2500" s="17" t="n">
        <v>-0.1296485593873382</v>
      </c>
      <c r="O2500" s="20">
        <f>IF(F2500="","",IF(F2500&lt;'04_VOLATILITY_REGIMES'!$C$5,"Low",IF(F2500&lt;'04_VOLATILITY_REGIMES'!$C$6,"Normal",IF(F2500&lt;'04_VOLATILITY_REGIMES'!$C$7,"High","Extreme"))))</f>
        <v/>
      </c>
      <c r="P2500" s="20">
        <f>O2501</f>
        <v/>
      </c>
      <c r="Q2500" s="21">
        <f>YEAR(A2500)</f>
        <v/>
      </c>
    </row>
    <row r="2501">
      <c r="A2501" s="14" t="n">
        <v>45057</v>
      </c>
      <c r="B2501" s="15">
        <f>'01_RAW_Spot'!B2501</f>
        <v/>
      </c>
      <c r="C2501" s="16">
        <f>'01_RAW_IV'!B2501</f>
        <v/>
      </c>
      <c r="D2501" s="15">
        <f>LN(B2501/B2500)</f>
        <v/>
      </c>
      <c r="E2501" s="16">
        <f>STDEV(D2481:D2501)*SQRT(252)</f>
        <v/>
      </c>
      <c r="F2501" s="16">
        <f>STDEV(D2439:D2501)*SQRT(252)</f>
        <v/>
      </c>
      <c r="G2501" s="16">
        <f>IF(OR(C2501="",F2501=""),"",C2501-F2501)</f>
        <v/>
      </c>
      <c r="H2501" s="17">
        <f>IF(OR(C2501="",F2501="",F2501=0),"",C2501/F2501)</f>
        <v/>
      </c>
      <c r="I2501" s="18">
        <f>IF('01_RAW_FwdRV'!B2501="","",'01_RAW_FwdRV'!B2501)</f>
        <v/>
      </c>
      <c r="J2501" s="18">
        <f>IF(ROW()&lt;=3286,STDEV(D2502:D2522)*SQRT(252),"")</f>
        <v/>
      </c>
      <c r="K2501" s="18">
        <f>IF(ROW()&lt;=3244,LN(B2564/B2501),"")</f>
        <v/>
      </c>
      <c r="L2501" s="19" t="n">
        <v>0.0016</v>
      </c>
      <c r="M2501" s="19" t="n">
        <v>0.1204</v>
      </c>
      <c r="N2501" s="17" t="n">
        <v>-0.1335282085812665</v>
      </c>
      <c r="O2501" s="20">
        <f>IF(F2501="","",IF(F2501&lt;'04_VOLATILITY_REGIMES'!$C$5,"Low",IF(F2501&lt;'04_VOLATILITY_REGIMES'!$C$6,"Normal",IF(F2501&lt;'04_VOLATILITY_REGIMES'!$C$7,"High","Extreme"))))</f>
        <v/>
      </c>
      <c r="P2501" s="20">
        <f>O2502</f>
        <v/>
      </c>
      <c r="Q2501" s="21">
        <f>YEAR(A2501)</f>
        <v/>
      </c>
    </row>
    <row r="2502">
      <c r="A2502" s="14" t="n">
        <v>45058</v>
      </c>
      <c r="B2502" s="15">
        <f>'01_RAW_Spot'!B2502</f>
        <v/>
      </c>
      <c r="C2502" s="16">
        <f>'01_RAW_IV'!B2502</f>
        <v/>
      </c>
      <c r="D2502" s="15">
        <f>LN(B2502/B2501)</f>
        <v/>
      </c>
      <c r="E2502" s="16">
        <f>STDEV(D2482:D2502)*SQRT(252)</f>
        <v/>
      </c>
      <c r="F2502" s="16">
        <f>STDEV(D2440:D2502)*SQRT(252)</f>
        <v/>
      </c>
      <c r="G2502" s="16">
        <f>IF(OR(C2502="",F2502=""),"",C2502-F2502)</f>
        <v/>
      </c>
      <c r="H2502" s="17">
        <f>IF(OR(C2502="",F2502="",F2502=0),"",C2502/F2502)</f>
        <v/>
      </c>
      <c r="I2502" s="18">
        <f>IF('01_RAW_FwdRV'!B2502="","",'01_RAW_FwdRV'!B2502)</f>
        <v/>
      </c>
      <c r="J2502" s="18">
        <f>IF(ROW()&lt;=3286,STDEV(D2503:D2523)*SQRT(252),"")</f>
        <v/>
      </c>
      <c r="K2502" s="18">
        <f>IF(ROW()&lt;=3244,LN(B2565/B2502),"")</f>
        <v/>
      </c>
      <c r="L2502" s="19" t="n">
        <v>0.002798880447820872</v>
      </c>
      <c r="M2502" s="19" t="n">
        <v>0.1103558576569372</v>
      </c>
      <c r="N2502" s="17" t="n">
        <v>-0.0837592865999521</v>
      </c>
      <c r="O2502" s="20">
        <f>IF(F2502="","",IF(F2502&lt;'04_VOLATILITY_REGIMES'!$C$5,"Low",IF(F2502&lt;'04_VOLATILITY_REGIMES'!$C$6,"Normal",IF(F2502&lt;'04_VOLATILITY_REGIMES'!$C$7,"High","Extreme"))))</f>
        <v/>
      </c>
      <c r="P2502" s="20">
        <f>O2503</f>
        <v/>
      </c>
      <c r="Q2502" s="21">
        <f>YEAR(A2502)</f>
        <v/>
      </c>
    </row>
    <row r="2503">
      <c r="A2503" s="14" t="n">
        <v>45061</v>
      </c>
      <c r="B2503" s="15">
        <f>'01_RAW_Spot'!B2503</f>
        <v/>
      </c>
      <c r="C2503" s="16">
        <f>'01_RAW_IV'!B2503</f>
        <v/>
      </c>
      <c r="D2503" s="15">
        <f>LN(B2503/B2502)</f>
        <v/>
      </c>
      <c r="E2503" s="16">
        <f>STDEV(D2483:D2503)*SQRT(252)</f>
        <v/>
      </c>
      <c r="F2503" s="16">
        <f>STDEV(D2441:D2503)*SQRT(252)</f>
        <v/>
      </c>
      <c r="G2503" s="16">
        <f>IF(OR(C2503="",F2503=""),"",C2503-F2503)</f>
        <v/>
      </c>
      <c r="H2503" s="17">
        <f>IF(OR(C2503="",F2503="",F2503=0),"",C2503/F2503)</f>
        <v/>
      </c>
      <c r="I2503" s="18">
        <f>IF('01_RAW_FwdRV'!B2503="","",'01_RAW_FwdRV'!B2503)</f>
        <v/>
      </c>
      <c r="J2503" s="18">
        <f>IF(ROW()&lt;=3286,STDEV(D2504:D2524)*SQRT(252),"")</f>
        <v/>
      </c>
      <c r="K2503" s="18">
        <f>IF(ROW()&lt;=3244,LN(B2566/B2503),"")</f>
        <v/>
      </c>
      <c r="L2503" s="19" t="n">
        <v>0.00319744204636291</v>
      </c>
      <c r="M2503" s="19" t="n">
        <v>0.09632294164668265</v>
      </c>
      <c r="N2503" s="17" t="n">
        <v>-0.01999096758427544</v>
      </c>
      <c r="O2503" s="20">
        <f>IF(F2503="","",IF(F2503&lt;'04_VOLATILITY_REGIMES'!$C$5,"Low",IF(F2503&lt;'04_VOLATILITY_REGIMES'!$C$6,"Normal",IF(F2503&lt;'04_VOLATILITY_REGIMES'!$C$7,"High","Extreme"))))</f>
        <v/>
      </c>
      <c r="P2503" s="20">
        <f>O2504</f>
        <v/>
      </c>
      <c r="Q2503" s="21">
        <f>YEAR(A2503)</f>
        <v/>
      </c>
    </row>
    <row r="2504">
      <c r="A2504" s="14" t="n">
        <v>45062</v>
      </c>
      <c r="B2504" s="15">
        <f>'01_RAW_Spot'!B2504</f>
        <v/>
      </c>
      <c r="C2504" s="16">
        <f>'01_RAW_IV'!B2504</f>
        <v/>
      </c>
      <c r="D2504" s="15">
        <f>LN(B2504/B2503)</f>
        <v/>
      </c>
      <c r="E2504" s="16">
        <f>STDEV(D2484:D2504)*SQRT(252)</f>
        <v/>
      </c>
      <c r="F2504" s="16">
        <f>STDEV(D2442:D2504)*SQRT(252)</f>
        <v/>
      </c>
      <c r="G2504" s="16">
        <f>IF(OR(C2504="",F2504=""),"",C2504-F2504)</f>
        <v/>
      </c>
      <c r="H2504" s="17">
        <f>IF(OR(C2504="",F2504="",F2504=0),"",C2504/F2504)</f>
        <v/>
      </c>
      <c r="I2504" s="18">
        <f>IF('01_RAW_FwdRV'!B2504="","",'01_RAW_FwdRV'!B2504)</f>
        <v/>
      </c>
      <c r="J2504" s="18">
        <f>IF(ROW()&lt;=3286,STDEV(D2505:D2525)*SQRT(252),"")</f>
        <v/>
      </c>
      <c r="K2504" s="18">
        <f>IF(ROW()&lt;=3244,LN(B2567/B2504),"")</f>
        <v/>
      </c>
      <c r="L2504" s="19" t="n">
        <v>0.0003995205753096284</v>
      </c>
      <c r="M2504" s="19" t="n">
        <v>0.013983220135837</v>
      </c>
      <c r="N2504" s="17" t="n">
        <v>0.2421396709863727</v>
      </c>
      <c r="O2504" s="20">
        <f>IF(F2504="","",IF(F2504&lt;'04_VOLATILITY_REGIMES'!$C$5,"Low",IF(F2504&lt;'04_VOLATILITY_REGIMES'!$C$6,"Normal",IF(F2504&lt;'04_VOLATILITY_REGIMES'!$C$7,"High","Extreme"))))</f>
        <v/>
      </c>
      <c r="P2504" s="20">
        <f>O2505</f>
        <v/>
      </c>
      <c r="Q2504" s="21">
        <f>YEAR(A2504)</f>
        <v/>
      </c>
    </row>
    <row r="2505">
      <c r="A2505" s="14" t="n">
        <v>45063</v>
      </c>
      <c r="B2505" s="15">
        <f>'01_RAW_Spot'!B2505</f>
        <v/>
      </c>
      <c r="C2505" s="16">
        <f>'01_RAW_IV'!B2505</f>
        <v/>
      </c>
      <c r="D2505" s="15">
        <f>LN(B2505/B2504)</f>
        <v/>
      </c>
      <c r="E2505" s="16">
        <f>STDEV(D2485:D2505)*SQRT(252)</f>
        <v/>
      </c>
      <c r="F2505" s="16">
        <f>STDEV(D2443:D2505)*SQRT(252)</f>
        <v/>
      </c>
      <c r="G2505" s="16">
        <f>IF(OR(C2505="",F2505=""),"",C2505-F2505)</f>
        <v/>
      </c>
      <c r="H2505" s="17">
        <f>IF(OR(C2505="",F2505="",F2505=0),"",C2505/F2505)</f>
        <v/>
      </c>
      <c r="I2505" s="18">
        <f>IF('01_RAW_FwdRV'!B2505="","",'01_RAW_FwdRV'!B2505)</f>
        <v/>
      </c>
      <c r="J2505" s="18">
        <f>IF(ROW()&lt;=3286,STDEV(D2506:D2526)*SQRT(252),"")</f>
        <v/>
      </c>
      <c r="K2505" s="18">
        <f>IF(ROW()&lt;=3244,LN(B2568/B2505),"")</f>
        <v/>
      </c>
      <c r="L2505" s="19" t="n">
        <v>0.001198083067092652</v>
      </c>
      <c r="M2505" s="19" t="n">
        <v>0.01557507987220447</v>
      </c>
      <c r="N2505" s="17" t="n">
        <v>0.3038773072668992</v>
      </c>
      <c r="O2505" s="20">
        <f>IF(F2505="","",IF(F2505&lt;'04_VOLATILITY_REGIMES'!$C$5,"Low",IF(F2505&lt;'04_VOLATILITY_REGIMES'!$C$6,"Normal",IF(F2505&lt;'04_VOLATILITY_REGIMES'!$C$7,"High","Extreme"))))</f>
        <v/>
      </c>
      <c r="P2505" s="20">
        <f>O2506</f>
        <v/>
      </c>
      <c r="Q2505" s="21">
        <f>YEAR(A2505)</f>
        <v/>
      </c>
    </row>
    <row r="2506">
      <c r="A2506" s="14" t="n">
        <v>45064</v>
      </c>
      <c r="B2506" s="15">
        <f>'01_RAW_Spot'!B2506</f>
        <v/>
      </c>
      <c r="C2506" s="16">
        <f>'01_RAW_IV'!B2506</f>
        <v/>
      </c>
      <c r="D2506" s="15">
        <f>LN(B2506/B2505)</f>
        <v/>
      </c>
      <c r="E2506" s="16">
        <f>STDEV(D2486:D2506)*SQRT(252)</f>
        <v/>
      </c>
      <c r="F2506" s="16">
        <f>STDEV(D2444:D2506)*SQRT(252)</f>
        <v/>
      </c>
      <c r="G2506" s="16">
        <f>IF(OR(C2506="",F2506=""),"",C2506-F2506)</f>
        <v/>
      </c>
      <c r="H2506" s="17">
        <f>IF(OR(C2506="",F2506="",F2506=0),"",C2506/F2506)</f>
        <v/>
      </c>
      <c r="I2506" s="18">
        <f>IF('01_RAW_FwdRV'!B2506="","",'01_RAW_FwdRV'!B2506)</f>
        <v/>
      </c>
      <c r="J2506" s="18">
        <f>IF(ROW()&lt;=3286,STDEV(D2507:D2527)*SQRT(252),"")</f>
        <v/>
      </c>
      <c r="K2506" s="18">
        <f>IF(ROW()&lt;=3244,LN(B2569/B2506),"")</f>
        <v/>
      </c>
      <c r="L2506" s="19" t="n">
        <v>0.003193612774451098</v>
      </c>
      <c r="M2506" s="19" t="n">
        <v>0.0155688622754491</v>
      </c>
      <c r="N2506" s="17" t="n">
        <v>0.3269812003619471</v>
      </c>
      <c r="O2506" s="20">
        <f>IF(F2506="","",IF(F2506&lt;'04_VOLATILITY_REGIMES'!$C$5,"Low",IF(F2506&lt;'04_VOLATILITY_REGIMES'!$C$6,"Normal",IF(F2506&lt;'04_VOLATILITY_REGIMES'!$C$7,"High","Extreme"))))</f>
        <v/>
      </c>
      <c r="P2506" s="20">
        <f>O2507</f>
        <v/>
      </c>
      <c r="Q2506" s="21">
        <f>YEAR(A2506)</f>
        <v/>
      </c>
    </row>
    <row r="2507">
      <c r="A2507" s="14" t="n">
        <v>45065</v>
      </c>
      <c r="B2507" s="15">
        <f>'01_RAW_Spot'!B2507</f>
        <v/>
      </c>
      <c r="C2507" s="16">
        <f>'01_RAW_IV'!B2507</f>
        <v/>
      </c>
      <c r="D2507" s="15">
        <f>LN(B2507/B2506)</f>
        <v/>
      </c>
      <c r="E2507" s="16">
        <f>STDEV(D2487:D2507)*SQRT(252)</f>
        <v/>
      </c>
      <c r="F2507" s="16">
        <f>STDEV(D2445:D2507)*SQRT(252)</f>
        <v/>
      </c>
      <c r="G2507" s="16">
        <f>IF(OR(C2507="",F2507=""),"",C2507-F2507)</f>
        <v/>
      </c>
      <c r="H2507" s="17">
        <f>IF(OR(C2507="",F2507="",F2507=0),"",C2507/F2507)</f>
        <v/>
      </c>
      <c r="I2507" s="18">
        <f>IF('01_RAW_FwdRV'!B2507="","",'01_RAW_FwdRV'!B2507)</f>
        <v/>
      </c>
      <c r="J2507" s="18">
        <f>IF(ROW()&lt;=3286,STDEV(D2508:D2528)*SQRT(252),"")</f>
        <v/>
      </c>
      <c r="K2507" s="18">
        <f>IF(ROW()&lt;=3244,LN(B2570/B2507),"")</f>
        <v/>
      </c>
      <c r="L2507" s="19" t="n">
        <v>0.004389465283320032</v>
      </c>
      <c r="M2507" s="19" t="n">
        <v>0.01675977653631285</v>
      </c>
      <c r="N2507" s="17" t="n">
        <v>0.3434200236226114</v>
      </c>
      <c r="O2507" s="20">
        <f>IF(F2507="","",IF(F2507&lt;'04_VOLATILITY_REGIMES'!$C$5,"Low",IF(F2507&lt;'04_VOLATILITY_REGIMES'!$C$6,"Normal",IF(F2507&lt;'04_VOLATILITY_REGIMES'!$C$7,"High","Extreme"))))</f>
        <v/>
      </c>
      <c r="P2507" s="20">
        <f>O2508</f>
        <v/>
      </c>
      <c r="Q2507" s="21">
        <f>YEAR(A2507)</f>
        <v/>
      </c>
    </row>
    <row r="2508">
      <c r="A2508" s="14" t="n">
        <v>45068</v>
      </c>
      <c r="B2508" s="15">
        <f>'01_RAW_Spot'!B2508</f>
        <v/>
      </c>
      <c r="C2508" s="16">
        <f>'01_RAW_IV'!B2508</f>
        <v/>
      </c>
      <c r="D2508" s="15">
        <f>LN(B2508/B2507)</f>
        <v/>
      </c>
      <c r="E2508" s="16">
        <f>STDEV(D2488:D2508)*SQRT(252)</f>
        <v/>
      </c>
      <c r="F2508" s="16">
        <f>STDEV(D2446:D2508)*SQRT(252)</f>
        <v/>
      </c>
      <c r="G2508" s="16">
        <f>IF(OR(C2508="",F2508=""),"",C2508-F2508)</f>
        <v/>
      </c>
      <c r="H2508" s="17">
        <f>IF(OR(C2508="",F2508="",F2508=0),"",C2508/F2508)</f>
        <v/>
      </c>
      <c r="I2508" s="18">
        <f>IF('01_RAW_FwdRV'!B2508="","",'01_RAW_FwdRV'!B2508)</f>
        <v/>
      </c>
      <c r="J2508" s="18">
        <f>IF(ROW()&lt;=3286,STDEV(D2509:D2529)*SQRT(252),"")</f>
        <v/>
      </c>
      <c r="K2508" s="18">
        <f>IF(ROW()&lt;=3244,LN(B2571/B2508),"")</f>
        <v/>
      </c>
      <c r="L2508" s="19" t="n">
        <v>0.005983246908655764</v>
      </c>
      <c r="M2508" s="19" t="n">
        <v>0.01755085759872357</v>
      </c>
      <c r="N2508" s="17" t="n">
        <v>0.3525736540789864</v>
      </c>
      <c r="O2508" s="20">
        <f>IF(F2508="","",IF(F2508&lt;'04_VOLATILITY_REGIMES'!$C$5,"Low",IF(F2508&lt;'04_VOLATILITY_REGIMES'!$C$6,"Normal",IF(F2508&lt;'04_VOLATILITY_REGIMES'!$C$7,"High","Extreme"))))</f>
        <v/>
      </c>
      <c r="P2508" s="20">
        <f>O2509</f>
        <v/>
      </c>
      <c r="Q2508" s="21">
        <f>YEAR(A2508)</f>
        <v/>
      </c>
    </row>
    <row r="2509">
      <c r="A2509" s="14" t="n">
        <v>45069</v>
      </c>
      <c r="B2509" s="15">
        <f>'01_RAW_Spot'!B2509</f>
        <v/>
      </c>
      <c r="C2509" s="16">
        <f>'01_RAW_IV'!B2509</f>
        <v/>
      </c>
      <c r="D2509" s="15">
        <f>LN(B2509/B2508)</f>
        <v/>
      </c>
      <c r="E2509" s="16">
        <f>STDEV(D2489:D2509)*SQRT(252)</f>
        <v/>
      </c>
      <c r="F2509" s="16">
        <f>STDEV(D2447:D2509)*SQRT(252)</f>
        <v/>
      </c>
      <c r="G2509" s="16">
        <f>IF(OR(C2509="",F2509=""),"",C2509-F2509)</f>
        <v/>
      </c>
      <c r="H2509" s="17">
        <f>IF(OR(C2509="",F2509="",F2509=0),"",C2509/F2509)</f>
        <v/>
      </c>
      <c r="I2509" s="18">
        <f>IF('01_RAW_FwdRV'!B2509="","",'01_RAW_FwdRV'!B2509)</f>
        <v/>
      </c>
      <c r="J2509" s="18">
        <f>IF(ROW()&lt;=3286,STDEV(D2510:D2530)*SQRT(252),"")</f>
        <v/>
      </c>
      <c r="K2509" s="18">
        <f>IF(ROW()&lt;=3244,LN(B2572/B2509),"")</f>
        <v/>
      </c>
      <c r="L2509" s="19" t="n">
        <v>0.003987240829346092</v>
      </c>
      <c r="M2509" s="19" t="n">
        <v>0.01475279106858054</v>
      </c>
      <c r="N2509" s="17" t="n">
        <v>0.3497305245019043</v>
      </c>
      <c r="O2509" s="20">
        <f>IF(F2509="","",IF(F2509&lt;'04_VOLATILITY_REGIMES'!$C$5,"Low",IF(F2509&lt;'04_VOLATILITY_REGIMES'!$C$6,"Normal",IF(F2509&lt;'04_VOLATILITY_REGIMES'!$C$7,"High","Extreme"))))</f>
        <v/>
      </c>
      <c r="P2509" s="20">
        <f>O2510</f>
        <v/>
      </c>
      <c r="Q2509" s="21">
        <f>YEAR(A2509)</f>
        <v/>
      </c>
    </row>
    <row r="2510">
      <c r="A2510" s="14" t="n">
        <v>45070</v>
      </c>
      <c r="B2510" s="15">
        <f>'01_RAW_Spot'!B2510</f>
        <v/>
      </c>
      <c r="C2510" s="16">
        <f>'01_RAW_IV'!B2510</f>
        <v/>
      </c>
      <c r="D2510" s="15">
        <f>LN(B2510/B2509)</f>
        <v/>
      </c>
      <c r="E2510" s="16">
        <f>STDEV(D2490:D2510)*SQRT(252)</f>
        <v/>
      </c>
      <c r="F2510" s="16">
        <f>STDEV(D2448:D2510)*SQRT(252)</f>
        <v/>
      </c>
      <c r="G2510" s="16">
        <f>IF(OR(C2510="",F2510=""),"",C2510-F2510)</f>
        <v/>
      </c>
      <c r="H2510" s="17">
        <f>IF(OR(C2510="",F2510="",F2510=0),"",C2510/F2510)</f>
        <v/>
      </c>
      <c r="I2510" s="18">
        <f>IF('01_RAW_FwdRV'!B2510="","",'01_RAW_FwdRV'!B2510)</f>
        <v/>
      </c>
      <c r="J2510" s="18">
        <f>IF(ROW()&lt;=3286,STDEV(D2511:D2531)*SQRT(252),"")</f>
        <v/>
      </c>
      <c r="K2510" s="18">
        <f>IF(ROW()&lt;=3244,LN(B2573/B2510),"")</f>
        <v/>
      </c>
      <c r="L2510" s="19" t="n">
        <v>0.001195695496213631</v>
      </c>
      <c r="M2510" s="19" t="n">
        <v>0.01594260661618175</v>
      </c>
      <c r="N2510" s="17" t="n">
        <v>0.2679896878710893</v>
      </c>
      <c r="O2510" s="20">
        <f>IF(F2510="","",IF(F2510&lt;'04_VOLATILITY_REGIMES'!$C$5,"Low",IF(F2510&lt;'04_VOLATILITY_REGIMES'!$C$6,"Normal",IF(F2510&lt;'04_VOLATILITY_REGIMES'!$C$7,"High","Extreme"))))</f>
        <v/>
      </c>
      <c r="P2510" s="20">
        <f>O2511</f>
        <v/>
      </c>
      <c r="Q2510" s="21">
        <f>YEAR(A2510)</f>
        <v/>
      </c>
    </row>
    <row r="2511">
      <c r="A2511" s="14" t="n">
        <v>45071</v>
      </c>
      <c r="B2511" s="15">
        <f>'01_RAW_Spot'!B2511</f>
        <v/>
      </c>
      <c r="C2511" s="16">
        <f>'01_RAW_IV'!B2511</f>
        <v/>
      </c>
      <c r="D2511" s="15">
        <f>LN(B2511/B2510)</f>
        <v/>
      </c>
      <c r="E2511" s="16">
        <f>STDEV(D2491:D2511)*SQRT(252)</f>
        <v/>
      </c>
      <c r="F2511" s="16">
        <f>STDEV(D2449:D2511)*SQRT(252)</f>
        <v/>
      </c>
      <c r="G2511" s="16">
        <f>IF(OR(C2511="",F2511=""),"",C2511-F2511)</f>
        <v/>
      </c>
      <c r="H2511" s="17">
        <f>IF(OR(C2511="",F2511="",F2511=0),"",C2511/F2511)</f>
        <v/>
      </c>
      <c r="I2511" s="18">
        <f>IF('01_RAW_FwdRV'!B2511="","",'01_RAW_FwdRV'!B2511)</f>
        <v/>
      </c>
      <c r="J2511" s="18">
        <f>IF(ROW()&lt;=3286,STDEV(D2512:D2532)*SQRT(252),"")</f>
        <v/>
      </c>
      <c r="K2511" s="18">
        <f>IF(ROW()&lt;=3244,LN(B2574/B2511),"")</f>
        <v/>
      </c>
      <c r="L2511" s="19" t="n">
        <v>0.001195219123505976</v>
      </c>
      <c r="M2511" s="19" t="n">
        <v>0.01713147410358566</v>
      </c>
      <c r="N2511" s="17" t="n">
        <v>0.2397600421985858</v>
      </c>
      <c r="O2511" s="20">
        <f>IF(F2511="","",IF(F2511&lt;'04_VOLATILITY_REGIMES'!$C$5,"Low",IF(F2511&lt;'04_VOLATILITY_REGIMES'!$C$6,"Normal",IF(F2511&lt;'04_VOLATILITY_REGIMES'!$C$7,"High","Extreme"))))</f>
        <v/>
      </c>
      <c r="P2511" s="20">
        <f>O2512</f>
        <v/>
      </c>
      <c r="Q2511" s="21">
        <f>YEAR(A2511)</f>
        <v/>
      </c>
    </row>
    <row r="2512">
      <c r="A2512" s="14" t="n">
        <v>45072</v>
      </c>
      <c r="B2512" s="15">
        <f>'01_RAW_Spot'!B2512</f>
        <v/>
      </c>
      <c r="C2512" s="16">
        <f>'01_RAW_IV'!B2512</f>
        <v/>
      </c>
      <c r="D2512" s="15">
        <f>LN(B2512/B2511)</f>
        <v/>
      </c>
      <c r="E2512" s="16">
        <f>STDEV(D2492:D2512)*SQRT(252)</f>
        <v/>
      </c>
      <c r="F2512" s="16">
        <f>STDEV(D2450:D2512)*SQRT(252)</f>
        <v/>
      </c>
      <c r="G2512" s="16">
        <f>IF(OR(C2512="",F2512=""),"",C2512-F2512)</f>
        <v/>
      </c>
      <c r="H2512" s="17">
        <f>IF(OR(C2512="",F2512="",F2512=0),"",C2512/F2512)</f>
        <v/>
      </c>
      <c r="I2512" s="18">
        <f>IF('01_RAW_FwdRV'!B2512="","",'01_RAW_FwdRV'!B2512)</f>
        <v/>
      </c>
      <c r="J2512" s="18">
        <f>IF(ROW()&lt;=3286,STDEV(D2513:D2533)*SQRT(252),"")</f>
        <v/>
      </c>
      <c r="K2512" s="18">
        <f>IF(ROW()&lt;=3244,LN(B2575/B2512),"")</f>
        <v/>
      </c>
      <c r="L2512" s="19" t="n">
        <v>0.0003982477100756671</v>
      </c>
      <c r="M2512" s="19" t="n">
        <v>0.01831939466348069</v>
      </c>
      <c r="N2512" s="17" t="n">
        <v>0.1492284175309906</v>
      </c>
      <c r="O2512" s="20">
        <f>IF(F2512="","",IF(F2512&lt;'04_VOLATILITY_REGIMES'!$C$5,"Low",IF(F2512&lt;'04_VOLATILITY_REGIMES'!$C$6,"Normal",IF(F2512&lt;'04_VOLATILITY_REGIMES'!$C$7,"High","Extreme"))))</f>
        <v/>
      </c>
      <c r="P2512" s="20">
        <f>O2513</f>
        <v/>
      </c>
      <c r="Q2512" s="21">
        <f>YEAR(A2512)</f>
        <v/>
      </c>
    </row>
    <row r="2513">
      <c r="A2513" s="14" t="n">
        <v>45075</v>
      </c>
      <c r="B2513" s="15">
        <f>'01_RAW_Spot'!B2513</f>
        <v/>
      </c>
      <c r="C2513" s="16">
        <f>'01_RAW_IV'!B2513</f>
        <v/>
      </c>
      <c r="D2513" s="15">
        <f>LN(B2513/B2512)</f>
        <v/>
      </c>
      <c r="E2513" s="16">
        <f>STDEV(D2493:D2513)*SQRT(252)</f>
        <v/>
      </c>
      <c r="F2513" s="16">
        <f>STDEV(D2451:D2513)*SQRT(252)</f>
        <v/>
      </c>
      <c r="G2513" s="16">
        <f>IF(OR(C2513="",F2513=""),"",C2513-F2513)</f>
        <v/>
      </c>
      <c r="H2513" s="17">
        <f>IF(OR(C2513="",F2513="",F2513=0),"",C2513/F2513)</f>
        <v/>
      </c>
      <c r="I2513" s="18">
        <f>IF('01_RAW_FwdRV'!B2513="","",'01_RAW_FwdRV'!B2513)</f>
        <v/>
      </c>
      <c r="J2513" s="18">
        <f>IF(ROW()&lt;=3286,STDEV(D2514:D2534)*SQRT(252),"")</f>
        <v/>
      </c>
      <c r="K2513" s="18">
        <f>IF(ROW()&lt;=3244,LN(B2576/B2513),"")</f>
        <v/>
      </c>
      <c r="L2513" s="19" t="n">
        <v>0.0003980891719745223</v>
      </c>
      <c r="M2513" s="19" t="n">
        <v>0.01831210191082802</v>
      </c>
      <c r="N2513" s="17" t="n">
        <v>0.1365723010866615</v>
      </c>
      <c r="O2513" s="20">
        <f>IF(F2513="","",IF(F2513&lt;'04_VOLATILITY_REGIMES'!$C$5,"Low",IF(F2513&lt;'04_VOLATILITY_REGIMES'!$C$6,"Normal",IF(F2513&lt;'04_VOLATILITY_REGIMES'!$C$7,"High","Extreme"))))</f>
        <v/>
      </c>
      <c r="P2513" s="20">
        <f>O2514</f>
        <v/>
      </c>
      <c r="Q2513" s="21">
        <f>YEAR(A2513)</f>
        <v/>
      </c>
    </row>
    <row r="2514">
      <c r="A2514" s="14" t="n">
        <v>45076</v>
      </c>
      <c r="B2514" s="15">
        <f>'01_RAW_Spot'!B2514</f>
        <v/>
      </c>
      <c r="C2514" s="16">
        <f>'01_RAW_IV'!B2514</f>
        <v/>
      </c>
      <c r="D2514" s="15">
        <f>LN(B2514/B2513)</f>
        <v/>
      </c>
      <c r="E2514" s="16">
        <f>STDEV(D2494:D2514)*SQRT(252)</f>
        <v/>
      </c>
      <c r="F2514" s="16">
        <f>STDEV(D2452:D2514)*SQRT(252)</f>
        <v/>
      </c>
      <c r="G2514" s="16">
        <f>IF(OR(C2514="",F2514=""),"",C2514-F2514)</f>
        <v/>
      </c>
      <c r="H2514" s="17">
        <f>IF(OR(C2514="",F2514="",F2514=0),"",C2514/F2514)</f>
        <v/>
      </c>
      <c r="I2514" s="18">
        <f>IF('01_RAW_FwdRV'!B2514="","",'01_RAW_FwdRV'!B2514)</f>
        <v/>
      </c>
      <c r="J2514" s="18">
        <f>IF(ROW()&lt;=3286,STDEV(D2515:D2535)*SQRT(252),"")</f>
        <v/>
      </c>
      <c r="K2514" s="18">
        <f>IF(ROW()&lt;=3244,LN(B2577/B2514),"")</f>
        <v/>
      </c>
      <c r="L2514" s="19" t="n">
        <v>0.0003979307600477517</v>
      </c>
      <c r="M2514" s="19" t="n">
        <v>0.01830481496219658</v>
      </c>
      <c r="N2514" s="17" t="n">
        <v>0.108349252907109</v>
      </c>
      <c r="O2514" s="20">
        <f>IF(F2514="","",IF(F2514&lt;'04_VOLATILITY_REGIMES'!$C$5,"Low",IF(F2514&lt;'04_VOLATILITY_REGIMES'!$C$6,"Normal",IF(F2514&lt;'04_VOLATILITY_REGIMES'!$C$7,"High","Extreme"))))</f>
        <v/>
      </c>
      <c r="P2514" s="20">
        <f>O2515</f>
        <v/>
      </c>
      <c r="Q2514" s="21">
        <f>YEAR(A2514)</f>
        <v/>
      </c>
    </row>
    <row r="2515">
      <c r="A2515" s="14" t="n">
        <v>45077</v>
      </c>
      <c r="B2515" s="15">
        <f>'01_RAW_Spot'!B2515</f>
        <v/>
      </c>
      <c r="C2515" s="16">
        <f>'01_RAW_IV'!B2515</f>
        <v/>
      </c>
      <c r="D2515" s="15">
        <f>LN(B2515/B2514)</f>
        <v/>
      </c>
      <c r="E2515" s="16">
        <f>STDEV(D2495:D2515)*SQRT(252)</f>
        <v/>
      </c>
      <c r="F2515" s="16">
        <f>STDEV(D2453:D2515)*SQRT(252)</f>
        <v/>
      </c>
      <c r="G2515" s="16">
        <f>IF(OR(C2515="",F2515=""),"",C2515-F2515)</f>
        <v/>
      </c>
      <c r="H2515" s="17">
        <f>IF(OR(C2515="",F2515="",F2515=0),"",C2515/F2515)</f>
        <v/>
      </c>
      <c r="I2515" s="18">
        <f>IF('01_RAW_FwdRV'!B2515="","",'01_RAW_FwdRV'!B2515)</f>
        <v/>
      </c>
      <c r="J2515" s="18">
        <f>IF(ROW()&lt;=3286,STDEV(D2516:D2536)*SQRT(252),"")</f>
        <v/>
      </c>
      <c r="K2515" s="18">
        <f>IF(ROW()&lt;=3244,LN(B2578/B2515),"")</f>
        <v/>
      </c>
      <c r="L2515" s="19" t="n">
        <v>0.0007955449482895784</v>
      </c>
      <c r="M2515" s="19" t="n">
        <v>0.0182975338106603</v>
      </c>
      <c r="N2515" s="17" t="n">
        <v>0.1310186138245605</v>
      </c>
      <c r="O2515" s="20">
        <f>IF(F2515="","",IF(F2515&lt;'04_VOLATILITY_REGIMES'!$C$5,"Low",IF(F2515&lt;'04_VOLATILITY_REGIMES'!$C$6,"Normal",IF(F2515&lt;'04_VOLATILITY_REGIMES'!$C$7,"High","Extreme"))))</f>
        <v/>
      </c>
      <c r="P2515" s="20">
        <f>O2516</f>
        <v/>
      </c>
      <c r="Q2515" s="21">
        <f>YEAR(A2515)</f>
        <v/>
      </c>
    </row>
    <row r="2516">
      <c r="A2516" s="14" t="n">
        <v>45078</v>
      </c>
      <c r="B2516" s="15">
        <f>'01_RAW_Spot'!B2516</f>
        <v/>
      </c>
      <c r="C2516" s="16">
        <f>'01_RAW_IV'!B2516</f>
        <v/>
      </c>
      <c r="D2516" s="15">
        <f>LN(B2516/B2515)</f>
        <v/>
      </c>
      <c r="E2516" s="16">
        <f>STDEV(D2496:D2516)*SQRT(252)</f>
        <v/>
      </c>
      <c r="F2516" s="16">
        <f>STDEV(D2454:D2516)*SQRT(252)</f>
        <v/>
      </c>
      <c r="G2516" s="16">
        <f>IF(OR(C2516="",F2516=""),"",C2516-F2516)</f>
        <v/>
      </c>
      <c r="H2516" s="17">
        <f>IF(OR(C2516="",F2516="",F2516=0),"",C2516/F2516)</f>
        <v/>
      </c>
      <c r="I2516" s="18">
        <f>IF('01_RAW_FwdRV'!B2516="","",'01_RAW_FwdRV'!B2516)</f>
        <v/>
      </c>
      <c r="J2516" s="18">
        <f>IF(ROW()&lt;=3286,STDEV(D2517:D2537)*SQRT(252),"")</f>
        <v/>
      </c>
      <c r="K2516" s="18">
        <f>IF(ROW()&lt;=3244,LN(B2579/B2516),"")</f>
        <v/>
      </c>
      <c r="L2516" s="19" t="n">
        <v>0.001192842942345925</v>
      </c>
      <c r="M2516" s="19" t="n">
        <v>0.0246520874751491</v>
      </c>
      <c r="N2516" s="17" t="n">
        <v>0.08841644731015363</v>
      </c>
      <c r="O2516" s="20">
        <f>IF(F2516="","",IF(F2516&lt;'04_VOLATILITY_REGIMES'!$C$5,"Low",IF(F2516&lt;'04_VOLATILITY_REGIMES'!$C$6,"Normal",IF(F2516&lt;'04_VOLATILITY_REGIMES'!$C$7,"High","Extreme"))))</f>
        <v/>
      </c>
      <c r="P2516" s="20">
        <f>O2517</f>
        <v/>
      </c>
      <c r="Q2516" s="21">
        <f>YEAR(A2516)</f>
        <v/>
      </c>
    </row>
    <row r="2517">
      <c r="A2517" s="14" t="n">
        <v>45079</v>
      </c>
      <c r="B2517" s="15">
        <f>'01_RAW_Spot'!B2517</f>
        <v/>
      </c>
      <c r="C2517" s="16">
        <f>'01_RAW_IV'!B2517</f>
        <v/>
      </c>
      <c r="D2517" s="15">
        <f>LN(B2517/B2516)</f>
        <v/>
      </c>
      <c r="E2517" s="16">
        <f>STDEV(D2497:D2517)*SQRT(252)</f>
        <v/>
      </c>
      <c r="F2517" s="16">
        <f>STDEV(D2455:D2517)*SQRT(252)</f>
        <v/>
      </c>
      <c r="G2517" s="16">
        <f>IF(OR(C2517="",F2517=""),"",C2517-F2517)</f>
        <v/>
      </c>
      <c r="H2517" s="17">
        <f>IF(OR(C2517="",F2517="",F2517=0),"",C2517/F2517)</f>
        <v/>
      </c>
      <c r="I2517" s="18">
        <f>IF('01_RAW_FwdRV'!B2517="","",'01_RAW_FwdRV'!B2517)</f>
        <v/>
      </c>
      <c r="J2517" s="18">
        <f>IF(ROW()&lt;=3286,STDEV(D2518:D2538)*SQRT(252),"")</f>
        <v/>
      </c>
      <c r="K2517" s="18">
        <f>IF(ROW()&lt;=3244,LN(B2580/B2517),"")</f>
        <v/>
      </c>
      <c r="L2517" s="19" t="n">
        <v>0.001192368839427663</v>
      </c>
      <c r="M2517" s="19" t="n">
        <v>0.0246422893481717</v>
      </c>
      <c r="N2517" s="17" t="n">
        <v>0.08701550140493934</v>
      </c>
      <c r="O2517" s="20">
        <f>IF(F2517="","",IF(F2517&lt;'04_VOLATILITY_REGIMES'!$C$5,"Low",IF(F2517&lt;'04_VOLATILITY_REGIMES'!$C$6,"Normal",IF(F2517&lt;'04_VOLATILITY_REGIMES'!$C$7,"High","Extreme"))))</f>
        <v/>
      </c>
      <c r="P2517" s="20">
        <f>O2518</f>
        <v/>
      </c>
      <c r="Q2517" s="21">
        <f>YEAR(A2517)</f>
        <v/>
      </c>
    </row>
    <row r="2518">
      <c r="A2518" s="14" t="n">
        <v>45082</v>
      </c>
      <c r="B2518" s="15">
        <f>'01_RAW_Spot'!B2518</f>
        <v/>
      </c>
      <c r="C2518" s="16">
        <f>'01_RAW_IV'!B2518</f>
        <v/>
      </c>
      <c r="D2518" s="15">
        <f>LN(B2518/B2517)</f>
        <v/>
      </c>
      <c r="E2518" s="16">
        <f>STDEV(D2498:D2518)*SQRT(252)</f>
        <v/>
      </c>
      <c r="F2518" s="16">
        <f>STDEV(D2456:D2518)*SQRT(252)</f>
        <v/>
      </c>
      <c r="G2518" s="16">
        <f>IF(OR(C2518="",F2518=""),"",C2518-F2518)</f>
        <v/>
      </c>
      <c r="H2518" s="17">
        <f>IF(OR(C2518="",F2518="",F2518=0),"",C2518/F2518)</f>
        <v/>
      </c>
      <c r="I2518" s="18">
        <f>IF('01_RAW_FwdRV'!B2518="","",'01_RAW_FwdRV'!B2518)</f>
        <v/>
      </c>
      <c r="J2518" s="18">
        <f>IF(ROW()&lt;=3286,STDEV(D2519:D2539)*SQRT(252),"")</f>
        <v/>
      </c>
      <c r="K2518" s="18">
        <f>IF(ROW()&lt;=3244,LN(B2581/B2518),"")</f>
        <v/>
      </c>
      <c r="L2518" s="19" t="n">
        <v>0.001191895113230036</v>
      </c>
      <c r="M2518" s="19" t="n">
        <v>0.03178386968613429</v>
      </c>
      <c r="N2518" s="17" t="n">
        <v>0.007811414777090422</v>
      </c>
      <c r="O2518" s="20">
        <f>IF(F2518="","",IF(F2518&lt;'04_VOLATILITY_REGIMES'!$C$5,"Low",IF(F2518&lt;'04_VOLATILITY_REGIMES'!$C$6,"Normal",IF(F2518&lt;'04_VOLATILITY_REGIMES'!$C$7,"High","Extreme"))))</f>
        <v/>
      </c>
      <c r="P2518" s="20">
        <f>O2519</f>
        <v/>
      </c>
      <c r="Q2518" s="21">
        <f>YEAR(A2518)</f>
        <v/>
      </c>
    </row>
    <row r="2519">
      <c r="A2519" s="14" t="n">
        <v>45083</v>
      </c>
      <c r="B2519" s="15">
        <f>'01_RAW_Spot'!B2519</f>
        <v/>
      </c>
      <c r="C2519" s="16">
        <f>'01_RAW_IV'!B2519</f>
        <v/>
      </c>
      <c r="D2519" s="15">
        <f>LN(B2519/B2518)</f>
        <v/>
      </c>
      <c r="E2519" s="16">
        <f>STDEV(D2499:D2519)*SQRT(252)</f>
        <v/>
      </c>
      <c r="F2519" s="16">
        <f>STDEV(D2457:D2519)*SQRT(252)</f>
        <v/>
      </c>
      <c r="G2519" s="16">
        <f>IF(OR(C2519="",F2519=""),"",C2519-F2519)</f>
        <v/>
      </c>
      <c r="H2519" s="17">
        <f>IF(OR(C2519="",F2519="",F2519=0),"",C2519/F2519)</f>
        <v/>
      </c>
      <c r="I2519" s="18">
        <f>IF('01_RAW_FwdRV'!B2519="","",'01_RAW_FwdRV'!B2519)</f>
        <v/>
      </c>
      <c r="J2519" s="18">
        <f>IF(ROW()&lt;=3286,STDEV(D2520:D2540)*SQRT(252),"")</f>
        <v/>
      </c>
      <c r="K2519" s="18">
        <f>IF(ROW()&lt;=3244,LN(B2582/B2519),"")</f>
        <v/>
      </c>
      <c r="L2519" s="19" t="n">
        <v>0.0003971405877680699</v>
      </c>
      <c r="M2519" s="19" t="n">
        <v>0.03137410643367752</v>
      </c>
      <c r="N2519" s="17" t="n">
        <v>-0.05756798238092534</v>
      </c>
      <c r="O2519" s="20">
        <f>IF(F2519="","",IF(F2519&lt;'04_VOLATILITY_REGIMES'!$C$5,"Low",IF(F2519&lt;'04_VOLATILITY_REGIMES'!$C$6,"Normal",IF(F2519&lt;'04_VOLATILITY_REGIMES'!$C$7,"High","Extreme"))))</f>
        <v/>
      </c>
      <c r="P2519" s="20">
        <f>O2520</f>
        <v/>
      </c>
      <c r="Q2519" s="21">
        <f>YEAR(A2519)</f>
        <v/>
      </c>
    </row>
    <row r="2520">
      <c r="A2520" s="14" t="n">
        <v>45084</v>
      </c>
      <c r="B2520" s="15">
        <f>'01_RAW_Spot'!B2520</f>
        <v/>
      </c>
      <c r="C2520" s="16">
        <f>'01_RAW_IV'!B2520</f>
        <v/>
      </c>
      <c r="D2520" s="15">
        <f>LN(B2520/B2519)</f>
        <v/>
      </c>
      <c r="E2520" s="16">
        <f>STDEV(D2500:D2520)*SQRT(252)</f>
        <v/>
      </c>
      <c r="F2520" s="16">
        <f>STDEV(D2458:D2520)*SQRT(252)</f>
        <v/>
      </c>
      <c r="G2520" s="16">
        <f>IF(OR(C2520="",F2520=""),"",C2520-F2520)</f>
        <v/>
      </c>
      <c r="H2520" s="17">
        <f>IF(OR(C2520="",F2520="",F2520=0),"",C2520/F2520)</f>
        <v/>
      </c>
      <c r="I2520" s="18">
        <f>IF('01_RAW_FwdRV'!B2520="","",'01_RAW_FwdRV'!B2520)</f>
        <v/>
      </c>
      <c r="J2520" s="18">
        <f>IF(ROW()&lt;=3286,STDEV(D2521:D2541)*SQRT(252),"")</f>
        <v/>
      </c>
      <c r="K2520" s="18">
        <f>IF(ROW()&lt;=3244,LN(B2583/B2520),"")</f>
        <v/>
      </c>
      <c r="L2520" s="19" t="n">
        <v>0.0003969829297340214</v>
      </c>
      <c r="M2520" s="19" t="n">
        <v>0.03017070265978563</v>
      </c>
      <c r="N2520" s="17" t="n">
        <v>-0.05954060693355553</v>
      </c>
      <c r="O2520" s="20">
        <f>IF(F2520="","",IF(F2520&lt;'04_VOLATILITY_REGIMES'!$C$5,"Low",IF(F2520&lt;'04_VOLATILITY_REGIMES'!$C$6,"Normal",IF(F2520&lt;'04_VOLATILITY_REGIMES'!$C$7,"High","Extreme"))))</f>
        <v/>
      </c>
      <c r="P2520" s="20">
        <f>O2521</f>
        <v/>
      </c>
      <c r="Q2520" s="21">
        <f>YEAR(A2520)</f>
        <v/>
      </c>
    </row>
    <row r="2521">
      <c r="A2521" s="14" t="n">
        <v>45085</v>
      </c>
      <c r="B2521" s="15">
        <f>'01_RAW_Spot'!B2521</f>
        <v/>
      </c>
      <c r="C2521" s="16">
        <f>'01_RAW_IV'!B2521</f>
        <v/>
      </c>
      <c r="D2521" s="15">
        <f>LN(B2521/B2520)</f>
        <v/>
      </c>
      <c r="E2521" s="16">
        <f>STDEV(D2501:D2521)*SQRT(252)</f>
        <v/>
      </c>
      <c r="F2521" s="16">
        <f>STDEV(D2459:D2521)*SQRT(252)</f>
        <v/>
      </c>
      <c r="G2521" s="16">
        <f>IF(OR(C2521="",F2521=""),"",C2521-F2521)</f>
        <v/>
      </c>
      <c r="H2521" s="17">
        <f>IF(OR(C2521="",F2521="",F2521=0),"",C2521/F2521)</f>
        <v/>
      </c>
      <c r="I2521" s="18">
        <f>IF('01_RAW_FwdRV'!B2521="","",'01_RAW_FwdRV'!B2521)</f>
        <v/>
      </c>
      <c r="J2521" s="18">
        <f>IF(ROW()&lt;=3286,STDEV(D2522:D2542)*SQRT(252),"")</f>
        <v/>
      </c>
      <c r="K2521" s="18">
        <f>IF(ROW()&lt;=3244,LN(B2584/B2521),"")</f>
        <v/>
      </c>
      <c r="L2521" s="19" t="n">
        <v>0.0003968253968253968</v>
      </c>
      <c r="M2521" s="19" t="n">
        <v>0.02936507936507936</v>
      </c>
      <c r="N2521" s="17" t="n">
        <v>-0.05905024112690005</v>
      </c>
      <c r="O2521" s="20">
        <f>IF(F2521="","",IF(F2521&lt;'04_VOLATILITY_REGIMES'!$C$5,"Low",IF(F2521&lt;'04_VOLATILITY_REGIMES'!$C$6,"Normal",IF(F2521&lt;'04_VOLATILITY_REGIMES'!$C$7,"High","Extreme"))))</f>
        <v/>
      </c>
      <c r="P2521" s="20">
        <f>O2522</f>
        <v/>
      </c>
      <c r="Q2521" s="21">
        <f>YEAR(A2521)</f>
        <v/>
      </c>
    </row>
    <row r="2522">
      <c r="A2522" s="14" t="n">
        <v>45086</v>
      </c>
      <c r="B2522" s="15">
        <f>'01_RAW_Spot'!B2522</f>
        <v/>
      </c>
      <c r="C2522" s="16">
        <f>'01_RAW_IV'!B2522</f>
        <v/>
      </c>
      <c r="D2522" s="15">
        <f>LN(B2522/B2521)</f>
        <v/>
      </c>
      <c r="E2522" s="16">
        <f>STDEV(D2502:D2522)*SQRT(252)</f>
        <v/>
      </c>
      <c r="F2522" s="16">
        <f>STDEV(D2460:D2522)*SQRT(252)</f>
        <v/>
      </c>
      <c r="G2522" s="16">
        <f>IF(OR(C2522="",F2522=""),"",C2522-F2522)</f>
        <v/>
      </c>
      <c r="H2522" s="17">
        <f>IF(OR(C2522="",F2522="",F2522=0),"",C2522/F2522)</f>
        <v/>
      </c>
      <c r="I2522" s="18">
        <f>IF('01_RAW_FwdRV'!B2522="","",'01_RAW_FwdRV'!B2522)</f>
        <v/>
      </c>
      <c r="J2522" s="18">
        <f>IF(ROW()&lt;=3286,STDEV(D2523:D2543)*SQRT(252),"")</f>
        <v/>
      </c>
      <c r="K2522" s="18">
        <f>IF(ROW()&lt;=3244,LN(B2585/B2522),"")</f>
        <v/>
      </c>
      <c r="L2522" s="19" t="n">
        <v>0.0003966679888932963</v>
      </c>
      <c r="M2522" s="19" t="n">
        <v>0.02975009916699722</v>
      </c>
      <c r="N2522" s="17" t="n">
        <v>-0.130855149277342</v>
      </c>
      <c r="O2522" s="20">
        <f>IF(F2522="","",IF(F2522&lt;'04_VOLATILITY_REGIMES'!$C$5,"Low",IF(F2522&lt;'04_VOLATILITY_REGIMES'!$C$6,"Normal",IF(F2522&lt;'04_VOLATILITY_REGIMES'!$C$7,"High","Extreme"))))</f>
        <v/>
      </c>
      <c r="P2522" s="20">
        <f>O2523</f>
        <v/>
      </c>
      <c r="Q2522" s="21">
        <f>YEAR(A2522)</f>
        <v/>
      </c>
    </row>
    <row r="2523">
      <c r="A2523" s="14" t="n">
        <v>45089</v>
      </c>
      <c r="B2523" s="15">
        <f>'01_RAW_Spot'!B2523</f>
        <v/>
      </c>
      <c r="C2523" s="16">
        <f>'01_RAW_IV'!B2523</f>
        <v/>
      </c>
      <c r="D2523" s="15">
        <f>LN(B2523/B2522)</f>
        <v/>
      </c>
      <c r="E2523" s="16">
        <f>STDEV(D2503:D2523)*SQRT(252)</f>
        <v/>
      </c>
      <c r="F2523" s="16">
        <f>STDEV(D2461:D2523)*SQRT(252)</f>
        <v/>
      </c>
      <c r="G2523" s="16">
        <f>IF(OR(C2523="",F2523=""),"",C2523-F2523)</f>
        <v/>
      </c>
      <c r="H2523" s="17">
        <f>IF(OR(C2523="",F2523="",F2523=0),"",C2523/F2523)</f>
        <v/>
      </c>
      <c r="I2523" s="18">
        <f>IF('01_RAW_FwdRV'!B2523="","",'01_RAW_FwdRV'!B2523)</f>
        <v/>
      </c>
      <c r="J2523" s="18">
        <f>IF(ROW()&lt;=3286,STDEV(D2524:D2544)*SQRT(252),"")</f>
        <v/>
      </c>
      <c r="K2523" s="18">
        <f>IF(ROW()&lt;=3244,LN(B2586/B2523),"")</f>
        <v/>
      </c>
      <c r="L2523" s="19" t="n">
        <v>0.0003965107057890563</v>
      </c>
      <c r="M2523" s="19" t="n">
        <v>0.008326724821570182</v>
      </c>
      <c r="N2523" s="17" t="n">
        <v>0.0757695799257523</v>
      </c>
      <c r="O2523" s="20">
        <f>IF(F2523="","",IF(F2523&lt;'04_VOLATILITY_REGIMES'!$C$5,"Low",IF(F2523&lt;'04_VOLATILITY_REGIMES'!$C$6,"Normal",IF(F2523&lt;'04_VOLATILITY_REGIMES'!$C$7,"High","Extreme"))))</f>
        <v/>
      </c>
      <c r="P2523" s="20">
        <f>O2524</f>
        <v/>
      </c>
      <c r="Q2523" s="21">
        <f>YEAR(A2523)</f>
        <v/>
      </c>
    </row>
    <row r="2524">
      <c r="A2524" s="14" t="n">
        <v>45090</v>
      </c>
      <c r="B2524" s="15">
        <f>'01_RAW_Spot'!B2524</f>
        <v/>
      </c>
      <c r="C2524" s="16">
        <f>'01_RAW_IV'!B2524</f>
        <v/>
      </c>
      <c r="D2524" s="15">
        <f>LN(B2524/B2523)</f>
        <v/>
      </c>
      <c r="E2524" s="16">
        <f>STDEV(D2504:D2524)*SQRT(252)</f>
        <v/>
      </c>
      <c r="F2524" s="16">
        <f>STDEV(D2462:D2524)*SQRT(252)</f>
        <v/>
      </c>
      <c r="G2524" s="16">
        <f>IF(OR(C2524="",F2524=""),"",C2524-F2524)</f>
        <v/>
      </c>
      <c r="H2524" s="17">
        <f>IF(OR(C2524="",F2524="",F2524=0),"",C2524/F2524)</f>
        <v/>
      </c>
      <c r="I2524" s="18">
        <f>IF('01_RAW_FwdRV'!B2524="","",'01_RAW_FwdRV'!B2524)</f>
        <v/>
      </c>
      <c r="J2524" s="18">
        <f>IF(ROW()&lt;=3286,STDEV(D2525:D2545)*SQRT(252),"")</f>
        <v/>
      </c>
      <c r="K2524" s="18">
        <f>IF(ROW()&lt;=3244,LN(B2587/B2524),"")</f>
        <v/>
      </c>
      <c r="L2524" s="19" t="n">
        <v>0.0003963535473642489</v>
      </c>
      <c r="M2524" s="19" t="n">
        <v>0.008323424494649227</v>
      </c>
      <c r="N2524" s="17" t="n">
        <v>0.05254131277245092</v>
      </c>
      <c r="O2524" s="20">
        <f>IF(F2524="","",IF(F2524&lt;'04_VOLATILITY_REGIMES'!$C$5,"Low",IF(F2524&lt;'04_VOLATILITY_REGIMES'!$C$6,"Normal",IF(F2524&lt;'04_VOLATILITY_REGIMES'!$C$7,"High","Extreme"))))</f>
        <v/>
      </c>
      <c r="P2524" s="20">
        <f>O2525</f>
        <v/>
      </c>
      <c r="Q2524" s="21">
        <f>YEAR(A2524)</f>
        <v/>
      </c>
    </row>
    <row r="2525">
      <c r="A2525" s="14" t="n">
        <v>45091</v>
      </c>
      <c r="B2525" s="15">
        <f>'01_RAW_Spot'!B2525</f>
        <v/>
      </c>
      <c r="C2525" s="16">
        <f>'01_RAW_IV'!B2525</f>
        <v/>
      </c>
      <c r="D2525" s="15">
        <f>LN(B2525/B2524)</f>
        <v/>
      </c>
      <c r="E2525" s="16">
        <f>STDEV(D2505:D2525)*SQRT(252)</f>
        <v/>
      </c>
      <c r="F2525" s="16">
        <f>STDEV(D2463:D2525)*SQRT(252)</f>
        <v/>
      </c>
      <c r="G2525" s="16">
        <f>IF(OR(C2525="",F2525=""),"",C2525-F2525)</f>
        <v/>
      </c>
      <c r="H2525" s="17">
        <f>IF(OR(C2525="",F2525="",F2525=0),"",C2525/F2525)</f>
        <v/>
      </c>
      <c r="I2525" s="18">
        <f>IF('01_RAW_FwdRV'!B2525="","",'01_RAW_FwdRV'!B2525)</f>
        <v/>
      </c>
      <c r="J2525" s="18">
        <f>IF(ROW()&lt;=3286,STDEV(D2526:D2546)*SQRT(252),"")</f>
        <v/>
      </c>
      <c r="K2525" s="18">
        <f>IF(ROW()&lt;=3244,LN(B2588/B2525),"")</f>
        <v/>
      </c>
      <c r="L2525" s="19" t="n">
        <v>0.001188589540412044</v>
      </c>
      <c r="M2525" s="19" t="n">
        <v>0.01267828843106181</v>
      </c>
      <c r="N2525" s="17" t="n">
        <v>0.04351455884146535</v>
      </c>
      <c r="O2525" s="20">
        <f>IF(F2525="","",IF(F2525&lt;'04_VOLATILITY_REGIMES'!$C$5,"Low",IF(F2525&lt;'04_VOLATILITY_REGIMES'!$C$6,"Normal",IF(F2525&lt;'04_VOLATILITY_REGIMES'!$C$7,"High","Extreme"))))</f>
        <v/>
      </c>
      <c r="P2525" s="20">
        <f>O2526</f>
        <v/>
      </c>
      <c r="Q2525" s="21">
        <f>YEAR(A2525)</f>
        <v/>
      </c>
    </row>
    <row r="2526">
      <c r="A2526" s="14" t="n">
        <v>45092</v>
      </c>
      <c r="B2526" s="15">
        <f>'01_RAW_Spot'!B2526</f>
        <v/>
      </c>
      <c r="C2526" s="16">
        <f>'01_RAW_IV'!B2526</f>
        <v/>
      </c>
      <c r="D2526" s="15">
        <f>LN(B2526/B2525)</f>
        <v/>
      </c>
      <c r="E2526" s="16">
        <f>STDEV(D2506:D2526)*SQRT(252)</f>
        <v/>
      </c>
      <c r="F2526" s="16">
        <f>STDEV(D2464:D2526)*SQRT(252)</f>
        <v/>
      </c>
      <c r="G2526" s="16">
        <f>IF(OR(C2526="",F2526=""),"",C2526-F2526)</f>
        <v/>
      </c>
      <c r="H2526" s="17">
        <f>IF(OR(C2526="",F2526="",F2526=0),"",C2526/F2526)</f>
        <v/>
      </c>
      <c r="I2526" s="18">
        <f>IF('01_RAW_FwdRV'!B2526="","",'01_RAW_FwdRV'!B2526)</f>
        <v/>
      </c>
      <c r="J2526" s="18">
        <f>IF(ROW()&lt;=3286,STDEV(D2527:D2547)*SQRT(252),"")</f>
        <v/>
      </c>
      <c r="K2526" s="18">
        <f>IF(ROW()&lt;=3244,LN(B2589/B2526),"")</f>
        <v/>
      </c>
      <c r="L2526" s="19" t="n">
        <v>0.001188118811881188</v>
      </c>
      <c r="M2526" s="19" t="n">
        <v>0.01267326732673267</v>
      </c>
      <c r="N2526" s="17" t="n">
        <v>0.04229584500695488</v>
      </c>
      <c r="O2526" s="20">
        <f>IF(F2526="","",IF(F2526&lt;'04_VOLATILITY_REGIMES'!$C$5,"Low",IF(F2526&lt;'04_VOLATILITY_REGIMES'!$C$6,"Normal",IF(F2526&lt;'04_VOLATILITY_REGIMES'!$C$7,"High","Extreme"))))</f>
        <v/>
      </c>
      <c r="P2526" s="20">
        <f>O2527</f>
        <v/>
      </c>
      <c r="Q2526" s="21">
        <f>YEAR(A2526)</f>
        <v/>
      </c>
    </row>
    <row r="2527">
      <c r="A2527" s="14" t="n">
        <v>45093</v>
      </c>
      <c r="B2527" s="15">
        <f>'01_RAW_Spot'!B2527</f>
        <v/>
      </c>
      <c r="C2527" s="16">
        <f>'01_RAW_IV'!B2527</f>
        <v/>
      </c>
      <c r="D2527" s="15">
        <f>LN(B2527/B2526)</f>
        <v/>
      </c>
      <c r="E2527" s="16">
        <f>STDEV(D2507:D2527)*SQRT(252)</f>
        <v/>
      </c>
      <c r="F2527" s="16">
        <f>STDEV(D2465:D2527)*SQRT(252)</f>
        <v/>
      </c>
      <c r="G2527" s="16">
        <f>IF(OR(C2527="",F2527=""),"",C2527-F2527)</f>
        <v/>
      </c>
      <c r="H2527" s="17">
        <f>IF(OR(C2527="",F2527="",F2527=0),"",C2527/F2527)</f>
        <v/>
      </c>
      <c r="I2527" s="18">
        <f>IF('01_RAW_FwdRV'!B2527="","",'01_RAW_FwdRV'!B2527)</f>
        <v/>
      </c>
      <c r="J2527" s="18">
        <f>IF(ROW()&lt;=3286,STDEV(D2528:D2548)*SQRT(252),"")</f>
        <v/>
      </c>
      <c r="K2527" s="18">
        <f>IF(ROW()&lt;=3244,LN(B2590/B2527),"")</f>
        <v/>
      </c>
      <c r="L2527" s="19" t="n">
        <v>0.002375296912114014</v>
      </c>
      <c r="M2527" s="19" t="n">
        <v>0.01543942992874109</v>
      </c>
      <c r="N2527" s="17" t="n">
        <v>0.04252985545183677</v>
      </c>
      <c r="O2527" s="20">
        <f>IF(F2527="","",IF(F2527&lt;'04_VOLATILITY_REGIMES'!$C$5,"Low",IF(F2527&lt;'04_VOLATILITY_REGIMES'!$C$6,"Normal",IF(F2527&lt;'04_VOLATILITY_REGIMES'!$C$7,"High","Extreme"))))</f>
        <v/>
      </c>
      <c r="P2527" s="20">
        <f>O2528</f>
        <v/>
      </c>
      <c r="Q2527" s="21">
        <f>YEAR(A2527)</f>
        <v/>
      </c>
    </row>
    <row r="2528">
      <c r="A2528" s="14" t="n">
        <v>45096</v>
      </c>
      <c r="B2528" s="15">
        <f>'01_RAW_Spot'!B2528</f>
        <v/>
      </c>
      <c r="C2528" s="16">
        <f>'01_RAW_IV'!B2528</f>
        <v/>
      </c>
      <c r="D2528" s="15">
        <f>LN(B2528/B2527)</f>
        <v/>
      </c>
      <c r="E2528" s="16">
        <f>STDEV(D2508:D2528)*SQRT(252)</f>
        <v/>
      </c>
      <c r="F2528" s="16">
        <f>STDEV(D2466:D2528)*SQRT(252)</f>
        <v/>
      </c>
      <c r="G2528" s="16">
        <f>IF(OR(C2528="",F2528=""),"",C2528-F2528)</f>
        <v/>
      </c>
      <c r="H2528" s="17">
        <f>IF(OR(C2528="",F2528="",F2528=0),"",C2528/F2528)</f>
        <v/>
      </c>
      <c r="I2528" s="18">
        <f>IF('01_RAW_FwdRV'!B2528="","",'01_RAW_FwdRV'!B2528)</f>
        <v/>
      </c>
      <c r="J2528" s="18">
        <f>IF(ROW()&lt;=3286,STDEV(D2529:D2549)*SQRT(252),"")</f>
        <v/>
      </c>
      <c r="K2528" s="18">
        <f>IF(ROW()&lt;=3244,LN(B2591/B2528),"")</f>
        <v/>
      </c>
      <c r="L2528" s="19" t="n">
        <v>0.002374356944994064</v>
      </c>
      <c r="M2528" s="19" t="n">
        <v>0.01543332014246142</v>
      </c>
      <c r="N2528" s="17" t="n">
        <v>0.02120862884217847</v>
      </c>
      <c r="O2528" s="20">
        <f>IF(F2528="","",IF(F2528&lt;'04_VOLATILITY_REGIMES'!$C$5,"Low",IF(F2528&lt;'04_VOLATILITY_REGIMES'!$C$6,"Normal",IF(F2528&lt;'04_VOLATILITY_REGIMES'!$C$7,"High","Extreme"))))</f>
        <v/>
      </c>
      <c r="P2528" s="20">
        <f>O2529</f>
        <v/>
      </c>
      <c r="Q2528" s="21">
        <f>YEAR(A2528)</f>
        <v/>
      </c>
    </row>
    <row r="2529">
      <c r="A2529" s="14" t="n">
        <v>45097</v>
      </c>
      <c r="B2529" s="15">
        <f>'01_RAW_Spot'!B2529</f>
        <v/>
      </c>
      <c r="C2529" s="16">
        <f>'01_RAW_IV'!B2529</f>
        <v/>
      </c>
      <c r="D2529" s="15">
        <f>LN(B2529/B2528)</f>
        <v/>
      </c>
      <c r="E2529" s="16">
        <f>STDEV(D2509:D2529)*SQRT(252)</f>
        <v/>
      </c>
      <c r="F2529" s="16">
        <f>STDEV(D2467:D2529)*SQRT(252)</f>
        <v/>
      </c>
      <c r="G2529" s="16">
        <f>IF(OR(C2529="",F2529=""),"",C2529-F2529)</f>
        <v/>
      </c>
      <c r="H2529" s="17">
        <f>IF(OR(C2529="",F2529="",F2529=0),"",C2529/F2529)</f>
        <v/>
      </c>
      <c r="I2529" s="18">
        <f>IF('01_RAW_FwdRV'!B2529="","",'01_RAW_FwdRV'!B2529)</f>
        <v/>
      </c>
      <c r="J2529" s="18">
        <f>IF(ROW()&lt;=3286,STDEV(D2530:D2550)*SQRT(252),"")</f>
        <v/>
      </c>
      <c r="K2529" s="18">
        <f>IF(ROW()&lt;=3244,LN(B2592/B2529),"")</f>
        <v/>
      </c>
      <c r="L2529" s="19" t="n">
        <v>0.0007911392405063291</v>
      </c>
      <c r="M2529" s="19" t="n">
        <v>0.009098101265822785</v>
      </c>
      <c r="N2529" s="17" t="n">
        <v>0.05539030999884592</v>
      </c>
      <c r="O2529" s="20">
        <f>IF(F2529="","",IF(F2529&lt;'04_VOLATILITY_REGIMES'!$C$5,"Low",IF(F2529&lt;'04_VOLATILITY_REGIMES'!$C$6,"Normal",IF(F2529&lt;'04_VOLATILITY_REGIMES'!$C$7,"High","Extreme"))))</f>
        <v/>
      </c>
      <c r="P2529" s="20">
        <f>O2530</f>
        <v/>
      </c>
      <c r="Q2529" s="21">
        <f>YEAR(A2529)</f>
        <v/>
      </c>
    </row>
    <row r="2530">
      <c r="A2530" s="14" t="n">
        <v>45098</v>
      </c>
      <c r="B2530" s="15">
        <f>'01_RAW_Spot'!B2530</f>
        <v/>
      </c>
      <c r="C2530" s="16">
        <f>'01_RAW_IV'!B2530</f>
        <v/>
      </c>
      <c r="D2530" s="15">
        <f>LN(B2530/B2529)</f>
        <v/>
      </c>
      <c r="E2530" s="16">
        <f>STDEV(D2510:D2530)*SQRT(252)</f>
        <v/>
      </c>
      <c r="F2530" s="16">
        <f>STDEV(D2468:D2530)*SQRT(252)</f>
        <v/>
      </c>
      <c r="G2530" s="16">
        <f>IF(OR(C2530="",F2530=""),"",C2530-F2530)</f>
        <v/>
      </c>
      <c r="H2530" s="17">
        <f>IF(OR(C2530="",F2530="",F2530=0),"",C2530/F2530)</f>
        <v/>
      </c>
      <c r="I2530" s="18">
        <f>IF('01_RAW_FwdRV'!B2530="","",'01_RAW_FwdRV'!B2530)</f>
        <v/>
      </c>
      <c r="J2530" s="18">
        <f>IF(ROW()&lt;=3286,STDEV(D2531:D2551)*SQRT(252),"")</f>
        <v/>
      </c>
      <c r="K2530" s="18">
        <f>IF(ROW()&lt;=3244,LN(B2593/B2530),"")</f>
        <v/>
      </c>
      <c r="L2530" s="19" t="n">
        <v>0.0007908264136022143</v>
      </c>
      <c r="M2530" s="19" t="n">
        <v>0.00830367734282325</v>
      </c>
      <c r="N2530" s="17" t="n">
        <v>0.05594778855227651</v>
      </c>
      <c r="O2530" s="20">
        <f>IF(F2530="","",IF(F2530&lt;'04_VOLATILITY_REGIMES'!$C$5,"Low",IF(F2530&lt;'04_VOLATILITY_REGIMES'!$C$6,"Normal",IF(F2530&lt;'04_VOLATILITY_REGIMES'!$C$7,"High","Extreme"))))</f>
        <v/>
      </c>
      <c r="P2530" s="20">
        <f>O2531</f>
        <v/>
      </c>
      <c r="Q2530" s="21">
        <f>YEAR(A2530)</f>
        <v/>
      </c>
    </row>
    <row r="2531">
      <c r="A2531" s="14" t="n">
        <v>45099</v>
      </c>
      <c r="B2531" s="15">
        <f>'01_RAW_Spot'!B2531</f>
        <v/>
      </c>
      <c r="C2531" s="16">
        <f>'01_RAW_IV'!B2531</f>
        <v/>
      </c>
      <c r="D2531" s="15">
        <f>LN(B2531/B2530)</f>
        <v/>
      </c>
      <c r="E2531" s="16">
        <f>STDEV(D2511:D2531)*SQRT(252)</f>
        <v/>
      </c>
      <c r="F2531" s="16">
        <f>STDEV(D2469:D2531)*SQRT(252)</f>
        <v/>
      </c>
      <c r="G2531" s="16">
        <f>IF(OR(C2531="",F2531=""),"",C2531-F2531)</f>
        <v/>
      </c>
      <c r="H2531" s="17">
        <f>IF(OR(C2531="",F2531="",F2531=0),"",C2531/F2531)</f>
        <v/>
      </c>
      <c r="I2531" s="18">
        <f>IF('01_RAW_FwdRV'!B2531="","",'01_RAW_FwdRV'!B2531)</f>
        <v/>
      </c>
      <c r="J2531" s="18">
        <f>IF(ROW()&lt;=3286,STDEV(D2532:D2552)*SQRT(252),"")</f>
        <v/>
      </c>
      <c r="K2531" s="18">
        <f>IF(ROW()&lt;=3244,LN(B2594/B2531),"")</f>
        <v/>
      </c>
      <c r="L2531" s="19" t="n">
        <v>0.0003952569169960474</v>
      </c>
      <c r="M2531" s="19" t="n">
        <v>0.007905138339920948</v>
      </c>
      <c r="N2531" s="17" t="n">
        <v>0.03595369300319768</v>
      </c>
      <c r="O2531" s="20">
        <f>IF(F2531="","",IF(F2531&lt;'04_VOLATILITY_REGIMES'!$C$5,"Low",IF(F2531&lt;'04_VOLATILITY_REGIMES'!$C$6,"Normal",IF(F2531&lt;'04_VOLATILITY_REGIMES'!$C$7,"High","Extreme"))))</f>
        <v/>
      </c>
      <c r="P2531" s="20">
        <f>O2532</f>
        <v/>
      </c>
      <c r="Q2531" s="21">
        <f>YEAR(A2531)</f>
        <v/>
      </c>
    </row>
    <row r="2532">
      <c r="A2532" s="14" t="n">
        <v>45100</v>
      </c>
      <c r="B2532" s="15">
        <f>'01_RAW_Spot'!B2532</f>
        <v/>
      </c>
      <c r="C2532" s="16">
        <f>'01_RAW_IV'!B2532</f>
        <v/>
      </c>
      <c r="D2532" s="15">
        <f>LN(B2532/B2531)</f>
        <v/>
      </c>
      <c r="E2532" s="16">
        <f>STDEV(D2512:D2532)*SQRT(252)</f>
        <v/>
      </c>
      <c r="F2532" s="16">
        <f>STDEV(D2470:D2532)*SQRT(252)</f>
        <v/>
      </c>
      <c r="G2532" s="16">
        <f>IF(OR(C2532="",F2532=""),"",C2532-F2532)</f>
        <v/>
      </c>
      <c r="H2532" s="17">
        <f>IF(OR(C2532="",F2532="",F2532=0),"",C2532/F2532)</f>
        <v/>
      </c>
      <c r="I2532" s="18">
        <f>IF('01_RAW_FwdRV'!B2532="","",'01_RAW_FwdRV'!B2532)</f>
        <v/>
      </c>
      <c r="J2532" s="18">
        <f>IF(ROW()&lt;=3286,STDEV(D2533:D2553)*SQRT(252),"")</f>
        <v/>
      </c>
      <c r="K2532" s="18">
        <f>IF(ROW()&lt;=3244,LN(B2595/B2532),"")</f>
        <v/>
      </c>
      <c r="L2532" s="19" t="n">
        <v>0.0003951007506914263</v>
      </c>
      <c r="M2532" s="19" t="n">
        <v>0.005531410509679968</v>
      </c>
      <c r="N2532" s="17" t="n">
        <v>-0.02400863074305941</v>
      </c>
      <c r="O2532" s="20">
        <f>IF(F2532="","",IF(F2532&lt;'04_VOLATILITY_REGIMES'!$C$5,"Low",IF(F2532&lt;'04_VOLATILITY_REGIMES'!$C$6,"Normal",IF(F2532&lt;'04_VOLATILITY_REGIMES'!$C$7,"High","Extreme"))))</f>
        <v/>
      </c>
      <c r="P2532" s="20">
        <f>O2533</f>
        <v/>
      </c>
      <c r="Q2532" s="21">
        <f>YEAR(A2532)</f>
        <v/>
      </c>
    </row>
    <row r="2533">
      <c r="A2533" s="14" t="n">
        <v>45103</v>
      </c>
      <c r="B2533" s="15">
        <f>'01_RAW_Spot'!B2533</f>
        <v/>
      </c>
      <c r="C2533" s="16">
        <f>'01_RAW_IV'!B2533</f>
        <v/>
      </c>
      <c r="D2533" s="15">
        <f>LN(B2533/B2532)</f>
        <v/>
      </c>
      <c r="E2533" s="16">
        <f>STDEV(D2513:D2533)*SQRT(252)</f>
        <v/>
      </c>
      <c r="F2533" s="16">
        <f>STDEV(D2471:D2533)*SQRT(252)</f>
        <v/>
      </c>
      <c r="G2533" s="16">
        <f>IF(OR(C2533="",F2533=""),"",C2533-F2533)</f>
        <v/>
      </c>
      <c r="H2533" s="17">
        <f>IF(OR(C2533="",F2533="",F2533=0),"",C2533/F2533)</f>
        <v/>
      </c>
      <c r="I2533" s="18">
        <f>IF('01_RAW_FwdRV'!B2533="","",'01_RAW_FwdRV'!B2533)</f>
        <v/>
      </c>
      <c r="J2533" s="18">
        <f>IF(ROW()&lt;=3286,STDEV(D2534:D2554)*SQRT(252),"")</f>
        <v/>
      </c>
      <c r="K2533" s="18">
        <f>IF(ROW()&lt;=3244,LN(B2596/B2533),"")</f>
        <v/>
      </c>
      <c r="L2533" s="19" t="n">
        <v>0.0007898894154818325</v>
      </c>
      <c r="M2533" s="19" t="n">
        <v>0.005529225908372828</v>
      </c>
      <c r="N2533" s="17" t="n">
        <v>-0.00336069714876391</v>
      </c>
      <c r="O2533" s="20">
        <f>IF(F2533="","",IF(F2533&lt;'04_VOLATILITY_REGIMES'!$C$5,"Low",IF(F2533&lt;'04_VOLATILITY_REGIMES'!$C$6,"Normal",IF(F2533&lt;'04_VOLATILITY_REGIMES'!$C$7,"High","Extreme"))))</f>
        <v/>
      </c>
      <c r="P2533" s="20">
        <f>O2534</f>
        <v/>
      </c>
      <c r="Q2533" s="21">
        <f>YEAR(A2533)</f>
        <v/>
      </c>
    </row>
    <row r="2534">
      <c r="A2534" s="14" t="n">
        <v>45104</v>
      </c>
      <c r="B2534" s="15">
        <f>'01_RAW_Spot'!B2534</f>
        <v/>
      </c>
      <c r="C2534" s="16">
        <f>'01_RAW_IV'!B2534</f>
        <v/>
      </c>
      <c r="D2534" s="15">
        <f>LN(B2534/B2533)</f>
        <v/>
      </c>
      <c r="E2534" s="16">
        <f>STDEV(D2514:D2534)*SQRT(252)</f>
        <v/>
      </c>
      <c r="F2534" s="16">
        <f>STDEV(D2472:D2534)*SQRT(252)</f>
        <v/>
      </c>
      <c r="G2534" s="16">
        <f>IF(OR(C2534="",F2534=""),"",C2534-F2534)</f>
        <v/>
      </c>
      <c r="H2534" s="17">
        <f>IF(OR(C2534="",F2534="",F2534=0),"",C2534/F2534)</f>
        <v/>
      </c>
      <c r="I2534" s="18">
        <f>IF('01_RAW_FwdRV'!B2534="","",'01_RAW_FwdRV'!B2534)</f>
        <v/>
      </c>
      <c r="J2534" s="18">
        <f>IF(ROW()&lt;=3286,STDEV(D2535:D2555)*SQRT(252),"")</f>
        <v/>
      </c>
      <c r="K2534" s="18">
        <f>IF(ROW()&lt;=3244,LN(B2597/B2534),"")</f>
        <v/>
      </c>
      <c r="L2534" s="19" t="n">
        <v>0.0003947887879984208</v>
      </c>
      <c r="M2534" s="19" t="n">
        <v>0.005527043031977891</v>
      </c>
      <c r="N2534" s="17" t="n">
        <v>-0.05054902953401486</v>
      </c>
      <c r="O2534" s="20">
        <f>IF(F2534="","",IF(F2534&lt;'04_VOLATILITY_REGIMES'!$C$5,"Low",IF(F2534&lt;'04_VOLATILITY_REGIMES'!$C$6,"Normal",IF(F2534&lt;'04_VOLATILITY_REGIMES'!$C$7,"High","Extreme"))))</f>
        <v/>
      </c>
      <c r="P2534" s="20">
        <f>O2535</f>
        <v/>
      </c>
      <c r="Q2534" s="21">
        <f>YEAR(A2534)</f>
        <v/>
      </c>
    </row>
    <row r="2535">
      <c r="A2535" s="14" t="n">
        <v>45105</v>
      </c>
      <c r="B2535" s="15">
        <f>'01_RAW_Spot'!B2535</f>
        <v/>
      </c>
      <c r="C2535" s="16">
        <f>'01_RAW_IV'!B2535</f>
        <v/>
      </c>
      <c r="D2535" s="15">
        <f>LN(B2535/B2534)</f>
        <v/>
      </c>
      <c r="E2535" s="16">
        <f>STDEV(D2515:D2535)*SQRT(252)</f>
        <v/>
      </c>
      <c r="F2535" s="16">
        <f>STDEV(D2473:D2535)*SQRT(252)</f>
        <v/>
      </c>
      <c r="G2535" s="16">
        <f>IF(OR(C2535="",F2535=""),"",C2535-F2535)</f>
        <v/>
      </c>
      <c r="H2535" s="17">
        <f>IF(OR(C2535="",F2535="",F2535=0),"",C2535/F2535)</f>
        <v/>
      </c>
      <c r="I2535" s="18">
        <f>IF('01_RAW_FwdRV'!B2535="","",'01_RAW_FwdRV'!B2535)</f>
        <v/>
      </c>
      <c r="J2535" s="18">
        <f>IF(ROW()&lt;=3286,STDEV(D2536:D2556)*SQRT(252),"")</f>
        <v/>
      </c>
      <c r="K2535" s="18">
        <f>IF(ROW()&lt;=3244,LN(B2598/B2535),"")</f>
        <v/>
      </c>
      <c r="L2535" s="19" t="n">
        <v>0.001183898973954223</v>
      </c>
      <c r="M2535" s="19" t="n">
        <v>0.003551696921862668</v>
      </c>
      <c r="N2535" s="17" t="n">
        <v>0.0864990003259539</v>
      </c>
      <c r="O2535" s="20">
        <f>IF(F2535="","",IF(F2535&lt;'04_VOLATILITY_REGIMES'!$C$5,"Low",IF(F2535&lt;'04_VOLATILITY_REGIMES'!$C$6,"Normal",IF(F2535&lt;'04_VOLATILITY_REGIMES'!$C$7,"High","Extreme"))))</f>
        <v/>
      </c>
      <c r="P2535" s="20">
        <f>O2536</f>
        <v/>
      </c>
      <c r="Q2535" s="21">
        <f>YEAR(A2535)</f>
        <v/>
      </c>
    </row>
    <row r="2536">
      <c r="A2536" s="14" t="n">
        <v>45107</v>
      </c>
      <c r="B2536" s="15">
        <f>'01_RAW_Spot'!B2536</f>
        <v/>
      </c>
      <c r="C2536" s="16">
        <f>'01_RAW_IV'!B2536</f>
        <v/>
      </c>
      <c r="D2536" s="15">
        <f>LN(B2536/B2535)</f>
        <v/>
      </c>
      <c r="E2536" s="16">
        <f>STDEV(D2516:D2536)*SQRT(252)</f>
        <v/>
      </c>
      <c r="F2536" s="16">
        <f>STDEV(D2474:D2536)*SQRT(252)</f>
        <v/>
      </c>
      <c r="G2536" s="16">
        <f>IF(OR(C2536="",F2536=""),"",C2536-F2536)</f>
        <v/>
      </c>
      <c r="H2536" s="17">
        <f>IF(OR(C2536="",F2536="",F2536=0),"",C2536/F2536)</f>
        <v/>
      </c>
      <c r="I2536" s="18">
        <f>IF('01_RAW_FwdRV'!B2536="","",'01_RAW_FwdRV'!B2536)</f>
        <v/>
      </c>
      <c r="J2536" s="18">
        <f>IF(ROW()&lt;=3286,STDEV(D2537:D2557)*SQRT(252),"")</f>
        <v/>
      </c>
      <c r="K2536" s="18">
        <f>IF(ROW()&lt;=3244,LN(B2599/B2536),"")</f>
        <v/>
      </c>
      <c r="L2536" s="19" t="n">
        <v>0.001972386587771203</v>
      </c>
      <c r="M2536" s="19" t="n">
        <v>0.003155818540433925</v>
      </c>
      <c r="N2536" s="17" t="n">
        <v>0.1256497236647279</v>
      </c>
      <c r="O2536" s="20">
        <f>IF(F2536="","",IF(F2536&lt;'04_VOLATILITY_REGIMES'!$C$5,"Low",IF(F2536&lt;'04_VOLATILITY_REGIMES'!$C$6,"Normal",IF(F2536&lt;'04_VOLATILITY_REGIMES'!$C$7,"High","Extreme"))))</f>
        <v/>
      </c>
      <c r="P2536" s="20">
        <f>O2537</f>
        <v/>
      </c>
      <c r="Q2536" s="21">
        <f>YEAR(A2536)</f>
        <v/>
      </c>
    </row>
    <row r="2537">
      <c r="A2537" s="14" t="n">
        <v>45110</v>
      </c>
      <c r="B2537" s="15">
        <f>'01_RAW_Spot'!B2537</f>
        <v/>
      </c>
      <c r="C2537" s="16">
        <f>'01_RAW_IV'!B2537</f>
        <v/>
      </c>
      <c r="D2537" s="15">
        <f>LN(B2537/B2536)</f>
        <v/>
      </c>
      <c r="E2537" s="16">
        <f>STDEV(D2517:D2537)*SQRT(252)</f>
        <v/>
      </c>
      <c r="F2537" s="16">
        <f>STDEV(D2475:D2537)*SQRT(252)</f>
        <v/>
      </c>
      <c r="G2537" s="16">
        <f>IF(OR(C2537="",F2537=""),"",C2537-F2537)</f>
        <v/>
      </c>
      <c r="H2537" s="17">
        <f>IF(OR(C2537="",F2537="",F2537=0),"",C2537/F2537)</f>
        <v/>
      </c>
      <c r="I2537" s="18">
        <f>IF('01_RAW_FwdRV'!B2537="","",'01_RAW_FwdRV'!B2537)</f>
        <v/>
      </c>
      <c r="J2537" s="18">
        <f>IF(ROW()&lt;=3286,STDEV(D2538:D2558)*SQRT(252),"")</f>
        <v/>
      </c>
      <c r="K2537" s="18">
        <f>IF(ROW()&lt;=3244,LN(B2600/B2537),"")</f>
        <v/>
      </c>
      <c r="L2537" s="19" t="n">
        <v>0.0007886435331230284</v>
      </c>
      <c r="M2537" s="19" t="n">
        <v>0.0027602523659306</v>
      </c>
      <c r="N2537" s="17" t="n">
        <v>0.1113575980503348</v>
      </c>
      <c r="O2537" s="20">
        <f>IF(F2537="","",IF(F2537&lt;'04_VOLATILITY_REGIMES'!$C$5,"Low",IF(F2537&lt;'04_VOLATILITY_REGIMES'!$C$6,"Normal",IF(F2537&lt;'04_VOLATILITY_REGIMES'!$C$7,"High","Extreme"))))</f>
        <v/>
      </c>
      <c r="P2537" s="20">
        <f>O2538</f>
        <v/>
      </c>
      <c r="Q2537" s="21">
        <f>YEAR(A2537)</f>
        <v/>
      </c>
    </row>
    <row r="2538">
      <c r="A2538" s="14" t="n">
        <v>45111</v>
      </c>
      <c r="B2538" s="15">
        <f>'01_RAW_Spot'!B2538</f>
        <v/>
      </c>
      <c r="C2538" s="16">
        <f>'01_RAW_IV'!B2538</f>
        <v/>
      </c>
      <c r="D2538" s="15">
        <f>LN(B2538/B2537)</f>
        <v/>
      </c>
      <c r="E2538" s="16">
        <f>STDEV(D2518:D2538)*SQRT(252)</f>
        <v/>
      </c>
      <c r="F2538" s="16">
        <f>STDEV(D2476:D2538)*SQRT(252)</f>
        <v/>
      </c>
      <c r="G2538" s="16">
        <f>IF(OR(C2538="",F2538=""),"",C2538-F2538)</f>
        <v/>
      </c>
      <c r="H2538" s="17">
        <f>IF(OR(C2538="",F2538="",F2538=0),"",C2538/F2538)</f>
        <v/>
      </c>
      <c r="I2538" s="18">
        <f>IF('01_RAW_FwdRV'!B2538="","",'01_RAW_FwdRV'!B2538)</f>
        <v/>
      </c>
      <c r="J2538" s="18">
        <f>IF(ROW()&lt;=3286,STDEV(D2539:D2559)*SQRT(252),"")</f>
        <v/>
      </c>
      <c r="K2538" s="18">
        <f>IF(ROW()&lt;=3244,LN(B2601/B2538),"")</f>
        <v/>
      </c>
      <c r="L2538" s="19" t="n">
        <v>0.001970831690973591</v>
      </c>
      <c r="M2538" s="19" t="n">
        <v>0.002364998029168309</v>
      </c>
      <c r="N2538" s="17" t="n">
        <v>0.1438702632130451</v>
      </c>
      <c r="O2538" s="20">
        <f>IF(F2538="","",IF(F2538&lt;'04_VOLATILITY_REGIMES'!$C$5,"Low",IF(F2538&lt;'04_VOLATILITY_REGIMES'!$C$6,"Normal",IF(F2538&lt;'04_VOLATILITY_REGIMES'!$C$7,"High","Extreme"))))</f>
        <v/>
      </c>
      <c r="P2538" s="20">
        <f>O2539</f>
        <v/>
      </c>
      <c r="Q2538" s="21">
        <f>YEAR(A2538)</f>
        <v/>
      </c>
    </row>
    <row r="2539">
      <c r="A2539" s="14" t="n">
        <v>45112</v>
      </c>
      <c r="B2539" s="15">
        <f>'01_RAW_Spot'!B2539</f>
        <v/>
      </c>
      <c r="C2539" s="16">
        <f>'01_RAW_IV'!B2539</f>
        <v/>
      </c>
      <c r="D2539" s="15">
        <f>LN(B2539/B2538)</f>
        <v/>
      </c>
      <c r="E2539" s="16">
        <f>STDEV(D2519:D2539)*SQRT(252)</f>
        <v/>
      </c>
      <c r="F2539" s="16">
        <f>STDEV(D2477:D2539)*SQRT(252)</f>
        <v/>
      </c>
      <c r="G2539" s="16">
        <f>IF(OR(C2539="",F2539=""),"",C2539-F2539)</f>
        <v/>
      </c>
      <c r="H2539" s="17">
        <f>IF(OR(C2539="",F2539="",F2539=0),"",C2539/F2539)</f>
        <v/>
      </c>
      <c r="I2539" s="18">
        <f>IF('01_RAW_FwdRV'!B2539="","",'01_RAW_FwdRV'!B2539)</f>
        <v/>
      </c>
      <c r="J2539" s="18">
        <f>IF(ROW()&lt;=3286,STDEV(D2540:D2560)*SQRT(252),"")</f>
        <v/>
      </c>
      <c r="K2539" s="18">
        <f>IF(ROW()&lt;=3244,LN(B2602/B2539),"")</f>
        <v/>
      </c>
      <c r="L2539" s="19" t="n">
        <v>0.003152088258471237</v>
      </c>
      <c r="M2539" s="19" t="n">
        <v>0.002758077226162333</v>
      </c>
      <c r="N2539" s="17" t="n">
        <v>0.147299029994447</v>
      </c>
      <c r="O2539" s="20">
        <f>IF(F2539="","",IF(F2539&lt;'04_VOLATILITY_REGIMES'!$C$5,"Low",IF(F2539&lt;'04_VOLATILITY_REGIMES'!$C$6,"Normal",IF(F2539&lt;'04_VOLATILITY_REGIMES'!$C$7,"High","Extreme"))))</f>
        <v/>
      </c>
      <c r="P2539" s="20">
        <f>O2540</f>
        <v/>
      </c>
      <c r="Q2539" s="21">
        <f>YEAR(A2539)</f>
        <v/>
      </c>
    </row>
    <row r="2540">
      <c r="A2540" s="14" t="n">
        <v>45113</v>
      </c>
      <c r="B2540" s="15">
        <f>'01_RAW_Spot'!B2540</f>
        <v/>
      </c>
      <c r="C2540" s="16">
        <f>'01_RAW_IV'!B2540</f>
        <v/>
      </c>
      <c r="D2540" s="15">
        <f>LN(B2540/B2539)</f>
        <v/>
      </c>
      <c r="E2540" s="16">
        <f>STDEV(D2520:D2540)*SQRT(252)</f>
        <v/>
      </c>
      <c r="F2540" s="16">
        <f>STDEV(D2478:D2540)*SQRT(252)</f>
        <v/>
      </c>
      <c r="G2540" s="16">
        <f>IF(OR(C2540="",F2540=""),"",C2540-F2540)</f>
        <v/>
      </c>
      <c r="H2540" s="17">
        <f>IF(OR(C2540="",F2540="",F2540=0),"",C2540/F2540)</f>
        <v/>
      </c>
      <c r="I2540" s="18">
        <f>IF('01_RAW_FwdRV'!B2540="","",'01_RAW_FwdRV'!B2540)</f>
        <v/>
      </c>
      <c r="J2540" s="18">
        <f>IF(ROW()&lt;=3286,STDEV(D2541:D2561)*SQRT(252),"")</f>
        <v/>
      </c>
      <c r="K2540" s="18">
        <f>IF(ROW()&lt;=3244,LN(B2603/B2540),"")</f>
        <v/>
      </c>
      <c r="L2540" s="19" t="n">
        <v>0.005120126033871603</v>
      </c>
      <c r="M2540" s="19" t="n">
        <v>0.005120126033871603</v>
      </c>
      <c r="N2540" s="17" t="n">
        <v>0.1990830888756831</v>
      </c>
      <c r="O2540" s="20">
        <f>IF(F2540="","",IF(F2540&lt;'04_VOLATILITY_REGIMES'!$C$5,"Low",IF(F2540&lt;'04_VOLATILITY_REGIMES'!$C$6,"Normal",IF(F2540&lt;'04_VOLATILITY_REGIMES'!$C$7,"High","Extreme"))))</f>
        <v/>
      </c>
      <c r="P2540" s="20">
        <f>O2541</f>
        <v/>
      </c>
      <c r="Q2540" s="21">
        <f>YEAR(A2540)</f>
        <v/>
      </c>
    </row>
    <row r="2541">
      <c r="A2541" s="14" t="n">
        <v>45114</v>
      </c>
      <c r="B2541" s="15">
        <f>'01_RAW_Spot'!B2541</f>
        <v/>
      </c>
      <c r="C2541" s="16">
        <f>'01_RAW_IV'!B2541</f>
        <v/>
      </c>
      <c r="D2541" s="15">
        <f>LN(B2541/B2540)</f>
        <v/>
      </c>
      <c r="E2541" s="16">
        <f>STDEV(D2521:D2541)*SQRT(252)</f>
        <v/>
      </c>
      <c r="F2541" s="16">
        <f>STDEV(D2479:D2541)*SQRT(252)</f>
        <v/>
      </c>
      <c r="G2541" s="16">
        <f>IF(OR(C2541="",F2541=""),"",C2541-F2541)</f>
        <v/>
      </c>
      <c r="H2541" s="17">
        <f>IF(OR(C2541="",F2541="",F2541=0),"",C2541/F2541)</f>
        <v/>
      </c>
      <c r="I2541" s="18">
        <f>IF('01_RAW_FwdRV'!B2541="","",'01_RAW_FwdRV'!B2541)</f>
        <v/>
      </c>
      <c r="J2541" s="18">
        <f>IF(ROW()&lt;=3286,STDEV(D2542:D2562)*SQRT(252),"")</f>
        <v/>
      </c>
      <c r="K2541" s="18">
        <f>IF(ROW()&lt;=3244,LN(B2604/B2541),"")</f>
        <v/>
      </c>
      <c r="L2541" s="19" t="n">
        <v>0.007874015748031496</v>
      </c>
      <c r="M2541" s="19" t="n">
        <v>0.005905511811023622</v>
      </c>
      <c r="N2541" s="17" t="n">
        <v>0.2286224763155636</v>
      </c>
      <c r="O2541" s="20">
        <f>IF(F2541="","",IF(F2541&lt;'04_VOLATILITY_REGIMES'!$C$5,"Low",IF(F2541&lt;'04_VOLATILITY_REGIMES'!$C$6,"Normal",IF(F2541&lt;'04_VOLATILITY_REGIMES'!$C$7,"High","Extreme"))))</f>
        <v/>
      </c>
      <c r="P2541" s="20">
        <f>O2542</f>
        <v/>
      </c>
      <c r="Q2541" s="21">
        <f>YEAR(A2541)</f>
        <v/>
      </c>
    </row>
    <row r="2542">
      <c r="A2542" s="14" t="n">
        <v>45117</v>
      </c>
      <c r="B2542" s="15">
        <f>'01_RAW_Spot'!B2542</f>
        <v/>
      </c>
      <c r="C2542" s="16">
        <f>'01_RAW_IV'!B2542</f>
        <v/>
      </c>
      <c r="D2542" s="15">
        <f>LN(B2542/B2541)</f>
        <v/>
      </c>
      <c r="E2542" s="16">
        <f>STDEV(D2522:D2542)*SQRT(252)</f>
        <v/>
      </c>
      <c r="F2542" s="16">
        <f>STDEV(D2480:D2542)*SQRT(252)</f>
        <v/>
      </c>
      <c r="G2542" s="16">
        <f>IF(OR(C2542="",F2542=""),"",C2542-F2542)</f>
        <v/>
      </c>
      <c r="H2542" s="17">
        <f>IF(OR(C2542="",F2542="",F2542=0),"",C2542/F2542)</f>
        <v/>
      </c>
      <c r="I2542" s="18">
        <f>IF('01_RAW_FwdRV'!B2542="","",'01_RAW_FwdRV'!B2542)</f>
        <v/>
      </c>
      <c r="J2542" s="18">
        <f>IF(ROW()&lt;=3286,STDEV(D2543:D2563)*SQRT(252),"")</f>
        <v/>
      </c>
      <c r="K2542" s="18">
        <f>IF(ROW()&lt;=3244,LN(B2605/B2542),"")</f>
        <v/>
      </c>
      <c r="L2542" s="19" t="n">
        <v>0.00747737111373475</v>
      </c>
      <c r="M2542" s="19" t="n">
        <v>0.003148366784730421</v>
      </c>
      <c r="N2542" s="17" t="n">
        <v>0.2631560756191782</v>
      </c>
      <c r="O2542" s="20">
        <f>IF(F2542="","",IF(F2542&lt;'04_VOLATILITY_REGIMES'!$C$5,"Low",IF(F2542&lt;'04_VOLATILITY_REGIMES'!$C$6,"Normal",IF(F2542&lt;'04_VOLATILITY_REGIMES'!$C$7,"High","Extreme"))))</f>
        <v/>
      </c>
      <c r="P2542" s="20">
        <f>O2543</f>
        <v/>
      </c>
      <c r="Q2542" s="21">
        <f>YEAR(A2542)</f>
        <v/>
      </c>
    </row>
    <row r="2543">
      <c r="A2543" s="14" t="n">
        <v>45118</v>
      </c>
      <c r="B2543" s="15">
        <f>'01_RAW_Spot'!B2543</f>
        <v/>
      </c>
      <c r="C2543" s="16">
        <f>'01_RAW_IV'!B2543</f>
        <v/>
      </c>
      <c r="D2543" s="15">
        <f>LN(B2543/B2542)</f>
        <v/>
      </c>
      <c r="E2543" s="16">
        <f>STDEV(D2523:D2543)*SQRT(252)</f>
        <v/>
      </c>
      <c r="F2543" s="16">
        <f>STDEV(D2481:D2543)*SQRT(252)</f>
        <v/>
      </c>
      <c r="G2543" s="16">
        <f>IF(OR(C2543="",F2543=""),"",C2543-F2543)</f>
        <v/>
      </c>
      <c r="H2543" s="17">
        <f>IF(OR(C2543="",F2543="",F2543=0),"",C2543/F2543)</f>
        <v/>
      </c>
      <c r="I2543" s="18">
        <f>IF('01_RAW_FwdRV'!B2543="","",'01_RAW_FwdRV'!B2543)</f>
        <v/>
      </c>
      <c r="J2543" s="18">
        <f>IF(ROW()&lt;=3286,STDEV(D2544:D2564)*SQRT(252),"")</f>
        <v/>
      </c>
      <c r="K2543" s="18">
        <f>IF(ROW()&lt;=3244,LN(B2606/B2543),"")</f>
        <v/>
      </c>
      <c r="L2543" s="19" t="n">
        <v>0.003540519276160504</v>
      </c>
      <c r="M2543" s="19" t="n">
        <v>0.005507474429583006</v>
      </c>
      <c r="N2543" s="17" t="n">
        <v>0.1649764017453195</v>
      </c>
      <c r="O2543" s="20">
        <f>IF(F2543="","",IF(F2543&lt;'04_VOLATILITY_REGIMES'!$C$5,"Low",IF(F2543&lt;'04_VOLATILITY_REGIMES'!$C$6,"Normal",IF(F2543&lt;'04_VOLATILITY_REGIMES'!$C$7,"High","Extreme"))))</f>
        <v/>
      </c>
      <c r="P2543" s="20">
        <f>O2544</f>
        <v/>
      </c>
      <c r="Q2543" s="21">
        <f>YEAR(A2543)</f>
        <v/>
      </c>
    </row>
    <row r="2544">
      <c r="A2544" s="14" t="n">
        <v>45119</v>
      </c>
      <c r="B2544" s="15">
        <f>'01_RAW_Spot'!B2544</f>
        <v/>
      </c>
      <c r="C2544" s="16">
        <f>'01_RAW_IV'!B2544</f>
        <v/>
      </c>
      <c r="D2544" s="15">
        <f>LN(B2544/B2543)</f>
        <v/>
      </c>
      <c r="E2544" s="16">
        <f>STDEV(D2524:D2544)*SQRT(252)</f>
        <v/>
      </c>
      <c r="F2544" s="16">
        <f>STDEV(D2482:D2544)*SQRT(252)</f>
        <v/>
      </c>
      <c r="G2544" s="16">
        <f>IF(OR(C2544="",F2544=""),"",C2544-F2544)</f>
        <v/>
      </c>
      <c r="H2544" s="17">
        <f>IF(OR(C2544="",F2544="",F2544=0),"",C2544/F2544)</f>
        <v/>
      </c>
      <c r="I2544" s="18">
        <f>IF('01_RAW_FwdRV'!B2544="","",'01_RAW_FwdRV'!B2544)</f>
        <v/>
      </c>
      <c r="J2544" s="18">
        <f>IF(ROW()&lt;=3286,STDEV(D2545:D2565)*SQRT(252),"")</f>
        <v/>
      </c>
      <c r="K2544" s="18">
        <f>IF(ROW()&lt;=3244,LN(B2607/B2544),"")</f>
        <v/>
      </c>
      <c r="L2544" s="19" t="n">
        <v>0.003539127015336217</v>
      </c>
      <c r="M2544" s="19" t="n">
        <v>0.005898545025560362</v>
      </c>
      <c r="N2544" s="17" t="n">
        <v>0.150506518684966</v>
      </c>
      <c r="O2544" s="20">
        <f>IF(F2544="","",IF(F2544&lt;'04_VOLATILITY_REGIMES'!$C$5,"Low",IF(F2544&lt;'04_VOLATILITY_REGIMES'!$C$6,"Normal",IF(F2544&lt;'04_VOLATILITY_REGIMES'!$C$7,"High","Extreme"))))</f>
        <v/>
      </c>
      <c r="P2544" s="20">
        <f>O2545</f>
        <v/>
      </c>
      <c r="Q2544" s="21">
        <f>YEAR(A2544)</f>
        <v/>
      </c>
    </row>
    <row r="2545">
      <c r="A2545" s="14" t="n">
        <v>45120</v>
      </c>
      <c r="B2545" s="15">
        <f>'01_RAW_Spot'!B2545</f>
        <v/>
      </c>
      <c r="C2545" s="16">
        <f>'01_RAW_IV'!B2545</f>
        <v/>
      </c>
      <c r="D2545" s="15">
        <f>LN(B2545/B2544)</f>
        <v/>
      </c>
      <c r="E2545" s="16">
        <f>STDEV(D2525:D2545)*SQRT(252)</f>
        <v/>
      </c>
      <c r="F2545" s="16">
        <f>STDEV(D2483:D2545)*SQRT(252)</f>
        <v/>
      </c>
      <c r="G2545" s="16">
        <f>IF(OR(C2545="",F2545=""),"",C2545-F2545)</f>
        <v/>
      </c>
      <c r="H2545" s="17">
        <f>IF(OR(C2545="",F2545="",F2545=0),"",C2545/F2545)</f>
        <v/>
      </c>
      <c r="I2545" s="18">
        <f>IF('01_RAW_FwdRV'!B2545="","",'01_RAW_FwdRV'!B2545)</f>
        <v/>
      </c>
      <c r="J2545" s="18">
        <f>IF(ROW()&lt;=3286,STDEV(D2546:D2566)*SQRT(252),"")</f>
        <v/>
      </c>
      <c r="K2545" s="18">
        <f>IF(ROW()&lt;=3244,LN(B2608/B2545),"")</f>
        <v/>
      </c>
      <c r="L2545" s="19" t="n">
        <v>0.004716981132075472</v>
      </c>
      <c r="M2545" s="19" t="n">
        <v>0.006682389937106918</v>
      </c>
      <c r="N2545" s="17" t="n">
        <v>0.1586018356000272</v>
      </c>
      <c r="O2545" s="20">
        <f>IF(F2545="","",IF(F2545&lt;'04_VOLATILITY_REGIMES'!$C$5,"Low",IF(F2545&lt;'04_VOLATILITY_REGIMES'!$C$6,"Normal",IF(F2545&lt;'04_VOLATILITY_REGIMES'!$C$7,"High","Extreme"))))</f>
        <v/>
      </c>
      <c r="P2545" s="20">
        <f>O2546</f>
        <v/>
      </c>
      <c r="Q2545" s="21">
        <f>YEAR(A2545)</f>
        <v/>
      </c>
    </row>
    <row r="2546">
      <c r="A2546" s="14" t="n">
        <v>45121</v>
      </c>
      <c r="B2546" s="15">
        <f>'01_RAW_Spot'!B2546</f>
        <v/>
      </c>
      <c r="C2546" s="16">
        <f>'01_RAW_IV'!B2546</f>
        <v/>
      </c>
      <c r="D2546" s="15">
        <f>LN(B2546/B2545)</f>
        <v/>
      </c>
      <c r="E2546" s="16">
        <f>STDEV(D2526:D2546)*SQRT(252)</f>
        <v/>
      </c>
      <c r="F2546" s="16">
        <f>STDEV(D2484:D2546)*SQRT(252)</f>
        <v/>
      </c>
      <c r="G2546" s="16">
        <f>IF(OR(C2546="",F2546=""),"",C2546-F2546)</f>
        <v/>
      </c>
      <c r="H2546" s="17">
        <f>IF(OR(C2546="",F2546="",F2546=0),"",C2546/F2546)</f>
        <v/>
      </c>
      <c r="I2546" s="18">
        <f>IF('01_RAW_FwdRV'!B2546="","",'01_RAW_FwdRV'!B2546)</f>
        <v/>
      </c>
      <c r="J2546" s="18">
        <f>IF(ROW()&lt;=3286,STDEV(D2547:D2567)*SQRT(252),"")</f>
        <v/>
      </c>
      <c r="K2546" s="18">
        <f>IF(ROW()&lt;=3244,LN(B2609/B2546),"")</f>
        <v/>
      </c>
      <c r="L2546" s="19" t="n">
        <v>0.003929273084479371</v>
      </c>
      <c r="M2546" s="19" t="n">
        <v>0.007465618860510805</v>
      </c>
      <c r="N2546" s="17" t="n">
        <v>0.1415284570632492</v>
      </c>
      <c r="O2546" s="20">
        <f>IF(F2546="","",IF(F2546&lt;'04_VOLATILITY_REGIMES'!$C$5,"Low",IF(F2546&lt;'04_VOLATILITY_REGIMES'!$C$6,"Normal",IF(F2546&lt;'04_VOLATILITY_REGIMES'!$C$7,"High","Extreme"))))</f>
        <v/>
      </c>
      <c r="P2546" s="20">
        <f>O2547</f>
        <v/>
      </c>
      <c r="Q2546" s="21">
        <f>YEAR(A2546)</f>
        <v/>
      </c>
    </row>
    <row r="2547">
      <c r="A2547" s="14" t="n">
        <v>45124</v>
      </c>
      <c r="B2547" s="15">
        <f>'01_RAW_Spot'!B2547</f>
        <v/>
      </c>
      <c r="C2547" s="16">
        <f>'01_RAW_IV'!B2547</f>
        <v/>
      </c>
      <c r="D2547" s="15">
        <f>LN(B2547/B2546)</f>
        <v/>
      </c>
      <c r="E2547" s="16">
        <f>STDEV(D2527:D2547)*SQRT(252)</f>
        <v/>
      </c>
      <c r="F2547" s="16">
        <f>STDEV(D2485:D2547)*SQRT(252)</f>
        <v/>
      </c>
      <c r="G2547" s="16">
        <f>IF(OR(C2547="",F2547=""),"",C2547-F2547)</f>
        <v/>
      </c>
      <c r="H2547" s="17">
        <f>IF(OR(C2547="",F2547="",F2547=0),"",C2547/F2547)</f>
        <v/>
      </c>
      <c r="I2547" s="18">
        <f>IF('01_RAW_FwdRV'!B2547="","",'01_RAW_FwdRV'!B2547)</f>
        <v/>
      </c>
      <c r="J2547" s="18">
        <f>IF(ROW()&lt;=3286,STDEV(D2548:D2568)*SQRT(252),"")</f>
        <v/>
      </c>
      <c r="K2547" s="18">
        <f>IF(ROW()&lt;=3244,LN(B2610/B2547),"")</f>
        <v/>
      </c>
      <c r="L2547" s="19" t="n">
        <v>0.003534956794972506</v>
      </c>
      <c r="M2547" s="19" t="n">
        <v>0.005498821681068342</v>
      </c>
      <c r="N2547" s="17" t="n">
        <v>0.1584022705847708</v>
      </c>
      <c r="O2547" s="20">
        <f>IF(F2547="","",IF(F2547&lt;'04_VOLATILITY_REGIMES'!$C$5,"Low",IF(F2547&lt;'04_VOLATILITY_REGIMES'!$C$6,"Normal",IF(F2547&lt;'04_VOLATILITY_REGIMES'!$C$7,"High","Extreme"))))</f>
        <v/>
      </c>
      <c r="P2547" s="20">
        <f>O2548</f>
        <v/>
      </c>
      <c r="Q2547" s="21">
        <f>YEAR(A2547)</f>
        <v/>
      </c>
    </row>
    <row r="2548">
      <c r="A2548" s="14" t="n">
        <v>45125</v>
      </c>
      <c r="B2548" s="15">
        <f>'01_RAW_Spot'!B2548</f>
        <v/>
      </c>
      <c r="C2548" s="16">
        <f>'01_RAW_IV'!B2548</f>
        <v/>
      </c>
      <c r="D2548" s="15">
        <f>LN(B2548/B2547)</f>
        <v/>
      </c>
      <c r="E2548" s="16">
        <f>STDEV(D2528:D2548)*SQRT(252)</f>
        <v/>
      </c>
      <c r="F2548" s="16">
        <f>STDEV(D2486:D2548)*SQRT(252)</f>
        <v/>
      </c>
      <c r="G2548" s="16">
        <f>IF(OR(C2548="",F2548=""),"",C2548-F2548)</f>
        <v/>
      </c>
      <c r="H2548" s="17">
        <f>IF(OR(C2548="",F2548="",F2548=0),"",C2548/F2548)</f>
        <v/>
      </c>
      <c r="I2548" s="18">
        <f>IF('01_RAW_FwdRV'!B2548="","",'01_RAW_FwdRV'!B2548)</f>
        <v/>
      </c>
      <c r="J2548" s="18">
        <f>IF(ROW()&lt;=3286,STDEV(D2549:D2569)*SQRT(252),"")</f>
        <v/>
      </c>
      <c r="K2548" s="18">
        <f>IF(ROW()&lt;=3244,LN(B2611/B2548),"")</f>
        <v/>
      </c>
      <c r="L2548" s="19" t="n">
        <v>0.005889281507656066</v>
      </c>
      <c r="M2548" s="19" t="n">
        <v>0.004318806438947781</v>
      </c>
      <c r="N2548" s="17" t="n">
        <v>0.2136604920984031</v>
      </c>
      <c r="O2548" s="20">
        <f>IF(F2548="","",IF(F2548&lt;'04_VOLATILITY_REGIMES'!$C$5,"Low",IF(F2548&lt;'04_VOLATILITY_REGIMES'!$C$6,"Normal",IF(F2548&lt;'04_VOLATILITY_REGIMES'!$C$7,"High","Extreme"))))</f>
        <v/>
      </c>
      <c r="P2548" s="20">
        <f>O2549</f>
        <v/>
      </c>
      <c r="Q2548" s="21">
        <f>YEAR(A2548)</f>
        <v/>
      </c>
    </row>
    <row r="2549">
      <c r="A2549" s="14" t="n">
        <v>45126</v>
      </c>
      <c r="B2549" s="15">
        <f>'01_RAW_Spot'!B2549</f>
        <v/>
      </c>
      <c r="C2549" s="16">
        <f>'01_RAW_IV'!B2549</f>
        <v/>
      </c>
      <c r="D2549" s="15">
        <f>LN(B2549/B2548)</f>
        <v/>
      </c>
      <c r="E2549" s="16">
        <f>STDEV(D2529:D2549)*SQRT(252)</f>
        <v/>
      </c>
      <c r="F2549" s="16">
        <f>STDEV(D2487:D2549)*SQRT(252)</f>
        <v/>
      </c>
      <c r="G2549" s="16">
        <f>IF(OR(C2549="",F2549=""),"",C2549-F2549)</f>
        <v/>
      </c>
      <c r="H2549" s="17">
        <f>IF(OR(C2549="",F2549="",F2549=0),"",C2549/F2549)</f>
        <v/>
      </c>
      <c r="I2549" s="18">
        <f>IF('01_RAW_FwdRV'!B2549="","",'01_RAW_FwdRV'!B2549)</f>
        <v/>
      </c>
      <c r="J2549" s="18">
        <f>IF(ROW()&lt;=3286,STDEV(D2550:D2570)*SQRT(252),"")</f>
        <v/>
      </c>
      <c r="K2549" s="18">
        <f>IF(ROW()&lt;=3244,LN(B2612/B2549),"")</f>
        <v/>
      </c>
      <c r="L2549" s="19" t="n">
        <v>0.005886970172684459</v>
      </c>
      <c r="M2549" s="19" t="n">
        <v>0.004317111459968602</v>
      </c>
      <c r="N2549" s="17" t="n">
        <v>0.2095566106603082</v>
      </c>
      <c r="O2549" s="20">
        <f>IF(F2549="","",IF(F2549&lt;'04_VOLATILITY_REGIMES'!$C$5,"Low",IF(F2549&lt;'04_VOLATILITY_REGIMES'!$C$6,"Normal",IF(F2549&lt;'04_VOLATILITY_REGIMES'!$C$7,"High","Extreme"))))</f>
        <v/>
      </c>
      <c r="P2549" s="20">
        <f>O2550</f>
        <v/>
      </c>
      <c r="Q2549" s="21">
        <f>YEAR(A2549)</f>
        <v/>
      </c>
    </row>
    <row r="2550">
      <c r="A2550" s="14" t="n">
        <v>45127</v>
      </c>
      <c r="B2550" s="15">
        <f>'01_RAW_Spot'!B2550</f>
        <v/>
      </c>
      <c r="C2550" s="16">
        <f>'01_RAW_IV'!B2550</f>
        <v/>
      </c>
      <c r="D2550" s="15">
        <f>LN(B2550/B2549)</f>
        <v/>
      </c>
      <c r="E2550" s="16">
        <f>STDEV(D2530:D2550)*SQRT(252)</f>
        <v/>
      </c>
      <c r="F2550" s="16">
        <f>STDEV(D2488:D2550)*SQRT(252)</f>
        <v/>
      </c>
      <c r="G2550" s="16">
        <f>IF(OR(C2550="",F2550=""),"",C2550-F2550)</f>
        <v/>
      </c>
      <c r="H2550" s="17">
        <f>IF(OR(C2550="",F2550="",F2550=0),"",C2550/F2550)</f>
        <v/>
      </c>
      <c r="I2550" s="18">
        <f>IF('01_RAW_FwdRV'!B2550="","",'01_RAW_FwdRV'!B2550)</f>
        <v/>
      </c>
      <c r="J2550" s="18">
        <f>IF(ROW()&lt;=3286,STDEV(D2551:D2571)*SQRT(252),"")</f>
        <v/>
      </c>
      <c r="K2550" s="18">
        <f>IF(ROW()&lt;=3244,LN(B2613/B2550),"")</f>
        <v/>
      </c>
      <c r="L2550" s="19" t="n">
        <v>0.003923107100823852</v>
      </c>
      <c r="M2550" s="19" t="n">
        <v>0.002746174970576697</v>
      </c>
      <c r="N2550" s="17" t="n">
        <v>0.1880948236081181</v>
      </c>
      <c r="O2550" s="20">
        <f>IF(F2550="","",IF(F2550&lt;'04_VOLATILITY_REGIMES'!$C$5,"Low",IF(F2550&lt;'04_VOLATILITY_REGIMES'!$C$6,"Normal",IF(F2550&lt;'04_VOLATILITY_REGIMES'!$C$7,"High","Extreme"))))</f>
        <v/>
      </c>
      <c r="P2550" s="20">
        <f>O2551</f>
        <v/>
      </c>
      <c r="Q2550" s="21">
        <f>YEAR(A2550)</f>
        <v/>
      </c>
    </row>
    <row r="2551">
      <c r="A2551" s="14" t="n">
        <v>45128</v>
      </c>
      <c r="B2551" s="15">
        <f>'01_RAW_Spot'!B2551</f>
        <v/>
      </c>
      <c r="C2551" s="16">
        <f>'01_RAW_IV'!B2551</f>
        <v/>
      </c>
      <c r="D2551" s="15">
        <f>LN(B2551/B2550)</f>
        <v/>
      </c>
      <c r="E2551" s="16">
        <f>STDEV(D2531:D2551)*SQRT(252)</f>
        <v/>
      </c>
      <c r="F2551" s="16">
        <f>STDEV(D2489:D2551)*SQRT(252)</f>
        <v/>
      </c>
      <c r="G2551" s="16">
        <f>IF(OR(C2551="",F2551=""),"",C2551-F2551)</f>
        <v/>
      </c>
      <c r="H2551" s="17">
        <f>IF(OR(C2551="",F2551="",F2551=0),"",C2551/F2551)</f>
        <v/>
      </c>
      <c r="I2551" s="18">
        <f>IF('01_RAW_FwdRV'!B2551="","",'01_RAW_FwdRV'!B2551)</f>
        <v/>
      </c>
      <c r="J2551" s="18">
        <f>IF(ROW()&lt;=3286,STDEV(D2552:D2572)*SQRT(252),"")</f>
        <v/>
      </c>
      <c r="K2551" s="18">
        <f>IF(ROW()&lt;=3244,LN(B2614/B2551),"")</f>
        <v/>
      </c>
      <c r="L2551" s="19" t="n">
        <v>0.003529411764705882</v>
      </c>
      <c r="M2551" s="19" t="n">
        <v>0.002352941176470588</v>
      </c>
      <c r="N2551" s="17" t="n">
        <v>0.1808139664649333</v>
      </c>
      <c r="O2551" s="20">
        <f>IF(F2551="","",IF(F2551&lt;'04_VOLATILITY_REGIMES'!$C$5,"Low",IF(F2551&lt;'04_VOLATILITY_REGIMES'!$C$6,"Normal",IF(F2551&lt;'04_VOLATILITY_REGIMES'!$C$7,"High","Extreme"))))</f>
        <v/>
      </c>
      <c r="P2551" s="20">
        <f>O2552</f>
        <v/>
      </c>
      <c r="Q2551" s="21">
        <f>YEAR(A2551)</f>
        <v/>
      </c>
    </row>
    <row r="2552">
      <c r="A2552" s="14" t="n">
        <v>45131</v>
      </c>
      <c r="B2552" s="15">
        <f>'01_RAW_Spot'!B2552</f>
        <v/>
      </c>
      <c r="C2552" s="16">
        <f>'01_RAW_IV'!B2552</f>
        <v/>
      </c>
      <c r="D2552" s="15">
        <f>LN(B2552/B2551)</f>
        <v/>
      </c>
      <c r="E2552" s="16">
        <f>STDEV(D2532:D2552)*SQRT(252)</f>
        <v/>
      </c>
      <c r="F2552" s="16">
        <f>STDEV(D2490:D2552)*SQRT(252)</f>
        <v/>
      </c>
      <c r="G2552" s="16">
        <f>IF(OR(C2552="",F2552=""),"",C2552-F2552)</f>
        <v/>
      </c>
      <c r="H2552" s="17">
        <f>IF(OR(C2552="",F2552="",F2552=0),"",C2552/F2552)</f>
        <v/>
      </c>
      <c r="I2552" s="18">
        <f>IF('01_RAW_FwdRV'!B2552="","",'01_RAW_FwdRV'!B2552)</f>
        <v/>
      </c>
      <c r="J2552" s="18">
        <f>IF(ROW()&lt;=3286,STDEV(D2553:D2573)*SQRT(252),"")</f>
        <v/>
      </c>
      <c r="K2552" s="18">
        <f>IF(ROW()&lt;=3244,LN(B2615/B2552),"")</f>
        <v/>
      </c>
      <c r="L2552" s="19" t="n">
        <v>0.003528028224225794</v>
      </c>
      <c r="M2552" s="19" t="n">
        <v>0.003528028224225794</v>
      </c>
      <c r="N2552" s="17" t="n">
        <v>0.169120640227848</v>
      </c>
      <c r="O2552" s="20">
        <f>IF(F2552="","",IF(F2552&lt;'04_VOLATILITY_REGIMES'!$C$5,"Low",IF(F2552&lt;'04_VOLATILITY_REGIMES'!$C$6,"Normal",IF(F2552&lt;'04_VOLATILITY_REGIMES'!$C$7,"High","Extreme"))))</f>
        <v/>
      </c>
      <c r="P2552" s="20">
        <f>O2553</f>
        <v/>
      </c>
      <c r="Q2552" s="21">
        <f>YEAR(A2552)</f>
        <v/>
      </c>
    </row>
    <row r="2553">
      <c r="A2553" s="14" t="n">
        <v>45132</v>
      </c>
      <c r="B2553" s="15">
        <f>'01_RAW_Spot'!B2553</f>
        <v/>
      </c>
      <c r="C2553" s="16">
        <f>'01_RAW_IV'!B2553</f>
        <v/>
      </c>
      <c r="D2553" s="15">
        <f>LN(B2553/B2552)</f>
        <v/>
      </c>
      <c r="E2553" s="16">
        <f>STDEV(D2533:D2553)*SQRT(252)</f>
        <v/>
      </c>
      <c r="F2553" s="16">
        <f>STDEV(D2491:D2553)*SQRT(252)</f>
        <v/>
      </c>
      <c r="G2553" s="16">
        <f>IF(OR(C2553="",F2553=""),"",C2553-F2553)</f>
        <v/>
      </c>
      <c r="H2553" s="17">
        <f>IF(OR(C2553="",F2553="",F2553=0),"",C2553/F2553)</f>
        <v/>
      </c>
      <c r="I2553" s="18">
        <f>IF('01_RAW_FwdRV'!B2553="","",'01_RAW_FwdRV'!B2553)</f>
        <v/>
      </c>
      <c r="J2553" s="18">
        <f>IF(ROW()&lt;=3286,STDEV(D2554:D2574)*SQRT(252),"")</f>
        <v/>
      </c>
      <c r="K2553" s="18">
        <f>IF(ROW()&lt;=3244,LN(B2616/B2553),"")</f>
        <v/>
      </c>
      <c r="L2553" s="19" t="n">
        <v>0.009404388714733543</v>
      </c>
      <c r="M2553" s="19" t="n">
        <v>0.002351097178683386</v>
      </c>
      <c r="N2553" s="17" t="n">
        <v>0.2706186309774653</v>
      </c>
      <c r="O2553" s="20">
        <f>IF(F2553="","",IF(F2553&lt;'04_VOLATILITY_REGIMES'!$C$5,"Low",IF(F2553&lt;'04_VOLATILITY_REGIMES'!$C$6,"Normal",IF(F2553&lt;'04_VOLATILITY_REGIMES'!$C$7,"High","Extreme"))))</f>
        <v/>
      </c>
      <c r="P2553" s="20">
        <f>O2554</f>
        <v/>
      </c>
      <c r="Q2553" s="21">
        <f>YEAR(A2553)</f>
        <v/>
      </c>
    </row>
    <row r="2554">
      <c r="A2554" s="14" t="n">
        <v>45133</v>
      </c>
      <c r="B2554" s="15">
        <f>'01_RAW_Spot'!B2554</f>
        <v/>
      </c>
      <c r="C2554" s="16">
        <f>'01_RAW_IV'!B2554</f>
        <v/>
      </c>
      <c r="D2554" s="15">
        <f>LN(B2554/B2553)</f>
        <v/>
      </c>
      <c r="E2554" s="16">
        <f>STDEV(D2534:D2554)*SQRT(252)</f>
        <v/>
      </c>
      <c r="F2554" s="16">
        <f>STDEV(D2492:D2554)*SQRT(252)</f>
        <v/>
      </c>
      <c r="G2554" s="16">
        <f>IF(OR(C2554="",F2554=""),"",C2554-F2554)</f>
        <v/>
      </c>
      <c r="H2554" s="17">
        <f>IF(OR(C2554="",F2554="",F2554=0),"",C2554/F2554)</f>
        <v/>
      </c>
      <c r="I2554" s="18">
        <f>IF('01_RAW_FwdRV'!B2554="","",'01_RAW_FwdRV'!B2554)</f>
        <v/>
      </c>
      <c r="J2554" s="18">
        <f>IF(ROW()&lt;=3286,STDEV(D2555:D2575)*SQRT(252),"")</f>
        <v/>
      </c>
      <c r="K2554" s="18">
        <f>IF(ROW()&lt;=3244,LN(B2617/B2554),"")</f>
        <v/>
      </c>
      <c r="L2554" s="19" t="n">
        <v>0.008617312965139052</v>
      </c>
      <c r="M2554" s="19" t="n">
        <v>0.002741872307089699</v>
      </c>
      <c r="N2554" s="17" t="n">
        <v>0.238628407106008</v>
      </c>
      <c r="O2554" s="20">
        <f>IF(F2554="","",IF(F2554&lt;'04_VOLATILITY_REGIMES'!$C$5,"Low",IF(F2554&lt;'04_VOLATILITY_REGIMES'!$C$6,"Normal",IF(F2554&lt;'04_VOLATILITY_REGIMES'!$C$7,"High","Extreme"))))</f>
        <v/>
      </c>
      <c r="P2554" s="20">
        <f>O2555</f>
        <v/>
      </c>
      <c r="Q2554" s="21">
        <f>YEAR(A2554)</f>
        <v/>
      </c>
    </row>
    <row r="2555">
      <c r="A2555" s="14" t="n">
        <v>45134</v>
      </c>
      <c r="B2555" s="15">
        <f>'01_RAW_Spot'!B2555</f>
        <v/>
      </c>
      <c r="C2555" s="16">
        <f>'01_RAW_IV'!B2555</f>
        <v/>
      </c>
      <c r="D2555" s="15">
        <f>LN(B2555/B2554)</f>
        <v/>
      </c>
      <c r="E2555" s="16">
        <f>STDEV(D2535:D2555)*SQRT(252)</f>
        <v/>
      </c>
      <c r="F2555" s="16">
        <f>STDEV(D2493:D2555)*SQRT(252)</f>
        <v/>
      </c>
      <c r="G2555" s="16">
        <f>IF(OR(C2555="",F2555=""),"",C2555-F2555)</f>
        <v/>
      </c>
      <c r="H2555" s="17">
        <f>IF(OR(C2555="",F2555="",F2555=0),"",C2555/F2555)</f>
        <v/>
      </c>
      <c r="I2555" s="18">
        <f>IF('01_RAW_FwdRV'!B2555="","",'01_RAW_FwdRV'!B2555)</f>
        <v/>
      </c>
      <c r="J2555" s="18">
        <f>IF(ROW()&lt;=3286,STDEV(D2556:D2576)*SQRT(252),"")</f>
        <v/>
      </c>
      <c r="K2555" s="18">
        <f>IF(ROW()&lt;=3244,LN(B2618/B2555),"")</f>
        <v/>
      </c>
      <c r="L2555" s="19" t="n">
        <v>0.00548159749412686</v>
      </c>
      <c r="M2555" s="19" t="n">
        <v>0.001957713390759593</v>
      </c>
      <c r="N2555" s="17" t="n">
        <v>0.2101577715263127</v>
      </c>
      <c r="O2555" s="20">
        <f>IF(F2555="","",IF(F2555&lt;'04_VOLATILITY_REGIMES'!$C$5,"Low",IF(F2555&lt;'04_VOLATILITY_REGIMES'!$C$6,"Normal",IF(F2555&lt;'04_VOLATILITY_REGIMES'!$C$7,"High","Extreme"))))</f>
        <v/>
      </c>
      <c r="P2555" s="20">
        <f>O2556</f>
        <v/>
      </c>
      <c r="Q2555" s="21">
        <f>YEAR(A2555)</f>
        <v/>
      </c>
    </row>
    <row r="2556">
      <c r="A2556" s="14" t="n">
        <v>45135</v>
      </c>
      <c r="B2556" s="15">
        <f>'01_RAW_Spot'!B2556</f>
        <v/>
      </c>
      <c r="C2556" s="16">
        <f>'01_RAW_IV'!B2556</f>
        <v/>
      </c>
      <c r="D2556" s="15">
        <f>LN(B2556/B2555)</f>
        <v/>
      </c>
      <c r="E2556" s="16">
        <f>STDEV(D2536:D2556)*SQRT(252)</f>
        <v/>
      </c>
      <c r="F2556" s="16">
        <f>STDEV(D2494:D2556)*SQRT(252)</f>
        <v/>
      </c>
      <c r="G2556" s="16">
        <f>IF(OR(C2556="",F2556=""),"",C2556-F2556)</f>
        <v/>
      </c>
      <c r="H2556" s="17">
        <f>IF(OR(C2556="",F2556="",F2556=0),"",C2556/F2556)</f>
        <v/>
      </c>
      <c r="I2556" s="18">
        <f>IF('01_RAW_FwdRV'!B2556="","",'01_RAW_FwdRV'!B2556)</f>
        <v/>
      </c>
      <c r="J2556" s="18">
        <f>IF(ROW()&lt;=3286,STDEV(D2557:D2577)*SQRT(252),"")</f>
        <v/>
      </c>
      <c r="K2556" s="18">
        <f>IF(ROW()&lt;=3244,LN(B2619/B2556),"")</f>
        <v/>
      </c>
      <c r="L2556" s="19" t="n">
        <v>0.01291585127201566</v>
      </c>
      <c r="M2556" s="19" t="n">
        <v>0.009784735812133072</v>
      </c>
      <c r="N2556" s="17" t="n">
        <v>0.2398581959053295</v>
      </c>
      <c r="O2556" s="20">
        <f>IF(F2556="","",IF(F2556&lt;'04_VOLATILITY_REGIMES'!$C$5,"Low",IF(F2556&lt;'04_VOLATILITY_REGIMES'!$C$6,"Normal",IF(F2556&lt;'04_VOLATILITY_REGIMES'!$C$7,"High","Extreme"))))</f>
        <v/>
      </c>
      <c r="P2556" s="20">
        <f>O2557</f>
        <v/>
      </c>
      <c r="Q2556" s="21">
        <f>YEAR(A2556)</f>
        <v/>
      </c>
    </row>
    <row r="2557">
      <c r="A2557" s="14" t="n">
        <v>45138</v>
      </c>
      <c r="B2557" s="15">
        <f>'01_RAW_Spot'!B2557</f>
        <v/>
      </c>
      <c r="C2557" s="16">
        <f>'01_RAW_IV'!B2557</f>
        <v/>
      </c>
      <c r="D2557" s="15">
        <f>LN(B2557/B2556)</f>
        <v/>
      </c>
      <c r="E2557" s="16">
        <f>STDEV(D2537:D2557)*SQRT(252)</f>
        <v/>
      </c>
      <c r="F2557" s="16">
        <f>STDEV(D2495:D2557)*SQRT(252)</f>
        <v/>
      </c>
      <c r="G2557" s="16">
        <f>IF(OR(C2557="",F2557=""),"",C2557-F2557)</f>
        <v/>
      </c>
      <c r="H2557" s="17">
        <f>IF(OR(C2557="",F2557="",F2557=0),"",C2557/F2557)</f>
        <v/>
      </c>
      <c r="I2557" s="18">
        <f>IF('01_RAW_FwdRV'!B2557="","",'01_RAW_FwdRV'!B2557)</f>
        <v/>
      </c>
      <c r="J2557" s="18">
        <f>IF(ROW()&lt;=3286,STDEV(D2558:D2578)*SQRT(252),"")</f>
        <v/>
      </c>
      <c r="K2557" s="18">
        <f>IF(ROW()&lt;=3244,LN(B2620/B2557),"")</f>
        <v/>
      </c>
      <c r="L2557" s="19" t="n">
        <v>0.009780907668231613</v>
      </c>
      <c r="M2557" s="19" t="n">
        <v>0.009780907668231613</v>
      </c>
      <c r="N2557" s="17" t="n">
        <v>0.1990373042854044</v>
      </c>
      <c r="O2557" s="20">
        <f>IF(F2557="","",IF(F2557&lt;'04_VOLATILITY_REGIMES'!$C$5,"Low",IF(F2557&lt;'04_VOLATILITY_REGIMES'!$C$6,"Normal",IF(F2557&lt;'04_VOLATILITY_REGIMES'!$C$7,"High","Extreme"))))</f>
        <v/>
      </c>
      <c r="P2557" s="20">
        <f>O2558</f>
        <v/>
      </c>
      <c r="Q2557" s="21">
        <f>YEAR(A2557)</f>
        <v/>
      </c>
    </row>
    <row r="2558">
      <c r="A2558" s="14" t="n">
        <v>45139</v>
      </c>
      <c r="B2558" s="15">
        <f>'01_RAW_Spot'!B2558</f>
        <v/>
      </c>
      <c r="C2558" s="16">
        <f>'01_RAW_IV'!B2558</f>
        <v/>
      </c>
      <c r="D2558" s="15">
        <f>LN(B2558/B2557)</f>
        <v/>
      </c>
      <c r="E2558" s="16">
        <f>STDEV(D2538:D2558)*SQRT(252)</f>
        <v/>
      </c>
      <c r="F2558" s="16">
        <f>STDEV(D2496:D2558)*SQRT(252)</f>
        <v/>
      </c>
      <c r="G2558" s="16">
        <f>IF(OR(C2558="",F2558=""),"",C2558-F2558)</f>
        <v/>
      </c>
      <c r="H2558" s="17">
        <f>IF(OR(C2558="",F2558="",F2558=0),"",C2558/F2558)</f>
        <v/>
      </c>
      <c r="I2558" s="18">
        <f>IF('01_RAW_FwdRV'!B2558="","",'01_RAW_FwdRV'!B2558)</f>
        <v/>
      </c>
      <c r="J2558" s="18">
        <f>IF(ROW()&lt;=3286,STDEV(D2559:D2579)*SQRT(252),"")</f>
        <v/>
      </c>
      <c r="K2558" s="18">
        <f>IF(ROW()&lt;=3244,LN(B2621/B2558),"")</f>
        <v/>
      </c>
      <c r="L2558" s="19" t="n">
        <v>0.007430582714118107</v>
      </c>
      <c r="M2558" s="19" t="n">
        <v>0.009385999217833398</v>
      </c>
      <c r="N2558" s="17" t="n">
        <v>0.1669197047953965</v>
      </c>
      <c r="O2558" s="20">
        <f>IF(F2558="","",IF(F2558&lt;'04_VOLATILITY_REGIMES'!$C$5,"Low",IF(F2558&lt;'04_VOLATILITY_REGIMES'!$C$6,"Normal",IF(F2558&lt;'04_VOLATILITY_REGIMES'!$C$7,"High","Extreme"))))</f>
        <v/>
      </c>
      <c r="P2558" s="20">
        <f>O2559</f>
        <v/>
      </c>
      <c r="Q2558" s="21">
        <f>YEAR(A2558)</f>
        <v/>
      </c>
    </row>
    <row r="2559">
      <c r="A2559" s="14" t="n">
        <v>45140</v>
      </c>
      <c r="B2559" s="15">
        <f>'01_RAW_Spot'!B2559</f>
        <v/>
      </c>
      <c r="C2559" s="16">
        <f>'01_RAW_IV'!B2559</f>
        <v/>
      </c>
      <c r="D2559" s="15">
        <f>LN(B2559/B2558)</f>
        <v/>
      </c>
      <c r="E2559" s="16">
        <f>STDEV(D2539:D2559)*SQRT(252)</f>
        <v/>
      </c>
      <c r="F2559" s="16">
        <f>STDEV(D2497:D2559)*SQRT(252)</f>
        <v/>
      </c>
      <c r="G2559" s="16">
        <f>IF(OR(C2559="",F2559=""),"",C2559-F2559)</f>
        <v/>
      </c>
      <c r="H2559" s="17">
        <f>IF(OR(C2559="",F2559="",F2559=0),"",C2559/F2559)</f>
        <v/>
      </c>
      <c r="I2559" s="18">
        <f>IF('01_RAW_FwdRV'!B2559="","",'01_RAW_FwdRV'!B2559)</f>
        <v/>
      </c>
      <c r="J2559" s="18">
        <f>IF(ROW()&lt;=3286,STDEV(D2560:D2580)*SQRT(252),"")</f>
        <v/>
      </c>
      <c r="K2559" s="18">
        <f>IF(ROW()&lt;=3244,LN(B2622/B2559),"")</f>
        <v/>
      </c>
      <c r="L2559" s="19" t="n">
        <v>0.01250977326035966</v>
      </c>
      <c r="M2559" s="19" t="n">
        <v>0.01329163408913213</v>
      </c>
      <c r="N2559" s="17" t="n">
        <v>0.1556484463288242</v>
      </c>
      <c r="O2559" s="20">
        <f>IF(F2559="","",IF(F2559&lt;'04_VOLATILITY_REGIMES'!$C$5,"Low",IF(F2559&lt;'04_VOLATILITY_REGIMES'!$C$6,"Normal",IF(F2559&lt;'04_VOLATILITY_REGIMES'!$C$7,"High","Extreme"))))</f>
        <v/>
      </c>
      <c r="P2559" s="20">
        <f>O2560</f>
        <v/>
      </c>
      <c r="Q2559" s="21">
        <f>YEAR(A2559)</f>
        <v/>
      </c>
    </row>
    <row r="2560">
      <c r="A2560" s="14" t="n">
        <v>45141</v>
      </c>
      <c r="B2560" s="15">
        <f>'01_RAW_Spot'!B2560</f>
        <v/>
      </c>
      <c r="C2560" s="16">
        <f>'01_RAW_IV'!B2560</f>
        <v/>
      </c>
      <c r="D2560" s="15">
        <f>LN(B2560/B2559)</f>
        <v/>
      </c>
      <c r="E2560" s="16">
        <f>STDEV(D2540:D2560)*SQRT(252)</f>
        <v/>
      </c>
      <c r="F2560" s="16">
        <f>STDEV(D2498:D2560)*SQRT(252)</f>
        <v/>
      </c>
      <c r="G2560" s="16">
        <f>IF(OR(C2560="",F2560=""),"",C2560-F2560)</f>
        <v/>
      </c>
      <c r="H2560" s="17">
        <f>IF(OR(C2560="",F2560="",F2560=0),"",C2560/F2560)</f>
        <v/>
      </c>
      <c r="I2560" s="18">
        <f>IF('01_RAW_FwdRV'!B2560="","",'01_RAW_FwdRV'!B2560)</f>
        <v/>
      </c>
      <c r="J2560" s="18">
        <f>IF(ROW()&lt;=3286,STDEV(D2561:D2581)*SQRT(252),"")</f>
        <v/>
      </c>
      <c r="K2560" s="18">
        <f>IF(ROW()&lt;=3244,LN(B2623/B2560),"")</f>
        <v/>
      </c>
      <c r="L2560" s="19" t="n">
        <v>0.0164126611957796</v>
      </c>
      <c r="M2560" s="19" t="n">
        <v>0.01367721766314967</v>
      </c>
      <c r="N2560" s="17" t="n">
        <v>0.2604277278781638</v>
      </c>
      <c r="O2560" s="20">
        <f>IF(F2560="","",IF(F2560&lt;'04_VOLATILITY_REGIMES'!$C$5,"Low",IF(F2560&lt;'04_VOLATILITY_REGIMES'!$C$6,"Normal",IF(F2560&lt;'04_VOLATILITY_REGIMES'!$C$7,"High","Extreme"))))</f>
        <v/>
      </c>
      <c r="P2560" s="20">
        <f>O2561</f>
        <v/>
      </c>
      <c r="Q2560" s="21">
        <f>YEAR(A2560)</f>
        <v/>
      </c>
    </row>
    <row r="2561">
      <c r="A2561" s="14" t="n">
        <v>45142</v>
      </c>
      <c r="B2561" s="15">
        <f>'01_RAW_Spot'!B2561</f>
        <v/>
      </c>
      <c r="C2561" s="16">
        <f>'01_RAW_IV'!B2561</f>
        <v/>
      </c>
      <c r="D2561" s="15">
        <f>LN(B2561/B2560)</f>
        <v/>
      </c>
      <c r="E2561" s="16">
        <f>STDEV(D2541:D2561)*SQRT(252)</f>
        <v/>
      </c>
      <c r="F2561" s="16">
        <f>STDEV(D2499:D2561)*SQRT(252)</f>
        <v/>
      </c>
      <c r="G2561" s="16">
        <f>IF(OR(C2561="",F2561=""),"",C2561-F2561)</f>
        <v/>
      </c>
      <c r="H2561" s="17">
        <f>IF(OR(C2561="",F2561="",F2561=0),"",C2561/F2561)</f>
        <v/>
      </c>
      <c r="I2561" s="18">
        <f>IF('01_RAW_FwdRV'!B2561="","",'01_RAW_FwdRV'!B2561)</f>
        <v/>
      </c>
      <c r="J2561" s="18">
        <f>IF(ROW()&lt;=3286,STDEV(D2562:D2582)*SQRT(252),"")</f>
        <v/>
      </c>
      <c r="K2561" s="18">
        <f>IF(ROW()&lt;=3244,LN(B2624/B2561),"")</f>
        <v/>
      </c>
      <c r="L2561" s="19" t="n">
        <v>0.016796875</v>
      </c>
      <c r="M2561" s="19" t="n">
        <v>0.0140625</v>
      </c>
      <c r="N2561" s="17" t="n">
        <v>0.2681876802858859</v>
      </c>
      <c r="O2561" s="20">
        <f>IF(F2561="","",IF(F2561&lt;'04_VOLATILITY_REGIMES'!$C$5,"Low",IF(F2561&lt;'04_VOLATILITY_REGIMES'!$C$6,"Normal",IF(F2561&lt;'04_VOLATILITY_REGIMES'!$C$7,"High","Extreme"))))</f>
        <v/>
      </c>
      <c r="P2561" s="20">
        <f>O2562</f>
        <v/>
      </c>
      <c r="Q2561" s="21">
        <f>YEAR(A2561)</f>
        <v/>
      </c>
    </row>
    <row r="2562">
      <c r="A2562" s="14" t="n">
        <v>45145</v>
      </c>
      <c r="B2562" s="15">
        <f>'01_RAW_Spot'!B2562</f>
        <v/>
      </c>
      <c r="C2562" s="16">
        <f>'01_RAW_IV'!B2562</f>
        <v/>
      </c>
      <c r="D2562" s="15">
        <f>LN(B2562/B2561)</f>
        <v/>
      </c>
      <c r="E2562" s="16">
        <f>STDEV(D2542:D2562)*SQRT(252)</f>
        <v/>
      </c>
      <c r="F2562" s="16">
        <f>STDEV(D2500:D2562)*SQRT(252)</f>
        <v/>
      </c>
      <c r="G2562" s="16">
        <f>IF(OR(C2562="",F2562=""),"",C2562-F2562)</f>
        <v/>
      </c>
      <c r="H2562" s="17">
        <f>IF(OR(C2562="",F2562="",F2562=0),"",C2562/F2562)</f>
        <v/>
      </c>
      <c r="I2562" s="18">
        <f>IF('01_RAW_FwdRV'!B2562="","",'01_RAW_FwdRV'!B2562)</f>
        <v/>
      </c>
      <c r="J2562" s="18">
        <f>IF(ROW()&lt;=3286,STDEV(D2563:D2583)*SQRT(252),"")</f>
        <v/>
      </c>
      <c r="K2562" s="18">
        <f>IF(ROW()&lt;=3244,LN(B2625/B2562),"")</f>
        <v/>
      </c>
      <c r="L2562" s="19" t="n">
        <v>0.01522842639593909</v>
      </c>
      <c r="M2562" s="19" t="n">
        <v>0.01327606403748536</v>
      </c>
      <c r="N2562" s="17" t="n">
        <v>0.2411988551404983</v>
      </c>
      <c r="O2562" s="20">
        <f>IF(F2562="","",IF(F2562&lt;'04_VOLATILITY_REGIMES'!$C$5,"Low",IF(F2562&lt;'04_VOLATILITY_REGIMES'!$C$6,"Normal",IF(F2562&lt;'04_VOLATILITY_REGIMES'!$C$7,"High","Extreme"))))</f>
        <v/>
      </c>
      <c r="P2562" s="20">
        <f>O2563</f>
        <v/>
      </c>
      <c r="Q2562" s="21">
        <f>YEAR(A2562)</f>
        <v/>
      </c>
    </row>
    <row r="2563">
      <c r="A2563" s="14" t="n">
        <v>45146</v>
      </c>
      <c r="B2563" s="15">
        <f>'01_RAW_Spot'!B2563</f>
        <v/>
      </c>
      <c r="C2563" s="16">
        <f>'01_RAW_IV'!B2563</f>
        <v/>
      </c>
      <c r="D2563" s="15">
        <f>LN(B2563/B2562)</f>
        <v/>
      </c>
      <c r="E2563" s="16">
        <f>STDEV(D2543:D2563)*SQRT(252)</f>
        <v/>
      </c>
      <c r="F2563" s="16">
        <f>STDEV(D2501:D2563)*SQRT(252)</f>
        <v/>
      </c>
      <c r="G2563" s="16">
        <f>IF(OR(C2563="",F2563=""),"",C2563-F2563)</f>
        <v/>
      </c>
      <c r="H2563" s="17">
        <f>IF(OR(C2563="",F2563="",F2563=0),"",C2563/F2563)</f>
        <v/>
      </c>
      <c r="I2563" s="18">
        <f>IF('01_RAW_FwdRV'!B2563="","",'01_RAW_FwdRV'!B2563)</f>
        <v/>
      </c>
      <c r="J2563" s="18">
        <f>IF(ROW()&lt;=3286,STDEV(D2564:D2584)*SQRT(252),"")</f>
        <v/>
      </c>
      <c r="K2563" s="18">
        <f>IF(ROW()&lt;=3244,LN(B2626/B2563),"")</f>
        <v/>
      </c>
      <c r="L2563" s="19" t="n">
        <v>0.01522248243559719</v>
      </c>
      <c r="M2563" s="19" t="n">
        <v>0.01366120218579235</v>
      </c>
      <c r="N2563" s="17" t="n">
        <v>0.2274411351781385</v>
      </c>
      <c r="O2563" s="20">
        <f>IF(F2563="","",IF(F2563&lt;'04_VOLATILITY_REGIMES'!$C$5,"Low",IF(F2563&lt;'04_VOLATILITY_REGIMES'!$C$6,"Normal",IF(F2563&lt;'04_VOLATILITY_REGIMES'!$C$7,"High","Extreme"))))</f>
        <v/>
      </c>
      <c r="P2563" s="20">
        <f>O2564</f>
        <v/>
      </c>
      <c r="Q2563" s="21">
        <f>YEAR(A2563)</f>
        <v/>
      </c>
    </row>
    <row r="2564">
      <c r="A2564" s="14" t="n">
        <v>45147</v>
      </c>
      <c r="B2564" s="15">
        <f>'01_RAW_Spot'!B2564</f>
        <v/>
      </c>
      <c r="C2564" s="16">
        <f>'01_RAW_IV'!B2564</f>
        <v/>
      </c>
      <c r="D2564" s="15">
        <f>LN(B2564/B2563)</f>
        <v/>
      </c>
      <c r="E2564" s="16">
        <f>STDEV(D2544:D2564)*SQRT(252)</f>
        <v/>
      </c>
      <c r="F2564" s="16">
        <f>STDEV(D2502:D2564)*SQRT(252)</f>
        <v/>
      </c>
      <c r="G2564" s="16">
        <f>IF(OR(C2564="",F2564=""),"",C2564-F2564)</f>
        <v/>
      </c>
      <c r="H2564" s="17">
        <f>IF(OR(C2564="",F2564="",F2564=0),"",C2564/F2564)</f>
        <v/>
      </c>
      <c r="I2564" s="18">
        <f>IF('01_RAW_FwdRV'!B2564="","",'01_RAW_FwdRV'!B2564)</f>
        <v/>
      </c>
      <c r="J2564" s="18">
        <f>IF(ROW()&lt;=3286,STDEV(D2565:D2585)*SQRT(252),"")</f>
        <v/>
      </c>
      <c r="K2564" s="18">
        <f>IF(ROW()&lt;=3244,LN(B2627/B2564),"")</f>
        <v/>
      </c>
      <c r="L2564" s="19" t="n">
        <v>0.01677721420210691</v>
      </c>
      <c r="M2564" s="19" t="n">
        <v>0.0128755364806867</v>
      </c>
      <c r="N2564" s="17" t="n">
        <v>0.259323835984458</v>
      </c>
      <c r="O2564" s="20">
        <f>IF(F2564="","",IF(F2564&lt;'04_VOLATILITY_REGIMES'!$C$5,"Low",IF(F2564&lt;'04_VOLATILITY_REGIMES'!$C$6,"Normal",IF(F2564&lt;'04_VOLATILITY_REGIMES'!$C$7,"High","Extreme"))))</f>
        <v/>
      </c>
      <c r="P2564" s="20">
        <f>O2565</f>
        <v/>
      </c>
      <c r="Q2564" s="21">
        <f>YEAR(A2564)</f>
        <v/>
      </c>
    </row>
    <row r="2565">
      <c r="A2565" s="14" t="n">
        <v>45148</v>
      </c>
      <c r="B2565" s="15">
        <f>'01_RAW_Spot'!B2565</f>
        <v/>
      </c>
      <c r="C2565" s="16">
        <f>'01_RAW_IV'!B2565</f>
        <v/>
      </c>
      <c r="D2565" s="15">
        <f>LN(B2565/B2564)</f>
        <v/>
      </c>
      <c r="E2565" s="16">
        <f>STDEV(D2545:D2565)*SQRT(252)</f>
        <v/>
      </c>
      <c r="F2565" s="16">
        <f>STDEV(D2503:D2565)*SQRT(252)</f>
        <v/>
      </c>
      <c r="G2565" s="16">
        <f>IF(OR(C2565="",F2565=""),"",C2565-F2565)</f>
        <v/>
      </c>
      <c r="H2565" s="17">
        <f>IF(OR(C2565="",F2565="",F2565=0),"",C2565/F2565)</f>
        <v/>
      </c>
      <c r="I2565" s="18">
        <f>IF('01_RAW_FwdRV'!B2565="","",'01_RAW_FwdRV'!B2565)</f>
        <v/>
      </c>
      <c r="J2565" s="18">
        <f>IF(ROW()&lt;=3286,STDEV(D2566:D2586)*SQRT(252),"")</f>
        <v/>
      </c>
      <c r="K2565" s="18">
        <f>IF(ROW()&lt;=3244,LN(B2628/B2565),"")</f>
        <v/>
      </c>
      <c r="L2565" s="19" t="n">
        <v>0.01599063962558502</v>
      </c>
      <c r="M2565" s="19" t="n">
        <v>0.01443057722308892</v>
      </c>
      <c r="N2565" s="17" t="n">
        <v>0.23922361663337</v>
      </c>
      <c r="O2565" s="20">
        <f>IF(F2565="","",IF(F2565&lt;'04_VOLATILITY_REGIMES'!$C$5,"Low",IF(F2565&lt;'04_VOLATILITY_REGIMES'!$C$6,"Normal",IF(F2565&lt;'04_VOLATILITY_REGIMES'!$C$7,"High","Extreme"))))</f>
        <v/>
      </c>
      <c r="P2565" s="20">
        <f>O2566</f>
        <v/>
      </c>
      <c r="Q2565" s="21">
        <f>YEAR(A2565)</f>
        <v/>
      </c>
    </row>
    <row r="2566">
      <c r="A2566" s="14" t="n">
        <v>45149</v>
      </c>
      <c r="B2566" s="15">
        <f>'01_RAW_Spot'!B2566</f>
        <v/>
      </c>
      <c r="C2566" s="16">
        <f>'01_RAW_IV'!B2566</f>
        <v/>
      </c>
      <c r="D2566" s="15">
        <f>LN(B2566/B2565)</f>
        <v/>
      </c>
      <c r="E2566" s="16">
        <f>STDEV(D2546:D2566)*SQRT(252)</f>
        <v/>
      </c>
      <c r="F2566" s="16">
        <f>STDEV(D2504:D2566)*SQRT(252)</f>
        <v/>
      </c>
      <c r="G2566" s="16">
        <f>IF(OR(C2566="",F2566=""),"",C2566-F2566)</f>
        <v/>
      </c>
      <c r="H2566" s="17">
        <f>IF(OR(C2566="",F2566="",F2566=0),"",C2566/F2566)</f>
        <v/>
      </c>
      <c r="I2566" s="18">
        <f>IF('01_RAW_FwdRV'!B2566="","",'01_RAW_FwdRV'!B2566)</f>
        <v/>
      </c>
      <c r="J2566" s="18">
        <f>IF(ROW()&lt;=3286,STDEV(D2567:D2587)*SQRT(252),"")</f>
        <v/>
      </c>
      <c r="K2566" s="18">
        <f>IF(ROW()&lt;=3244,LN(B2629/B2566),"")</f>
        <v/>
      </c>
      <c r="L2566" s="19" t="n">
        <v>0.0152046783625731</v>
      </c>
      <c r="M2566" s="19" t="n">
        <v>0.01403508771929825</v>
      </c>
      <c r="N2566" s="17" t="n">
        <v>0.2203175422789589</v>
      </c>
      <c r="O2566" s="20">
        <f>IF(F2566="","",IF(F2566&lt;'04_VOLATILITY_REGIMES'!$C$5,"Low",IF(F2566&lt;'04_VOLATILITY_REGIMES'!$C$6,"Normal",IF(F2566&lt;'04_VOLATILITY_REGIMES'!$C$7,"High","Extreme"))))</f>
        <v/>
      </c>
      <c r="P2566" s="20">
        <f>O2567</f>
        <v/>
      </c>
      <c r="Q2566" s="21">
        <f>YEAR(A2566)</f>
        <v/>
      </c>
    </row>
    <row r="2567">
      <c r="A2567" s="14" t="n">
        <v>45152</v>
      </c>
      <c r="B2567" s="15">
        <f>'01_RAW_Spot'!B2567</f>
        <v/>
      </c>
      <c r="C2567" s="16">
        <f>'01_RAW_IV'!B2567</f>
        <v/>
      </c>
      <c r="D2567" s="15">
        <f>LN(B2567/B2566)</f>
        <v/>
      </c>
      <c r="E2567" s="16">
        <f>STDEV(D2547:D2567)*SQRT(252)</f>
        <v/>
      </c>
      <c r="F2567" s="16">
        <f>STDEV(D2505:D2567)*SQRT(252)</f>
        <v/>
      </c>
      <c r="G2567" s="16">
        <f>IF(OR(C2567="",F2567=""),"",C2567-F2567)</f>
        <v/>
      </c>
      <c r="H2567" s="17">
        <f>IF(OR(C2567="",F2567="",F2567=0),"",C2567/F2567)</f>
        <v/>
      </c>
      <c r="I2567" s="18">
        <f>IF('01_RAW_FwdRV'!B2567="","",'01_RAW_FwdRV'!B2567)</f>
        <v/>
      </c>
      <c r="J2567" s="18">
        <f>IF(ROW()&lt;=3286,STDEV(D2568:D2588)*SQRT(252),"")</f>
        <v/>
      </c>
      <c r="K2567" s="18">
        <f>IF(ROW()&lt;=3244,LN(B2630/B2567),"")</f>
        <v/>
      </c>
      <c r="L2567" s="19" t="n">
        <v>0.02182385035074045</v>
      </c>
      <c r="M2567" s="19" t="n">
        <v>0.01480904130943102</v>
      </c>
      <c r="N2567" s="17" t="n">
        <v>0.3834578631851694</v>
      </c>
      <c r="O2567" s="20">
        <f>IF(F2567="","",IF(F2567&lt;'04_VOLATILITY_REGIMES'!$C$5,"Low",IF(F2567&lt;'04_VOLATILITY_REGIMES'!$C$6,"Normal",IF(F2567&lt;'04_VOLATILITY_REGIMES'!$C$7,"High","Extreme"))))</f>
        <v/>
      </c>
      <c r="P2567" s="20">
        <f>O2568</f>
        <v/>
      </c>
      <c r="Q2567" s="21">
        <f>YEAR(A2567)</f>
        <v/>
      </c>
    </row>
    <row r="2568">
      <c r="A2568" s="14" t="n">
        <v>45155</v>
      </c>
      <c r="B2568" s="15">
        <f>'01_RAW_Spot'!B2568</f>
        <v/>
      </c>
      <c r="C2568" s="16">
        <f>'01_RAW_IV'!B2568</f>
        <v/>
      </c>
      <c r="D2568" s="15">
        <f>LN(B2568/B2567)</f>
        <v/>
      </c>
      <c r="E2568" s="16">
        <f>STDEV(D2548:D2568)*SQRT(252)</f>
        <v/>
      </c>
      <c r="F2568" s="16">
        <f>STDEV(D2506:D2568)*SQRT(252)</f>
        <v/>
      </c>
      <c r="G2568" s="16">
        <f>IF(OR(C2568="",F2568=""),"",C2568-F2568)</f>
        <v/>
      </c>
      <c r="H2568" s="17">
        <f>IF(OR(C2568="",F2568="",F2568=0),"",C2568/F2568)</f>
        <v/>
      </c>
      <c r="I2568" s="18">
        <f>IF('01_RAW_FwdRV'!B2568="","",'01_RAW_FwdRV'!B2568)</f>
        <v/>
      </c>
      <c r="J2568" s="18">
        <f>IF(ROW()&lt;=3286,STDEV(D2569:D2589)*SQRT(252),"")</f>
        <v/>
      </c>
      <c r="K2568" s="18">
        <f>IF(ROW()&lt;=3244,LN(B2631/B2568),"")</f>
        <v/>
      </c>
      <c r="L2568" s="19" t="n">
        <v>0.02376314764316323</v>
      </c>
      <c r="M2568" s="19" t="n">
        <v>0.01558239189715621</v>
      </c>
      <c r="N2568" s="17" t="n">
        <v>0.4968642850458792</v>
      </c>
      <c r="O2568" s="20">
        <f>IF(F2568="","",IF(F2568&lt;'04_VOLATILITY_REGIMES'!$C$5,"Low",IF(F2568&lt;'04_VOLATILITY_REGIMES'!$C$6,"Normal",IF(F2568&lt;'04_VOLATILITY_REGIMES'!$C$7,"High","Extreme"))))</f>
        <v/>
      </c>
      <c r="P2568" s="20">
        <f>O2569</f>
        <v/>
      </c>
      <c r="Q2568" s="21">
        <f>YEAR(A2568)</f>
        <v/>
      </c>
    </row>
    <row r="2569">
      <c r="A2569" s="14" t="n">
        <v>45156</v>
      </c>
      <c r="B2569" s="15">
        <f>'01_RAW_Spot'!B2569</f>
        <v/>
      </c>
      <c r="C2569" s="16">
        <f>'01_RAW_IV'!B2569</f>
        <v/>
      </c>
      <c r="D2569" s="15">
        <f>LN(B2569/B2568)</f>
        <v/>
      </c>
      <c r="E2569" s="16">
        <f>STDEV(D2549:D2569)*SQRT(252)</f>
        <v/>
      </c>
      <c r="F2569" s="16">
        <f>STDEV(D2507:D2569)*SQRT(252)</f>
        <v/>
      </c>
      <c r="G2569" s="16">
        <f>IF(OR(C2569="",F2569=""),"",C2569-F2569)</f>
        <v/>
      </c>
      <c r="H2569" s="17">
        <f>IF(OR(C2569="",F2569="",F2569=0),"",C2569/F2569)</f>
        <v/>
      </c>
      <c r="I2569" s="18">
        <f>IF('01_RAW_FwdRV'!B2569="","",'01_RAW_FwdRV'!B2569)</f>
        <v/>
      </c>
      <c r="J2569" s="18">
        <f>IF(ROW()&lt;=3286,STDEV(D2570:D2590)*SQRT(252),"")</f>
        <v/>
      </c>
      <c r="K2569" s="18">
        <f>IF(ROW()&lt;=3244,LN(B2632/B2569),"")</f>
        <v/>
      </c>
      <c r="L2569" s="19" t="n">
        <v>0.02258566978193146</v>
      </c>
      <c r="M2569" s="19" t="n">
        <v>0.01285046728971963</v>
      </c>
      <c r="N2569" s="17" t="n">
        <v>0.4482783067329235</v>
      </c>
      <c r="O2569" s="20">
        <f>IF(F2569="","",IF(F2569&lt;'04_VOLATILITY_REGIMES'!$C$5,"Low",IF(F2569&lt;'04_VOLATILITY_REGIMES'!$C$6,"Normal",IF(F2569&lt;'04_VOLATILITY_REGIMES'!$C$7,"High","Extreme"))))</f>
        <v/>
      </c>
      <c r="P2569" s="20">
        <f>O2570</f>
        <v/>
      </c>
      <c r="Q2569" s="21">
        <f>YEAR(A2569)</f>
        <v/>
      </c>
    </row>
    <row r="2570">
      <c r="A2570" s="14" t="n">
        <v>45159</v>
      </c>
      <c r="B2570" s="15">
        <f>'01_RAW_Spot'!B2570</f>
        <v/>
      </c>
      <c r="C2570" s="16">
        <f>'01_RAW_IV'!B2570</f>
        <v/>
      </c>
      <c r="D2570" s="15">
        <f>LN(B2570/B2569)</f>
        <v/>
      </c>
      <c r="E2570" s="16">
        <f>STDEV(D2550:D2570)*SQRT(252)</f>
        <v/>
      </c>
      <c r="F2570" s="16">
        <f>STDEV(D2508:D2570)*SQRT(252)</f>
        <v/>
      </c>
      <c r="G2570" s="16">
        <f>IF(OR(C2570="",F2570=""),"",C2570-F2570)</f>
        <v/>
      </c>
      <c r="H2570" s="17">
        <f>IF(OR(C2570="",F2570="",F2570=0),"",C2570/F2570)</f>
        <v/>
      </c>
      <c r="I2570" s="18">
        <f>IF('01_RAW_FwdRV'!B2570="","",'01_RAW_FwdRV'!B2570)</f>
        <v/>
      </c>
      <c r="J2570" s="18">
        <f>IF(ROW()&lt;=3286,STDEV(D2571:D2591)*SQRT(252),"")</f>
        <v/>
      </c>
      <c r="K2570" s="18">
        <f>IF(ROW()&lt;=3244,LN(B2633/B2570),"")</f>
        <v/>
      </c>
      <c r="L2570" s="19" t="n">
        <v>0.02024133904242896</v>
      </c>
      <c r="M2570" s="19" t="n">
        <v>0.01284546516154146</v>
      </c>
      <c r="N2570" s="17" t="n">
        <v>0.3598807697232533</v>
      </c>
      <c r="O2570" s="20">
        <f>IF(F2570="","",IF(F2570&lt;'04_VOLATILITY_REGIMES'!$C$5,"Low",IF(F2570&lt;'04_VOLATILITY_REGIMES'!$C$6,"Normal",IF(F2570&lt;'04_VOLATILITY_REGIMES'!$C$7,"High","Extreme"))))</f>
        <v/>
      </c>
      <c r="P2570" s="20">
        <f>O2571</f>
        <v/>
      </c>
      <c r="Q2570" s="21">
        <f>YEAR(A2570)</f>
        <v/>
      </c>
    </row>
    <row r="2571">
      <c r="A2571" s="14" t="n">
        <v>45160</v>
      </c>
      <c r="B2571" s="15">
        <f>'01_RAW_Spot'!B2571</f>
        <v/>
      </c>
      <c r="C2571" s="16">
        <f>'01_RAW_IV'!B2571</f>
        <v/>
      </c>
      <c r="D2571" s="15">
        <f>LN(B2571/B2570)</f>
        <v/>
      </c>
      <c r="E2571" s="16">
        <f>STDEV(D2551:D2571)*SQRT(252)</f>
        <v/>
      </c>
      <c r="F2571" s="16">
        <f>STDEV(D2509:D2571)*SQRT(252)</f>
        <v/>
      </c>
      <c r="G2571" s="16">
        <f>IF(OR(C2571="",F2571=""),"",C2571-F2571)</f>
        <v/>
      </c>
      <c r="H2571" s="17">
        <f>IF(OR(C2571="",F2571="",F2571=0),"",C2571/F2571)</f>
        <v/>
      </c>
      <c r="I2571" s="18">
        <f>IF('01_RAW_FwdRV'!B2571="","",'01_RAW_FwdRV'!B2571)</f>
        <v/>
      </c>
      <c r="J2571" s="18">
        <f>IF(ROW()&lt;=3286,STDEV(D2572:D2592)*SQRT(252),"")</f>
        <v/>
      </c>
      <c r="K2571" s="18">
        <f>IF(ROW()&lt;=3244,LN(B2634/B2571),"")</f>
        <v/>
      </c>
      <c r="L2571" s="19" t="n">
        <v>0.01595330739299611</v>
      </c>
      <c r="M2571" s="19" t="n">
        <v>0.01361867704280156</v>
      </c>
      <c r="N2571" s="17" t="n">
        <v>0.2442744009961753</v>
      </c>
      <c r="O2571" s="20">
        <f>IF(F2571="","",IF(F2571&lt;'04_VOLATILITY_REGIMES'!$C$5,"Low",IF(F2571&lt;'04_VOLATILITY_REGIMES'!$C$6,"Normal",IF(F2571&lt;'04_VOLATILITY_REGIMES'!$C$7,"High","Extreme"))))</f>
        <v/>
      </c>
      <c r="P2571" s="20">
        <f>O2572</f>
        <v/>
      </c>
      <c r="Q2571" s="21">
        <f>YEAR(A2571)</f>
        <v/>
      </c>
    </row>
    <row r="2572">
      <c r="A2572" s="14" t="n">
        <v>45161</v>
      </c>
      <c r="B2572" s="15">
        <f>'01_RAW_Spot'!B2572</f>
        <v/>
      </c>
      <c r="C2572" s="16">
        <f>'01_RAW_IV'!B2572</f>
        <v/>
      </c>
      <c r="D2572" s="15">
        <f>LN(B2572/B2571)</f>
        <v/>
      </c>
      <c r="E2572" s="16">
        <f>STDEV(D2552:D2572)*SQRT(252)</f>
        <v/>
      </c>
      <c r="F2572" s="16">
        <f>STDEV(D2510:D2572)*SQRT(252)</f>
        <v/>
      </c>
      <c r="G2572" s="16">
        <f>IF(OR(C2572="",F2572=""),"",C2572-F2572)</f>
        <v/>
      </c>
      <c r="H2572" s="17">
        <f>IF(OR(C2572="",F2572="",F2572=0),"",C2572/F2572)</f>
        <v/>
      </c>
      <c r="I2572" s="18">
        <f>IF('01_RAW_FwdRV'!B2572="","",'01_RAW_FwdRV'!B2572)</f>
        <v/>
      </c>
      <c r="J2572" s="18">
        <f>IF(ROW()&lt;=3286,STDEV(D2573:D2593)*SQRT(252),"")</f>
        <v/>
      </c>
      <c r="K2572" s="18">
        <f>IF(ROW()&lt;=3244,LN(B2635/B2572),"")</f>
        <v/>
      </c>
      <c r="L2572" s="19" t="n">
        <v>0.01400233372228705</v>
      </c>
      <c r="M2572" s="19" t="n">
        <v>0.01789187086736678</v>
      </c>
      <c r="N2572" s="17" t="n">
        <v>0.1641187017038365</v>
      </c>
      <c r="O2572" s="20">
        <f>IF(F2572="","",IF(F2572&lt;'04_VOLATILITY_REGIMES'!$C$5,"Low",IF(F2572&lt;'04_VOLATILITY_REGIMES'!$C$6,"Normal",IF(F2572&lt;'04_VOLATILITY_REGIMES'!$C$7,"High","Extreme"))))</f>
        <v/>
      </c>
      <c r="P2572" s="20">
        <f>O2573</f>
        <v/>
      </c>
      <c r="Q2572" s="21">
        <f>YEAR(A2572)</f>
        <v/>
      </c>
    </row>
    <row r="2573">
      <c r="A2573" s="14" t="n">
        <v>45162</v>
      </c>
      <c r="B2573" s="15">
        <f>'01_RAW_Spot'!B2573</f>
        <v/>
      </c>
      <c r="C2573" s="16">
        <f>'01_RAW_IV'!B2573</f>
        <v/>
      </c>
      <c r="D2573" s="15">
        <f>LN(B2573/B2572)</f>
        <v/>
      </c>
      <c r="E2573" s="16">
        <f>STDEV(D2553:D2573)*SQRT(252)</f>
        <v/>
      </c>
      <c r="F2573" s="16">
        <f>STDEV(D2511:D2573)*SQRT(252)</f>
        <v/>
      </c>
      <c r="G2573" s="16">
        <f>IF(OR(C2573="",F2573=""),"",C2573-F2573)</f>
        <v/>
      </c>
      <c r="H2573" s="17">
        <f>IF(OR(C2573="",F2573="",F2573=0),"",C2573/F2573)</f>
        <v/>
      </c>
      <c r="I2573" s="18">
        <f>IF('01_RAW_FwdRV'!B2573="","",'01_RAW_FwdRV'!B2573)</f>
        <v/>
      </c>
      <c r="J2573" s="18">
        <f>IF(ROW()&lt;=3286,STDEV(D2574:D2594)*SQRT(252),"")</f>
        <v/>
      </c>
      <c r="K2573" s="18">
        <f>IF(ROW()&lt;=3244,LN(B2636/B2573),"")</f>
        <v/>
      </c>
      <c r="L2573" s="19" t="n">
        <v>0.01205287713841369</v>
      </c>
      <c r="M2573" s="19" t="n">
        <v>0.01749611197511664</v>
      </c>
      <c r="N2573" s="17" t="n">
        <v>0.1451352841149302</v>
      </c>
      <c r="O2573" s="20">
        <f>IF(F2573="","",IF(F2573&lt;'04_VOLATILITY_REGIMES'!$C$5,"Low",IF(F2573&lt;'04_VOLATILITY_REGIMES'!$C$6,"Normal",IF(F2573&lt;'04_VOLATILITY_REGIMES'!$C$7,"High","Extreme"))))</f>
        <v/>
      </c>
      <c r="P2573" s="20">
        <f>O2574</f>
        <v/>
      </c>
      <c r="Q2573" s="21">
        <f>YEAR(A2573)</f>
        <v/>
      </c>
    </row>
    <row r="2574">
      <c r="A2574" s="14" t="n">
        <v>45163</v>
      </c>
      <c r="B2574" s="15">
        <f>'01_RAW_Spot'!B2574</f>
        <v/>
      </c>
      <c r="C2574" s="16">
        <f>'01_RAW_IV'!B2574</f>
        <v/>
      </c>
      <c r="D2574" s="15">
        <f>LN(B2574/B2573)</f>
        <v/>
      </c>
      <c r="E2574" s="16">
        <f>STDEV(D2554:D2574)*SQRT(252)</f>
        <v/>
      </c>
      <c r="F2574" s="16">
        <f>STDEV(D2512:D2574)*SQRT(252)</f>
        <v/>
      </c>
      <c r="G2574" s="16">
        <f>IF(OR(C2574="",F2574=""),"",C2574-F2574)</f>
        <v/>
      </c>
      <c r="H2574" s="17">
        <f>IF(OR(C2574="",F2574="",F2574=0),"",C2574/F2574)</f>
        <v/>
      </c>
      <c r="I2574" s="18">
        <f>IF('01_RAW_FwdRV'!B2574="","",'01_RAW_FwdRV'!B2574)</f>
        <v/>
      </c>
      <c r="J2574" s="18">
        <f>IF(ROW()&lt;=3286,STDEV(D2575:D2595)*SQRT(252),"")</f>
        <v/>
      </c>
      <c r="K2574" s="18">
        <f>IF(ROW()&lt;=3244,LN(B2637/B2574),"")</f>
        <v/>
      </c>
      <c r="L2574" s="19" t="n">
        <v>0.01476875242907112</v>
      </c>
      <c r="M2574" s="19" t="n">
        <v>0.01787796346677031</v>
      </c>
      <c r="N2574" s="17" t="n">
        <v>0.1680875169958634</v>
      </c>
      <c r="O2574" s="20">
        <f>IF(F2574="","",IF(F2574&lt;'04_VOLATILITY_REGIMES'!$C$5,"Low",IF(F2574&lt;'04_VOLATILITY_REGIMES'!$C$6,"Normal",IF(F2574&lt;'04_VOLATILITY_REGIMES'!$C$7,"High","Extreme"))))</f>
        <v/>
      </c>
      <c r="P2574" s="20">
        <f>O2575</f>
        <v/>
      </c>
      <c r="Q2574" s="21">
        <f>YEAR(A2574)</f>
        <v/>
      </c>
    </row>
    <row r="2575">
      <c r="A2575" s="14" t="n">
        <v>45166</v>
      </c>
      <c r="B2575" s="15">
        <f>'01_RAW_Spot'!B2575</f>
        <v/>
      </c>
      <c r="C2575" s="16">
        <f>'01_RAW_IV'!B2575</f>
        <v/>
      </c>
      <c r="D2575" s="15">
        <f>LN(B2575/B2574)</f>
        <v/>
      </c>
      <c r="E2575" s="16">
        <f>STDEV(D2555:D2575)*SQRT(252)</f>
        <v/>
      </c>
      <c r="F2575" s="16">
        <f>STDEV(D2513:D2575)*SQRT(252)</f>
        <v/>
      </c>
      <c r="G2575" s="16">
        <f>IF(OR(C2575="",F2575=""),"",C2575-F2575)</f>
        <v/>
      </c>
      <c r="H2575" s="17">
        <f>IF(OR(C2575="",F2575="",F2575=0),"",C2575/F2575)</f>
        <v/>
      </c>
      <c r="I2575" s="18">
        <f>IF('01_RAW_FwdRV'!B2575="","",'01_RAW_FwdRV'!B2575)</f>
        <v/>
      </c>
      <c r="J2575" s="18">
        <f>IF(ROW()&lt;=3286,STDEV(D2576:D2596)*SQRT(252),"")</f>
        <v/>
      </c>
      <c r="K2575" s="18">
        <f>IF(ROW()&lt;=3244,LN(B2638/B2575),"")</f>
        <v/>
      </c>
      <c r="L2575" s="19" t="n">
        <v>0.01048951048951049</v>
      </c>
      <c r="M2575" s="19" t="n">
        <v>0.01631701631701632</v>
      </c>
      <c r="N2575" s="17" t="n">
        <v>0.1505482617043076</v>
      </c>
      <c r="O2575" s="20">
        <f>IF(F2575="","",IF(F2575&lt;'04_VOLATILITY_REGIMES'!$C$5,"Low",IF(F2575&lt;'04_VOLATILITY_REGIMES'!$C$6,"Normal",IF(F2575&lt;'04_VOLATILITY_REGIMES'!$C$7,"High","Extreme"))))</f>
        <v/>
      </c>
      <c r="P2575" s="20">
        <f>O2576</f>
        <v/>
      </c>
      <c r="Q2575" s="21">
        <f>YEAR(A2575)</f>
        <v/>
      </c>
    </row>
    <row r="2576">
      <c r="A2576" s="14" t="n">
        <v>45167</v>
      </c>
      <c r="B2576" s="15">
        <f>'01_RAW_Spot'!B2576</f>
        <v/>
      </c>
      <c r="C2576" s="16">
        <f>'01_RAW_IV'!B2576</f>
        <v/>
      </c>
      <c r="D2576" s="15">
        <f>LN(B2576/B2575)</f>
        <v/>
      </c>
      <c r="E2576" s="16">
        <f>STDEV(D2556:D2576)*SQRT(252)</f>
        <v/>
      </c>
      <c r="F2576" s="16">
        <f>STDEV(D2514:D2576)*SQRT(252)</f>
        <v/>
      </c>
      <c r="G2576" s="16">
        <f>IF(OR(C2576="",F2576=""),"",C2576-F2576)</f>
        <v/>
      </c>
      <c r="H2576" s="17">
        <f>IF(OR(C2576="",F2576="",F2576=0),"",C2576/F2576)</f>
        <v/>
      </c>
      <c r="I2576" s="18">
        <f>IF('01_RAW_FwdRV'!B2576="","",'01_RAW_FwdRV'!B2576)</f>
        <v/>
      </c>
      <c r="J2576" s="18">
        <f>IF(ROW()&lt;=3286,STDEV(D2577:D2597)*SQRT(252),"")</f>
        <v/>
      </c>
      <c r="K2576" s="18">
        <f>IF(ROW()&lt;=3244,LN(B2639/B2576),"")</f>
        <v/>
      </c>
      <c r="L2576" s="19" t="n">
        <v>0.005048543689320388</v>
      </c>
      <c r="M2576" s="19" t="n">
        <v>0.0170873786407767</v>
      </c>
      <c r="N2576" s="17" t="n">
        <v>0.09342778546322159</v>
      </c>
      <c r="O2576" s="20">
        <f>IF(F2576="","",IF(F2576&lt;'04_VOLATILITY_REGIMES'!$C$5,"Low",IF(F2576&lt;'04_VOLATILITY_REGIMES'!$C$6,"Normal",IF(F2576&lt;'04_VOLATILITY_REGIMES'!$C$7,"High","Extreme"))))</f>
        <v/>
      </c>
      <c r="P2576" s="20">
        <f>O2577</f>
        <v/>
      </c>
      <c r="Q2576" s="21">
        <f>YEAR(A2576)</f>
        <v/>
      </c>
    </row>
    <row r="2577">
      <c r="A2577" s="14" t="n">
        <v>45168</v>
      </c>
      <c r="B2577" s="15">
        <f>'01_RAW_Spot'!B2577</f>
        <v/>
      </c>
      <c r="C2577" s="16">
        <f>'01_RAW_IV'!B2577</f>
        <v/>
      </c>
      <c r="D2577" s="15">
        <f>LN(B2577/B2576)</f>
        <v/>
      </c>
      <c r="E2577" s="16">
        <f>STDEV(D2557:D2577)*SQRT(252)</f>
        <v/>
      </c>
      <c r="F2577" s="16">
        <f>STDEV(D2515:D2577)*SQRT(252)</f>
        <v/>
      </c>
      <c r="G2577" s="16">
        <f>IF(OR(C2577="",F2577=""),"",C2577-F2577)</f>
        <v/>
      </c>
      <c r="H2577" s="17">
        <f>IF(OR(C2577="",F2577="",F2577=0),"",C2577/F2577)</f>
        <v/>
      </c>
      <c r="I2577" s="18">
        <f>IF('01_RAW_FwdRV'!B2577="","",'01_RAW_FwdRV'!B2577)</f>
        <v/>
      </c>
      <c r="J2577" s="18">
        <f>IF(ROW()&lt;=3286,STDEV(D2578:D2598)*SQRT(252),"")</f>
        <v/>
      </c>
      <c r="K2577" s="18">
        <f>IF(ROW()&lt;=3244,LN(B2640/B2577),"")</f>
        <v/>
      </c>
      <c r="L2577" s="19" t="n">
        <v>0.003493788819875776</v>
      </c>
      <c r="M2577" s="19" t="n">
        <v>0.01475155279503106</v>
      </c>
      <c r="N2577" s="17" t="n">
        <v>0.06839608340266666</v>
      </c>
      <c r="O2577" s="20">
        <f>IF(F2577="","",IF(F2577&lt;'04_VOLATILITY_REGIMES'!$C$5,"Low",IF(F2577&lt;'04_VOLATILITY_REGIMES'!$C$6,"Normal",IF(F2577&lt;'04_VOLATILITY_REGIMES'!$C$7,"High","Extreme"))))</f>
        <v/>
      </c>
      <c r="P2577" s="20">
        <f>O2578</f>
        <v/>
      </c>
      <c r="Q2577" s="21">
        <f>YEAR(A2577)</f>
        <v/>
      </c>
    </row>
    <row r="2578">
      <c r="A2578" s="14" t="n">
        <v>45169</v>
      </c>
      <c r="B2578" s="15">
        <f>'01_RAW_Spot'!B2578</f>
        <v/>
      </c>
      <c r="C2578" s="16">
        <f>'01_RAW_IV'!B2578</f>
        <v/>
      </c>
      <c r="D2578" s="15">
        <f>LN(B2578/B2577)</f>
        <v/>
      </c>
      <c r="E2578" s="16">
        <f>STDEV(D2558:D2578)*SQRT(252)</f>
        <v/>
      </c>
      <c r="F2578" s="16">
        <f>STDEV(D2516:D2578)*SQRT(252)</f>
        <v/>
      </c>
      <c r="G2578" s="16">
        <f>IF(OR(C2578="",F2578=""),"",C2578-F2578)</f>
        <v/>
      </c>
      <c r="H2578" s="17">
        <f>IF(OR(C2578="",F2578="",F2578=0),"",C2578/F2578)</f>
        <v/>
      </c>
      <c r="I2578" s="18">
        <f>IF('01_RAW_FwdRV'!B2578="","",'01_RAW_FwdRV'!B2578)</f>
        <v/>
      </c>
      <c r="J2578" s="18">
        <f>IF(ROW()&lt;=3286,STDEV(D2579:D2599)*SQRT(252),"")</f>
        <v/>
      </c>
      <c r="K2578" s="18">
        <f>IF(ROW()&lt;=3244,LN(B2641/B2578),"")</f>
        <v/>
      </c>
      <c r="L2578" s="19" t="n">
        <v>0.001940240589833139</v>
      </c>
      <c r="M2578" s="19" t="n">
        <v>0.01629802095459837</v>
      </c>
      <c r="N2578" s="17" t="n">
        <v>0.04750085386635811</v>
      </c>
      <c r="O2578" s="20">
        <f>IF(F2578="","",IF(F2578&lt;'04_VOLATILITY_REGIMES'!$C$5,"Low",IF(F2578&lt;'04_VOLATILITY_REGIMES'!$C$6,"Normal",IF(F2578&lt;'04_VOLATILITY_REGIMES'!$C$7,"High","Extreme"))))</f>
        <v/>
      </c>
      <c r="P2578" s="20">
        <f>O2579</f>
        <v/>
      </c>
      <c r="Q2578" s="21">
        <f>YEAR(A2578)</f>
        <v/>
      </c>
    </row>
    <row r="2579">
      <c r="A2579" s="14" t="n">
        <v>45170</v>
      </c>
      <c r="B2579" s="15">
        <f>'01_RAW_Spot'!B2579</f>
        <v/>
      </c>
      <c r="C2579" s="16">
        <f>'01_RAW_IV'!B2579</f>
        <v/>
      </c>
      <c r="D2579" s="15">
        <f>LN(B2579/B2578)</f>
        <v/>
      </c>
      <c r="E2579" s="16">
        <f>STDEV(D2559:D2579)*SQRT(252)</f>
        <v/>
      </c>
      <c r="F2579" s="16">
        <f>STDEV(D2517:D2579)*SQRT(252)</f>
        <v/>
      </c>
      <c r="G2579" s="16">
        <f>IF(OR(C2579="",F2579=""),"",C2579-F2579)</f>
        <v/>
      </c>
      <c r="H2579" s="17">
        <f>IF(OR(C2579="",F2579="",F2579=0),"",C2579/F2579)</f>
        <v/>
      </c>
      <c r="I2579" s="18">
        <f>IF('01_RAW_FwdRV'!B2579="","",'01_RAW_FwdRV'!B2579)</f>
        <v/>
      </c>
      <c r="J2579" s="18">
        <f>IF(ROW()&lt;=3286,STDEV(D2580:D2600)*SQRT(252),"")</f>
        <v/>
      </c>
      <c r="K2579" s="18">
        <f>IF(ROW()&lt;=3244,LN(B2642/B2579),"")</f>
        <v/>
      </c>
      <c r="L2579" s="19" t="n">
        <v>0.001551590380139643</v>
      </c>
      <c r="M2579" s="19" t="n">
        <v>0.008921644685802949</v>
      </c>
      <c r="N2579" s="17" t="n">
        <v>0.096562597072003</v>
      </c>
      <c r="O2579" s="20">
        <f>IF(F2579="","",IF(F2579&lt;'04_VOLATILITY_REGIMES'!$C$5,"Low",IF(F2579&lt;'04_VOLATILITY_REGIMES'!$C$6,"Normal",IF(F2579&lt;'04_VOLATILITY_REGIMES'!$C$7,"High","Extreme"))))</f>
        <v/>
      </c>
      <c r="P2579" s="20">
        <f>O2580</f>
        <v/>
      </c>
      <c r="Q2579" s="21">
        <f>YEAR(A2579)</f>
        <v/>
      </c>
    </row>
    <row r="2580">
      <c r="A2580" s="14" t="n">
        <v>45173</v>
      </c>
      <c r="B2580" s="15">
        <f>'01_RAW_Spot'!B2580</f>
        <v/>
      </c>
      <c r="C2580" s="16">
        <f>'01_RAW_IV'!B2580</f>
        <v/>
      </c>
      <c r="D2580" s="15">
        <f>LN(B2580/B2579)</f>
        <v/>
      </c>
      <c r="E2580" s="16">
        <f>STDEV(D2560:D2580)*SQRT(252)</f>
        <v/>
      </c>
      <c r="F2580" s="16">
        <f>STDEV(D2518:D2580)*SQRT(252)</f>
        <v/>
      </c>
      <c r="G2580" s="16">
        <f>IF(OR(C2580="",F2580=""),"",C2580-F2580)</f>
        <v/>
      </c>
      <c r="H2580" s="17">
        <f>IF(OR(C2580="",F2580="",F2580=0),"",C2580/F2580)</f>
        <v/>
      </c>
      <c r="I2580" s="18">
        <f>IF('01_RAW_FwdRV'!B2580="","",'01_RAW_FwdRV'!B2580)</f>
        <v/>
      </c>
      <c r="J2580" s="18">
        <f>IF(ROW()&lt;=3286,STDEV(D2581:D2601)*SQRT(252),"")</f>
        <v/>
      </c>
      <c r="K2580" s="18">
        <f>IF(ROW()&lt;=3244,LN(B2643/B2580),"")</f>
        <v/>
      </c>
      <c r="L2580" s="19" t="n">
        <v>0.0007754943776657619</v>
      </c>
      <c r="M2580" s="19" t="n">
        <v>0.008530438154323382</v>
      </c>
      <c r="N2580" s="17" t="n">
        <v>0.08630743510344323</v>
      </c>
      <c r="O2580" s="20">
        <f>IF(F2580="","",IF(F2580&lt;'04_VOLATILITY_REGIMES'!$C$5,"Low",IF(F2580&lt;'04_VOLATILITY_REGIMES'!$C$6,"Normal",IF(F2580&lt;'04_VOLATILITY_REGIMES'!$C$7,"High","Extreme"))))</f>
        <v/>
      </c>
      <c r="P2580" s="20">
        <f>O2581</f>
        <v/>
      </c>
      <c r="Q2580" s="21">
        <f>YEAR(A2580)</f>
        <v/>
      </c>
    </row>
    <row r="2581">
      <c r="A2581" s="14" t="n">
        <v>45174</v>
      </c>
      <c r="B2581" s="15">
        <f>'01_RAW_Spot'!B2581</f>
        <v/>
      </c>
      <c r="C2581" s="16">
        <f>'01_RAW_IV'!B2581</f>
        <v/>
      </c>
      <c r="D2581" s="15">
        <f>LN(B2581/B2580)</f>
        <v/>
      </c>
      <c r="E2581" s="16">
        <f>STDEV(D2561:D2581)*SQRT(252)</f>
        <v/>
      </c>
      <c r="F2581" s="16">
        <f>STDEV(D2519:D2581)*SQRT(252)</f>
        <v/>
      </c>
      <c r="G2581" s="16">
        <f>IF(OR(C2581="",F2581=""),"",C2581-F2581)</f>
        <v/>
      </c>
      <c r="H2581" s="17">
        <f>IF(OR(C2581="",F2581="",F2581=0),"",C2581/F2581)</f>
        <v/>
      </c>
      <c r="I2581" s="18">
        <f>IF('01_RAW_FwdRV'!B2581="","",'01_RAW_FwdRV'!B2581)</f>
        <v/>
      </c>
      <c r="J2581" s="18">
        <f>IF(ROW()&lt;=3286,STDEV(D2582:D2602)*SQRT(252),"")</f>
        <v/>
      </c>
      <c r="K2581" s="18">
        <f>IF(ROW()&lt;=3244,LN(B2644/B2581),"")</f>
        <v/>
      </c>
      <c r="L2581" s="19" t="n">
        <v>0.001162790697674419</v>
      </c>
      <c r="M2581" s="19" t="n">
        <v>0.002713178294573643</v>
      </c>
      <c r="N2581" s="17" t="n">
        <v>0.1394570318317645</v>
      </c>
      <c r="O2581" s="20">
        <f>IF(F2581="","",IF(F2581&lt;'04_VOLATILITY_REGIMES'!$C$5,"Low",IF(F2581&lt;'04_VOLATILITY_REGIMES'!$C$6,"Normal",IF(F2581&lt;'04_VOLATILITY_REGIMES'!$C$7,"High","Extreme"))))</f>
        <v/>
      </c>
      <c r="P2581" s="20">
        <f>O2582</f>
        <v/>
      </c>
      <c r="Q2581" s="21">
        <f>YEAR(A2581)</f>
        <v/>
      </c>
    </row>
    <row r="2582">
      <c r="A2582" s="14" t="n">
        <v>45175</v>
      </c>
      <c r="B2582" s="15">
        <f>'01_RAW_Spot'!B2582</f>
        <v/>
      </c>
      <c r="C2582" s="16">
        <f>'01_RAW_IV'!B2582</f>
        <v/>
      </c>
      <c r="D2582" s="15">
        <f>LN(B2582/B2581)</f>
        <v/>
      </c>
      <c r="E2582" s="16">
        <f>STDEV(D2562:D2582)*SQRT(252)</f>
        <v/>
      </c>
      <c r="F2582" s="16">
        <f>STDEV(D2520:D2582)*SQRT(252)</f>
        <v/>
      </c>
      <c r="G2582" s="16">
        <f>IF(OR(C2582="",F2582=""),"",C2582-F2582)</f>
        <v/>
      </c>
      <c r="H2582" s="17">
        <f>IF(OR(C2582="",F2582="",F2582=0),"",C2582/F2582)</f>
        <v/>
      </c>
      <c r="I2582" s="18">
        <f>IF('01_RAW_FwdRV'!B2582="","",'01_RAW_FwdRV'!B2582)</f>
        <v/>
      </c>
      <c r="J2582" s="18">
        <f>IF(ROW()&lt;=3286,STDEV(D2583:D2603)*SQRT(252),"")</f>
        <v/>
      </c>
      <c r="K2582" s="18">
        <f>IF(ROW()&lt;=3244,LN(B2645/B2582),"")</f>
        <v/>
      </c>
      <c r="L2582" s="19" t="n">
        <v>0.01046106160402945</v>
      </c>
      <c r="M2582" s="19" t="n">
        <v>0.003487020534676482</v>
      </c>
      <c r="N2582" s="17" t="n">
        <v>0.2407767137567043</v>
      </c>
      <c r="O2582" s="20">
        <f>IF(F2582="","",IF(F2582&lt;'04_VOLATILITY_REGIMES'!$C$5,"Low",IF(F2582&lt;'04_VOLATILITY_REGIMES'!$C$6,"Normal",IF(F2582&lt;'04_VOLATILITY_REGIMES'!$C$7,"High","Extreme"))))</f>
        <v/>
      </c>
      <c r="P2582" s="20">
        <f>O2583</f>
        <v/>
      </c>
      <c r="Q2582" s="21">
        <f>YEAR(A2582)</f>
        <v/>
      </c>
    </row>
    <row r="2583">
      <c r="A2583" s="14" t="n">
        <v>45176</v>
      </c>
      <c r="B2583" s="15">
        <f>'01_RAW_Spot'!B2583</f>
        <v/>
      </c>
      <c r="C2583" s="16">
        <f>'01_RAW_IV'!B2583</f>
        <v/>
      </c>
      <c r="D2583" s="15">
        <f>LN(B2583/B2582)</f>
        <v/>
      </c>
      <c r="E2583" s="16">
        <f>STDEV(D2563:D2583)*SQRT(252)</f>
        <v/>
      </c>
      <c r="F2583" s="16">
        <f>STDEV(D2521:D2583)*SQRT(252)</f>
        <v/>
      </c>
      <c r="G2583" s="16">
        <f>IF(OR(C2583="",F2583=""),"",C2583-F2583)</f>
        <v/>
      </c>
      <c r="H2583" s="17">
        <f>IF(OR(C2583="",F2583="",F2583=0),"",C2583/F2583)</f>
        <v/>
      </c>
      <c r="I2583" s="18">
        <f>IF('01_RAW_FwdRV'!B2583="","",'01_RAW_FwdRV'!B2583)</f>
        <v/>
      </c>
      <c r="J2583" s="18">
        <f>IF(ROW()&lt;=3286,STDEV(D2584:D2604)*SQRT(252),"")</f>
        <v/>
      </c>
      <c r="K2583" s="18">
        <f>IF(ROW()&lt;=3244,LN(B2646/B2583),"")</f>
        <v/>
      </c>
      <c r="L2583" s="19" t="n">
        <v>0.01084430673896204</v>
      </c>
      <c r="M2583" s="19" t="n">
        <v>0.0034856700232378</v>
      </c>
      <c r="N2583" s="17" t="n">
        <v>0.2439478259723287</v>
      </c>
      <c r="O2583" s="20">
        <f>IF(F2583="","",IF(F2583&lt;'04_VOLATILITY_REGIMES'!$C$5,"Low",IF(F2583&lt;'04_VOLATILITY_REGIMES'!$C$6,"Normal",IF(F2583&lt;'04_VOLATILITY_REGIMES'!$C$7,"High","Extreme"))))</f>
        <v/>
      </c>
      <c r="P2583" s="20">
        <f>O2584</f>
        <v/>
      </c>
      <c r="Q2583" s="21">
        <f>YEAR(A2583)</f>
        <v/>
      </c>
    </row>
    <row r="2584">
      <c r="A2584" s="14" t="n">
        <v>45177</v>
      </c>
      <c r="B2584" s="15">
        <f>'01_RAW_Spot'!B2584</f>
        <v/>
      </c>
      <c r="C2584" s="16">
        <f>'01_RAW_IV'!B2584</f>
        <v/>
      </c>
      <c r="D2584" s="15">
        <f>LN(B2584/B2583)</f>
        <v/>
      </c>
      <c r="E2584" s="16">
        <f>STDEV(D2564:D2584)*SQRT(252)</f>
        <v/>
      </c>
      <c r="F2584" s="16">
        <f>STDEV(D2522:D2584)*SQRT(252)</f>
        <v/>
      </c>
      <c r="G2584" s="16">
        <f>IF(OR(C2584="",F2584=""),"",C2584-F2584)</f>
        <v/>
      </c>
      <c r="H2584" s="17">
        <f>IF(OR(C2584="",F2584="",F2584=0),"",C2584/F2584)</f>
        <v/>
      </c>
      <c r="I2584" s="18">
        <f>IF('01_RAW_FwdRV'!B2584="","",'01_RAW_FwdRV'!B2584)</f>
        <v/>
      </c>
      <c r="J2584" s="18">
        <f>IF(ROW()&lt;=3286,STDEV(D2585:D2605)*SQRT(252),"")</f>
        <v/>
      </c>
      <c r="K2584" s="18">
        <f>IF(ROW()&lt;=3244,LN(B2647/B2584),"")</f>
        <v/>
      </c>
      <c r="L2584" s="19" t="n">
        <v>0.01006581494386372</v>
      </c>
      <c r="M2584" s="19" t="n">
        <v>0.01084010840108401</v>
      </c>
      <c r="N2584" s="17" t="n">
        <v>0.1784048843681477</v>
      </c>
      <c r="O2584" s="20">
        <f>IF(F2584="","",IF(F2584&lt;'04_VOLATILITY_REGIMES'!$C$5,"Low",IF(F2584&lt;'04_VOLATILITY_REGIMES'!$C$6,"Normal",IF(F2584&lt;'04_VOLATILITY_REGIMES'!$C$7,"High","Extreme"))))</f>
        <v/>
      </c>
      <c r="P2584" s="20">
        <f>O2585</f>
        <v/>
      </c>
      <c r="Q2584" s="21">
        <f>YEAR(A2584)</f>
        <v/>
      </c>
    </row>
    <row r="2585">
      <c r="A2585" s="14" t="n">
        <v>45180</v>
      </c>
      <c r="B2585" s="15">
        <f>'01_RAW_Spot'!B2585</f>
        <v/>
      </c>
      <c r="C2585" s="16">
        <f>'01_RAW_IV'!B2585</f>
        <v/>
      </c>
      <c r="D2585" s="15">
        <f>LN(B2585/B2584)</f>
        <v/>
      </c>
      <c r="E2585" s="16">
        <f>STDEV(D2565:D2585)*SQRT(252)</f>
        <v/>
      </c>
      <c r="F2585" s="16">
        <f>STDEV(D2523:D2585)*SQRT(252)</f>
        <v/>
      </c>
      <c r="G2585" s="16">
        <f>IF(OR(C2585="",F2585=""),"",C2585-F2585)</f>
        <v/>
      </c>
      <c r="H2585" s="17">
        <f>IF(OR(C2585="",F2585="",F2585=0),"",C2585/F2585)</f>
        <v/>
      </c>
      <c r="I2585" s="18">
        <f>IF('01_RAW_FwdRV'!B2585="","",'01_RAW_FwdRV'!B2585)</f>
        <v/>
      </c>
      <c r="J2585" s="18">
        <f>IF(ROW()&lt;=3286,STDEV(D2586:D2606)*SQRT(252),"")</f>
        <v/>
      </c>
      <c r="K2585" s="18">
        <f>IF(ROW()&lt;=3244,LN(B2648/B2585),"")</f>
        <v/>
      </c>
      <c r="L2585" s="19" t="n">
        <v>0.00890092879256966</v>
      </c>
      <c r="M2585" s="19" t="n">
        <v>0.01044891640866873</v>
      </c>
      <c r="N2585" s="17" t="n">
        <v>0.1699172701516193</v>
      </c>
      <c r="O2585" s="20">
        <f>IF(F2585="","",IF(F2585&lt;'04_VOLATILITY_REGIMES'!$C$5,"Low",IF(F2585&lt;'04_VOLATILITY_REGIMES'!$C$6,"Normal",IF(F2585&lt;'04_VOLATILITY_REGIMES'!$C$7,"High","Extreme"))))</f>
        <v/>
      </c>
      <c r="P2585" s="20">
        <f>O2586</f>
        <v/>
      </c>
      <c r="Q2585" s="21">
        <f>YEAR(A2585)</f>
        <v/>
      </c>
    </row>
    <row r="2586">
      <c r="A2586" s="14" t="n">
        <v>45181</v>
      </c>
      <c r="B2586" s="15">
        <f>'01_RAW_Spot'!B2586</f>
        <v/>
      </c>
      <c r="C2586" s="16">
        <f>'01_RAW_IV'!B2586</f>
        <v/>
      </c>
      <c r="D2586" s="15">
        <f>LN(B2586/B2585)</f>
        <v/>
      </c>
      <c r="E2586" s="16">
        <f>STDEV(D2566:D2586)*SQRT(252)</f>
        <v/>
      </c>
      <c r="F2586" s="16">
        <f>STDEV(D2524:D2586)*SQRT(252)</f>
        <v/>
      </c>
      <c r="G2586" s="16">
        <f>IF(OR(C2586="",F2586=""),"",C2586-F2586)</f>
        <v/>
      </c>
      <c r="H2586" s="17">
        <f>IF(OR(C2586="",F2586="",F2586=0),"",C2586/F2586)</f>
        <v/>
      </c>
      <c r="I2586" s="18">
        <f>IF('01_RAW_FwdRV'!B2586="","",'01_RAW_FwdRV'!B2586)</f>
        <v/>
      </c>
      <c r="J2586" s="18">
        <f>IF(ROW()&lt;=3286,STDEV(D2587:D2607)*SQRT(252),"")</f>
        <v/>
      </c>
      <c r="K2586" s="18">
        <f>IF(ROW()&lt;=3244,LN(B2649/B2586),"")</f>
        <v/>
      </c>
      <c r="L2586" s="19" t="n">
        <v>0.008897485493230174</v>
      </c>
      <c r="M2586" s="19" t="n">
        <v>0.01199226305609284</v>
      </c>
      <c r="N2586" s="17" t="n">
        <v>0.1610435208686556</v>
      </c>
      <c r="O2586" s="20">
        <f>IF(F2586="","",IF(F2586&lt;'04_VOLATILITY_REGIMES'!$C$5,"Low",IF(F2586&lt;'04_VOLATILITY_REGIMES'!$C$6,"Normal",IF(F2586&lt;'04_VOLATILITY_REGIMES'!$C$7,"High","Extreme"))))</f>
        <v/>
      </c>
      <c r="P2586" s="20">
        <f>O2587</f>
        <v/>
      </c>
      <c r="Q2586" s="21">
        <f>YEAR(A2586)</f>
        <v/>
      </c>
    </row>
    <row r="2587">
      <c r="A2587" s="14" t="n">
        <v>45182</v>
      </c>
      <c r="B2587" s="15">
        <f>'01_RAW_Spot'!B2587</f>
        <v/>
      </c>
      <c r="C2587" s="16">
        <f>'01_RAW_IV'!B2587</f>
        <v/>
      </c>
      <c r="D2587" s="15">
        <f>LN(B2587/B2586)</f>
        <v/>
      </c>
      <c r="E2587" s="16">
        <f>STDEV(D2567:D2587)*SQRT(252)</f>
        <v/>
      </c>
      <c r="F2587" s="16">
        <f>STDEV(D2525:D2587)*SQRT(252)</f>
        <v/>
      </c>
      <c r="G2587" s="16">
        <f>IF(OR(C2587="",F2587=""),"",C2587-F2587)</f>
        <v/>
      </c>
      <c r="H2587" s="17">
        <f>IF(OR(C2587="",F2587="",F2587=0),"",C2587/F2587)</f>
        <v/>
      </c>
      <c r="I2587" s="18">
        <f>IF('01_RAW_FwdRV'!B2587="","",'01_RAW_FwdRV'!B2587)</f>
        <v/>
      </c>
      <c r="J2587" s="18">
        <f>IF(ROW()&lt;=3286,STDEV(D2588:D2608)*SQRT(252),"")</f>
        <v/>
      </c>
      <c r="K2587" s="18">
        <f>IF(ROW()&lt;=3244,LN(B2650/B2587),"")</f>
        <v/>
      </c>
      <c r="L2587" s="19" t="n">
        <v>0.006187161639597835</v>
      </c>
      <c r="M2587" s="19" t="n">
        <v>0.0119876256767208</v>
      </c>
      <c r="N2587" s="17" t="n">
        <v>0.1396514169816896</v>
      </c>
      <c r="O2587" s="20">
        <f>IF(F2587="","",IF(F2587&lt;'04_VOLATILITY_REGIMES'!$C$5,"Low",IF(F2587&lt;'04_VOLATILITY_REGIMES'!$C$6,"Normal",IF(F2587&lt;'04_VOLATILITY_REGIMES'!$C$7,"High","Extreme"))))</f>
        <v/>
      </c>
      <c r="P2587" s="20">
        <f>O2588</f>
        <v/>
      </c>
      <c r="Q2587" s="21">
        <f>YEAR(A2587)</f>
        <v/>
      </c>
    </row>
    <row r="2588">
      <c r="A2588" s="14" t="n">
        <v>45183</v>
      </c>
      <c r="B2588" s="15">
        <f>'01_RAW_Spot'!B2588</f>
        <v/>
      </c>
      <c r="C2588" s="16">
        <f>'01_RAW_IV'!B2588</f>
        <v/>
      </c>
      <c r="D2588" s="15">
        <f>LN(B2588/B2587)</f>
        <v/>
      </c>
      <c r="E2588" s="16">
        <f>STDEV(D2568:D2588)*SQRT(252)</f>
        <v/>
      </c>
      <c r="F2588" s="16">
        <f>STDEV(D2526:D2588)*SQRT(252)</f>
        <v/>
      </c>
      <c r="G2588" s="16">
        <f>IF(OR(C2588="",F2588=""),"",C2588-F2588)</f>
        <v/>
      </c>
      <c r="H2588" s="17">
        <f>IF(OR(C2588="",F2588="",F2588=0),"",C2588/F2588)</f>
        <v/>
      </c>
      <c r="I2588" s="18">
        <f>IF('01_RAW_FwdRV'!B2588="","",'01_RAW_FwdRV'!B2588)</f>
        <v/>
      </c>
      <c r="J2588" s="18">
        <f>IF(ROW()&lt;=3286,STDEV(D2589:D2609)*SQRT(252),"")</f>
        <v/>
      </c>
      <c r="K2588" s="18">
        <f>IF(ROW()&lt;=3244,LN(B2651/B2588),"")</f>
        <v/>
      </c>
      <c r="L2588" s="19" t="n">
        <v>0.004638577502899111</v>
      </c>
      <c r="M2588" s="19" t="n">
        <v>0.00309238500193274</v>
      </c>
      <c r="N2588" s="17" t="n">
        <v>0.1653586706091161</v>
      </c>
      <c r="O2588" s="20">
        <f>IF(F2588="","",IF(F2588&lt;'04_VOLATILITY_REGIMES'!$C$5,"Low",IF(F2588&lt;'04_VOLATILITY_REGIMES'!$C$6,"Normal",IF(F2588&lt;'04_VOLATILITY_REGIMES'!$C$7,"High","Extreme"))))</f>
        <v/>
      </c>
      <c r="P2588" s="20">
        <f>O2589</f>
        <v/>
      </c>
      <c r="Q2588" s="21">
        <f>YEAR(A2588)</f>
        <v/>
      </c>
    </row>
    <row r="2589">
      <c r="A2589" s="14" t="n">
        <v>45184</v>
      </c>
      <c r="B2589" s="15">
        <f>'01_RAW_Spot'!B2589</f>
        <v/>
      </c>
      <c r="C2589" s="16">
        <f>'01_RAW_IV'!B2589</f>
        <v/>
      </c>
      <c r="D2589" s="15">
        <f>LN(B2589/B2588)</f>
        <v/>
      </c>
      <c r="E2589" s="16">
        <f>STDEV(D2569:D2589)*SQRT(252)</f>
        <v/>
      </c>
      <c r="F2589" s="16">
        <f>STDEV(D2527:D2589)*SQRT(252)</f>
        <v/>
      </c>
      <c r="G2589" s="16">
        <f>IF(OR(C2589="",F2589=""),"",C2589-F2589)</f>
        <v/>
      </c>
      <c r="H2589" s="17">
        <f>IF(OR(C2589="",F2589="",F2589=0),"",C2589/F2589)</f>
        <v/>
      </c>
      <c r="I2589" s="18">
        <f>IF('01_RAW_FwdRV'!B2589="","",'01_RAW_FwdRV'!B2589)</f>
        <v/>
      </c>
      <c r="J2589" s="18">
        <f>IF(ROW()&lt;=3286,STDEV(D2590:D2610)*SQRT(252),"")</f>
        <v/>
      </c>
      <c r="K2589" s="18">
        <f>IF(ROW()&lt;=3244,LN(B2652/B2589),"")</f>
        <v/>
      </c>
      <c r="L2589" s="19" t="n">
        <v>0.005795981452859351</v>
      </c>
      <c r="M2589" s="19" t="n">
        <v>0.00463678516228748</v>
      </c>
      <c r="N2589" s="17" t="n">
        <v>0.1677961889520288</v>
      </c>
      <c r="O2589" s="20">
        <f>IF(F2589="","",IF(F2589&lt;'04_VOLATILITY_REGIMES'!$C$5,"Low",IF(F2589&lt;'04_VOLATILITY_REGIMES'!$C$6,"Normal",IF(F2589&lt;'04_VOLATILITY_REGIMES'!$C$7,"High","Extreme"))))</f>
        <v/>
      </c>
      <c r="P2589" s="20">
        <f>O2590</f>
        <v/>
      </c>
      <c r="Q2589" s="21">
        <f>YEAR(A2589)</f>
        <v/>
      </c>
    </row>
    <row r="2590">
      <c r="A2590" s="14" t="n">
        <v>45187</v>
      </c>
      <c r="B2590" s="15">
        <f>'01_RAW_Spot'!B2590</f>
        <v/>
      </c>
      <c r="C2590" s="16">
        <f>'01_RAW_IV'!B2590</f>
        <v/>
      </c>
      <c r="D2590" s="15">
        <f>LN(B2590/B2589)</f>
        <v/>
      </c>
      <c r="E2590" s="16">
        <f>STDEV(D2570:D2590)*SQRT(252)</f>
        <v/>
      </c>
      <c r="F2590" s="16">
        <f>STDEV(D2528:D2590)*SQRT(252)</f>
        <v/>
      </c>
      <c r="G2590" s="16">
        <f>IF(OR(C2590="",F2590=""),"",C2590-F2590)</f>
        <v/>
      </c>
      <c r="H2590" s="17">
        <f>IF(OR(C2590="",F2590="",F2590=0),"",C2590/F2590)</f>
        <v/>
      </c>
      <c r="I2590" s="18">
        <f>IF('01_RAW_FwdRV'!B2590="","",'01_RAW_FwdRV'!B2590)</f>
        <v/>
      </c>
      <c r="J2590" s="18">
        <f>IF(ROW()&lt;=3286,STDEV(D2591:D2611)*SQRT(252),"")</f>
        <v/>
      </c>
      <c r="K2590" s="18">
        <f>IF(ROW()&lt;=3244,LN(B2653/B2590),"")</f>
        <v/>
      </c>
      <c r="L2590" s="19" t="n">
        <v>0.01390498261877173</v>
      </c>
      <c r="M2590" s="19" t="n">
        <v>0.0003862495171881035</v>
      </c>
      <c r="N2590" s="17" t="n">
        <v>0.2821733941121171</v>
      </c>
      <c r="O2590" s="20">
        <f>IF(F2590="","",IF(F2590&lt;'04_VOLATILITY_REGIMES'!$C$5,"Low",IF(F2590&lt;'04_VOLATILITY_REGIMES'!$C$6,"Normal",IF(F2590&lt;'04_VOLATILITY_REGIMES'!$C$7,"High","Extreme"))))</f>
        <v/>
      </c>
      <c r="P2590" s="20">
        <f>O2591</f>
        <v/>
      </c>
      <c r="Q2590" s="21">
        <f>YEAR(A2590)</f>
        <v/>
      </c>
    </row>
    <row r="2591">
      <c r="A2591" s="14" t="n">
        <v>45189</v>
      </c>
      <c r="B2591" s="15">
        <f>'01_RAW_Spot'!B2591</f>
        <v/>
      </c>
      <c r="C2591" s="16">
        <f>'01_RAW_IV'!B2591</f>
        <v/>
      </c>
      <c r="D2591" s="15">
        <f>LN(B2591/B2590)</f>
        <v/>
      </c>
      <c r="E2591" s="16">
        <f>STDEV(D2571:D2591)*SQRT(252)</f>
        <v/>
      </c>
      <c r="F2591" s="16">
        <f>STDEV(D2529:D2591)*SQRT(252)</f>
        <v/>
      </c>
      <c r="G2591" s="16">
        <f>IF(OR(C2591="",F2591=""),"",C2591-F2591)</f>
        <v/>
      </c>
      <c r="H2591" s="17">
        <f>IF(OR(C2591="",F2591="",F2591=0),"",C2591/F2591)</f>
        <v/>
      </c>
      <c r="I2591" s="18">
        <f>IF('01_RAW_FwdRV'!B2591="","",'01_RAW_FwdRV'!B2591)</f>
        <v/>
      </c>
      <c r="J2591" s="18">
        <f>IF(ROW()&lt;=3286,STDEV(D2592:D2612)*SQRT(252),"")</f>
        <v/>
      </c>
      <c r="K2591" s="18">
        <f>IF(ROW()&lt;=3244,LN(B2654/B2591),"")</f>
        <v/>
      </c>
      <c r="L2591" s="19" t="n">
        <v>0.01544401544401544</v>
      </c>
      <c r="M2591" s="19" t="n">
        <v>0.001930501930501931</v>
      </c>
      <c r="N2591" s="17" t="n">
        <v>0.257876101149909</v>
      </c>
      <c r="O2591" s="20">
        <f>IF(F2591="","",IF(F2591&lt;'04_VOLATILITY_REGIMES'!$C$5,"Low",IF(F2591&lt;'04_VOLATILITY_REGIMES'!$C$6,"Normal",IF(F2591&lt;'04_VOLATILITY_REGIMES'!$C$7,"High","Extreme"))))</f>
        <v/>
      </c>
      <c r="P2591" s="20">
        <f>O2592</f>
        <v/>
      </c>
      <c r="Q2591" s="21">
        <f>YEAR(A2591)</f>
        <v/>
      </c>
    </row>
    <row r="2592">
      <c r="A2592" s="14" t="n">
        <v>45190</v>
      </c>
      <c r="B2592" s="15">
        <f>'01_RAW_Spot'!B2592</f>
        <v/>
      </c>
      <c r="C2592" s="16">
        <f>'01_RAW_IV'!B2592</f>
        <v/>
      </c>
      <c r="D2592" s="15">
        <f>LN(B2592/B2591)</f>
        <v/>
      </c>
      <c r="E2592" s="16">
        <f>STDEV(D2572:D2592)*SQRT(252)</f>
        <v/>
      </c>
      <c r="F2592" s="16">
        <f>STDEV(D2530:D2592)*SQRT(252)</f>
        <v/>
      </c>
      <c r="G2592" s="16">
        <f>IF(OR(C2592="",F2592=""),"",C2592-F2592)</f>
        <v/>
      </c>
      <c r="H2592" s="17">
        <f>IF(OR(C2592="",F2592="",F2592=0),"",C2592/F2592)</f>
        <v/>
      </c>
      <c r="I2592" s="18">
        <f>IF('01_RAW_FwdRV'!B2592="","",'01_RAW_FwdRV'!B2592)</f>
        <v/>
      </c>
      <c r="J2592" s="18">
        <f>IF(ROW()&lt;=3286,STDEV(D2593:D2613)*SQRT(252),"")</f>
        <v/>
      </c>
      <c r="K2592" s="18">
        <f>IF(ROW()&lt;=3244,LN(B2655/B2592),"")</f>
        <v/>
      </c>
      <c r="L2592" s="19" t="n">
        <v>0.01196449247394828</v>
      </c>
      <c r="M2592" s="19" t="n">
        <v>0.0007719027402547279</v>
      </c>
      <c r="N2592" s="17" t="n">
        <v>0.2455893641536263</v>
      </c>
      <c r="O2592" s="20">
        <f>IF(F2592="","",IF(F2592&lt;'04_VOLATILITY_REGIMES'!$C$5,"Low",IF(F2592&lt;'04_VOLATILITY_REGIMES'!$C$6,"Normal",IF(F2592&lt;'04_VOLATILITY_REGIMES'!$C$7,"High","Extreme"))))</f>
        <v/>
      </c>
      <c r="P2592" s="20">
        <f>O2593</f>
        <v/>
      </c>
      <c r="Q2592" s="21">
        <f>YEAR(A2592)</f>
        <v/>
      </c>
    </row>
    <row r="2593">
      <c r="A2593" s="14" t="n">
        <v>45191</v>
      </c>
      <c r="B2593" s="15">
        <f>'01_RAW_Spot'!B2593</f>
        <v/>
      </c>
      <c r="C2593" s="16">
        <f>'01_RAW_IV'!B2593</f>
        <v/>
      </c>
      <c r="D2593" s="15">
        <f>LN(B2593/B2592)</f>
        <v/>
      </c>
      <c r="E2593" s="16">
        <f>STDEV(D2573:D2593)*SQRT(252)</f>
        <v/>
      </c>
      <c r="F2593" s="16">
        <f>STDEV(D2531:D2593)*SQRT(252)</f>
        <v/>
      </c>
      <c r="G2593" s="16">
        <f>IF(OR(C2593="",F2593=""),"",C2593-F2593)</f>
        <v/>
      </c>
      <c r="H2593" s="17">
        <f>IF(OR(C2593="",F2593="",F2593=0),"",C2593/F2593)</f>
        <v/>
      </c>
      <c r="I2593" s="18">
        <f>IF('01_RAW_FwdRV'!B2593="","",'01_RAW_FwdRV'!B2593)</f>
        <v/>
      </c>
      <c r="J2593" s="18">
        <f>IF(ROW()&lt;=3286,STDEV(D2594:D2614)*SQRT(252),"")</f>
        <v/>
      </c>
      <c r="K2593" s="18">
        <f>IF(ROW()&lt;=3244,LN(B2656/B2593),"")</f>
        <v/>
      </c>
      <c r="L2593" s="19" t="n">
        <v>0.01234567901234568</v>
      </c>
      <c r="M2593" s="19" t="n">
        <v>0.001929012345679012</v>
      </c>
      <c r="N2593" s="17" t="n">
        <v>0.2326379076461743</v>
      </c>
      <c r="O2593" s="20">
        <f>IF(F2593="","",IF(F2593&lt;'04_VOLATILITY_REGIMES'!$C$5,"Low",IF(F2593&lt;'04_VOLATILITY_REGIMES'!$C$6,"Normal",IF(F2593&lt;'04_VOLATILITY_REGIMES'!$C$7,"High","Extreme"))))</f>
        <v/>
      </c>
      <c r="P2593" s="20">
        <f>O2594</f>
        <v/>
      </c>
      <c r="Q2593" s="21">
        <f>YEAR(A2593)</f>
        <v/>
      </c>
    </row>
    <row r="2594">
      <c r="A2594" s="14" t="n">
        <v>45194</v>
      </c>
      <c r="B2594" s="15">
        <f>'01_RAW_Spot'!B2594</f>
        <v/>
      </c>
      <c r="C2594" s="16">
        <f>'01_RAW_IV'!B2594</f>
        <v/>
      </c>
      <c r="D2594" s="15">
        <f>LN(B2594/B2593)</f>
        <v/>
      </c>
      <c r="E2594" s="16">
        <f>STDEV(D2574:D2594)*SQRT(252)</f>
        <v/>
      </c>
      <c r="F2594" s="16">
        <f>STDEV(D2532:D2594)*SQRT(252)</f>
        <v/>
      </c>
      <c r="G2594" s="16">
        <f>IF(OR(C2594="",F2594=""),"",C2594-F2594)</f>
        <v/>
      </c>
      <c r="H2594" s="17">
        <f>IF(OR(C2594="",F2594="",F2594=0),"",C2594/F2594)</f>
        <v/>
      </c>
      <c r="I2594" s="18">
        <f>IF('01_RAW_FwdRV'!B2594="","",'01_RAW_FwdRV'!B2594)</f>
        <v/>
      </c>
      <c r="J2594" s="18">
        <f>IF(ROW()&lt;=3286,STDEV(D2595:D2615)*SQRT(252),"")</f>
        <v/>
      </c>
      <c r="K2594" s="18">
        <f>IF(ROW()&lt;=3244,LN(B2657/B2594),"")</f>
        <v/>
      </c>
      <c r="L2594" s="19" t="n">
        <v>0.0127265715387582</v>
      </c>
      <c r="M2594" s="19" t="n">
        <v>0.006170458927882761</v>
      </c>
      <c r="N2594" s="17" t="n">
        <v>0.2143350454310987</v>
      </c>
      <c r="O2594" s="20">
        <f>IF(F2594="","",IF(F2594&lt;'04_VOLATILITY_REGIMES'!$C$5,"Low",IF(F2594&lt;'04_VOLATILITY_REGIMES'!$C$6,"Normal",IF(F2594&lt;'04_VOLATILITY_REGIMES'!$C$7,"High","Extreme"))))</f>
        <v/>
      </c>
      <c r="P2594" s="20">
        <f>O2595</f>
        <v/>
      </c>
      <c r="Q2594" s="21">
        <f>YEAR(A2594)</f>
        <v/>
      </c>
    </row>
    <row r="2595">
      <c r="A2595" s="14" t="n">
        <v>45195</v>
      </c>
      <c r="B2595" s="15">
        <f>'01_RAW_Spot'!B2595</f>
        <v/>
      </c>
      <c r="C2595" s="16">
        <f>'01_RAW_IV'!B2595</f>
        <v/>
      </c>
      <c r="D2595" s="15">
        <f>LN(B2595/B2594)</f>
        <v/>
      </c>
      <c r="E2595" s="16">
        <f>STDEV(D2575:D2595)*SQRT(252)</f>
        <v/>
      </c>
      <c r="F2595" s="16">
        <f>STDEV(D2533:D2595)*SQRT(252)</f>
        <v/>
      </c>
      <c r="G2595" s="16">
        <f>IF(OR(C2595="",F2595=""),"",C2595-F2595)</f>
        <v/>
      </c>
      <c r="H2595" s="17">
        <f>IF(OR(C2595="",F2595="",F2595=0),"",C2595/F2595)</f>
        <v/>
      </c>
      <c r="I2595" s="18">
        <f>IF('01_RAW_FwdRV'!B2595="","",'01_RAW_FwdRV'!B2595)</f>
        <v/>
      </c>
      <c r="J2595" s="18">
        <f>IF(ROW()&lt;=3286,STDEV(D2596:D2616)*SQRT(252),"")</f>
        <v/>
      </c>
      <c r="K2595" s="18">
        <f>IF(ROW()&lt;=3244,LN(B2658/B2595),"")</f>
        <v/>
      </c>
      <c r="L2595" s="19" t="n">
        <v>0.01310717039321511</v>
      </c>
      <c r="M2595" s="19" t="n">
        <v>0.006553585196607556</v>
      </c>
      <c r="N2595" s="17" t="n">
        <v>0.216674180969128</v>
      </c>
      <c r="O2595" s="20">
        <f>IF(F2595="","",IF(F2595&lt;'04_VOLATILITY_REGIMES'!$C$5,"Low",IF(F2595&lt;'04_VOLATILITY_REGIMES'!$C$6,"Normal",IF(F2595&lt;'04_VOLATILITY_REGIMES'!$C$7,"High","Extreme"))))</f>
        <v/>
      </c>
      <c r="P2595" s="20">
        <f>O2596</f>
        <v/>
      </c>
      <c r="Q2595" s="21">
        <f>YEAR(A2595)</f>
        <v/>
      </c>
    </row>
    <row r="2596">
      <c r="A2596" s="14" t="n">
        <v>45196</v>
      </c>
      <c r="B2596" s="15">
        <f>'01_RAW_Spot'!B2596</f>
        <v/>
      </c>
      <c r="C2596" s="16">
        <f>'01_RAW_IV'!B2596</f>
        <v/>
      </c>
      <c r="D2596" s="15">
        <f>LN(B2596/B2595)</f>
        <v/>
      </c>
      <c r="E2596" s="16">
        <f>STDEV(D2576:D2596)*SQRT(252)</f>
        <v/>
      </c>
      <c r="F2596" s="16">
        <f>STDEV(D2534:D2596)*SQRT(252)</f>
        <v/>
      </c>
      <c r="G2596" s="16">
        <f>IF(OR(C2596="",F2596=""),"",C2596-F2596)</f>
        <v/>
      </c>
      <c r="H2596" s="17">
        <f>IF(OR(C2596="",F2596="",F2596=0),"",C2596/F2596)</f>
        <v/>
      </c>
      <c r="I2596" s="18">
        <f>IF('01_RAW_FwdRV'!B2596="","",'01_RAW_FwdRV'!B2596)</f>
        <v/>
      </c>
      <c r="J2596" s="18">
        <f>IF(ROW()&lt;=3286,STDEV(D2597:D2617)*SQRT(252),"")</f>
        <v/>
      </c>
      <c r="K2596" s="18">
        <f>IF(ROW()&lt;=3244,LN(B2659/B2596),"")</f>
        <v/>
      </c>
      <c r="L2596" s="19" t="n">
        <v>0.01040462427745665</v>
      </c>
      <c r="M2596" s="19" t="n">
        <v>0.006936416184971098</v>
      </c>
      <c r="N2596" s="17" t="n">
        <v>0.205834386943766</v>
      </c>
      <c r="O2596" s="20">
        <f>IF(F2596="","",IF(F2596&lt;'04_VOLATILITY_REGIMES'!$C$5,"Low",IF(F2596&lt;'04_VOLATILITY_REGIMES'!$C$6,"Normal",IF(F2596&lt;'04_VOLATILITY_REGIMES'!$C$7,"High","Extreme"))))</f>
        <v/>
      </c>
      <c r="P2596" s="20">
        <f>O2597</f>
        <v/>
      </c>
      <c r="Q2596" s="21">
        <f>YEAR(A2596)</f>
        <v/>
      </c>
    </row>
    <row r="2597">
      <c r="A2597" s="14" t="n">
        <v>45197</v>
      </c>
      <c r="B2597" s="15">
        <f>'01_RAW_Spot'!B2597</f>
        <v/>
      </c>
      <c r="C2597" s="16">
        <f>'01_RAW_IV'!B2597</f>
        <v/>
      </c>
      <c r="D2597" s="15">
        <f>LN(B2597/B2596)</f>
        <v/>
      </c>
      <c r="E2597" s="16">
        <f>STDEV(D2577:D2597)*SQRT(252)</f>
        <v/>
      </c>
      <c r="F2597" s="16">
        <f>STDEV(D2535:D2597)*SQRT(252)</f>
        <v/>
      </c>
      <c r="G2597" s="16">
        <f>IF(OR(C2597="",F2597=""),"",C2597-F2597)</f>
        <v/>
      </c>
      <c r="H2597" s="17">
        <f>IF(OR(C2597="",F2597="",F2597=0),"",C2597/F2597)</f>
        <v/>
      </c>
      <c r="I2597" s="18">
        <f>IF('01_RAW_FwdRV'!B2597="","",'01_RAW_FwdRV'!B2597)</f>
        <v/>
      </c>
      <c r="J2597" s="18">
        <f>IF(ROW()&lt;=3286,STDEV(D2598:D2618)*SQRT(252),"")</f>
        <v/>
      </c>
      <c r="K2597" s="18">
        <f>IF(ROW()&lt;=3244,LN(B2660/B2597),"")</f>
        <v/>
      </c>
      <c r="L2597" s="19" t="n">
        <v>0.01117103235747303</v>
      </c>
      <c r="M2597" s="19" t="n">
        <v>0.007704160246533128</v>
      </c>
      <c r="N2597" s="17" t="n">
        <v>0.2058208707099565</v>
      </c>
      <c r="O2597" s="20">
        <f>IF(F2597="","",IF(F2597&lt;'04_VOLATILITY_REGIMES'!$C$5,"Low",IF(F2597&lt;'04_VOLATILITY_REGIMES'!$C$6,"Normal",IF(F2597&lt;'04_VOLATILITY_REGIMES'!$C$7,"High","Extreme"))))</f>
        <v/>
      </c>
      <c r="P2597" s="20">
        <f>O2598</f>
        <v/>
      </c>
      <c r="Q2597" s="21">
        <f>YEAR(A2597)</f>
        <v/>
      </c>
    </row>
    <row r="2598">
      <c r="A2598" s="14" t="n">
        <v>45198</v>
      </c>
      <c r="B2598" s="15">
        <f>'01_RAW_Spot'!B2598</f>
        <v/>
      </c>
      <c r="C2598" s="16">
        <f>'01_RAW_IV'!B2598</f>
        <v/>
      </c>
      <c r="D2598" s="15">
        <f>LN(B2598/B2597)</f>
        <v/>
      </c>
      <c r="E2598" s="16">
        <f>STDEV(D2578:D2598)*SQRT(252)</f>
        <v/>
      </c>
      <c r="F2598" s="16">
        <f>STDEV(D2536:D2598)*SQRT(252)</f>
        <v/>
      </c>
      <c r="G2598" s="16">
        <f>IF(OR(C2598="",F2598=""),"",C2598-F2598)</f>
        <v/>
      </c>
      <c r="H2598" s="17">
        <f>IF(OR(C2598="",F2598="",F2598=0),"",C2598/F2598)</f>
        <v/>
      </c>
      <c r="I2598" s="18">
        <f>IF('01_RAW_FwdRV'!B2598="","",'01_RAW_FwdRV'!B2598)</f>
        <v/>
      </c>
      <c r="J2598" s="18">
        <f>IF(ROW()&lt;=3286,STDEV(D2599:D2619)*SQRT(252),"")</f>
        <v/>
      </c>
      <c r="K2598" s="18">
        <f>IF(ROW()&lt;=3244,LN(B2661/B2598),"")</f>
        <v/>
      </c>
      <c r="L2598" s="19" t="n">
        <v>0.007316134000770119</v>
      </c>
      <c r="M2598" s="19" t="n">
        <v>0.01001155179052753</v>
      </c>
      <c r="N2598" s="17" t="n">
        <v>0.166359640960837</v>
      </c>
      <c r="O2598" s="20">
        <f>IF(F2598="","",IF(F2598&lt;'04_VOLATILITY_REGIMES'!$C$5,"Low",IF(F2598&lt;'04_VOLATILITY_REGIMES'!$C$6,"Normal",IF(F2598&lt;'04_VOLATILITY_REGIMES'!$C$7,"High","Extreme"))))</f>
        <v/>
      </c>
      <c r="P2598" s="20">
        <f>O2599</f>
        <v/>
      </c>
      <c r="Q2598" s="21">
        <f>YEAR(A2598)</f>
        <v/>
      </c>
    </row>
    <row r="2599">
      <c r="A2599" s="14" t="n">
        <v>45202</v>
      </c>
      <c r="B2599" s="15">
        <f>'01_RAW_Spot'!B2599</f>
        <v/>
      </c>
      <c r="C2599" s="16">
        <f>'01_RAW_IV'!B2599</f>
        <v/>
      </c>
      <c r="D2599" s="15">
        <f>LN(B2599/B2598)</f>
        <v/>
      </c>
      <c r="E2599" s="16">
        <f>STDEV(D2579:D2599)*SQRT(252)</f>
        <v/>
      </c>
      <c r="F2599" s="16">
        <f>STDEV(D2537:D2599)*SQRT(252)</f>
        <v/>
      </c>
      <c r="G2599" s="16">
        <f>IF(OR(C2599="",F2599=""),"",C2599-F2599)</f>
        <v/>
      </c>
      <c r="H2599" s="17">
        <f>IF(OR(C2599="",F2599="",F2599=0),"",C2599/F2599)</f>
        <v/>
      </c>
      <c r="I2599" s="18">
        <f>IF('01_RAW_FwdRV'!B2599="","",'01_RAW_FwdRV'!B2599)</f>
        <v/>
      </c>
      <c r="J2599" s="18">
        <f>IF(ROW()&lt;=3286,STDEV(D2600:D2620)*SQRT(252),"")</f>
        <v/>
      </c>
      <c r="K2599" s="18">
        <f>IF(ROW()&lt;=3244,LN(B2662/B2599),"")</f>
        <v/>
      </c>
      <c r="L2599" s="19" t="n">
        <v>0.01501154734411085</v>
      </c>
      <c r="M2599" s="19" t="n">
        <v>0.01424172440338722</v>
      </c>
      <c r="N2599" s="17" t="n">
        <v>0.1897781311071201</v>
      </c>
      <c r="O2599" s="20">
        <f>IF(F2599="","",IF(F2599&lt;'04_VOLATILITY_REGIMES'!$C$5,"Low",IF(F2599&lt;'04_VOLATILITY_REGIMES'!$C$6,"Normal",IF(F2599&lt;'04_VOLATILITY_REGIMES'!$C$7,"High","Extreme"))))</f>
        <v/>
      </c>
      <c r="P2599" s="20">
        <f>O2600</f>
        <v/>
      </c>
      <c r="Q2599" s="21">
        <f>YEAR(A2599)</f>
        <v/>
      </c>
    </row>
    <row r="2600">
      <c r="A2600" s="14" t="n">
        <v>45203</v>
      </c>
      <c r="B2600" s="15">
        <f>'01_RAW_Spot'!B2600</f>
        <v/>
      </c>
      <c r="C2600" s="16">
        <f>'01_RAW_IV'!B2600</f>
        <v/>
      </c>
      <c r="D2600" s="15">
        <f>LN(B2600/B2599)</f>
        <v/>
      </c>
      <c r="E2600" s="16">
        <f>STDEV(D2580:D2600)*SQRT(252)</f>
        <v/>
      </c>
      <c r="F2600" s="16">
        <f>STDEV(D2538:D2600)*SQRT(252)</f>
        <v/>
      </c>
      <c r="G2600" s="16">
        <f>IF(OR(C2600="",F2600=""),"",C2600-F2600)</f>
        <v/>
      </c>
      <c r="H2600" s="17">
        <f>IF(OR(C2600="",F2600="",F2600=0),"",C2600/F2600)</f>
        <v/>
      </c>
      <c r="I2600" s="18">
        <f>IF('01_RAW_FwdRV'!B2600="","",'01_RAW_FwdRV'!B2600)</f>
        <v/>
      </c>
      <c r="J2600" s="18">
        <f>IF(ROW()&lt;=3286,STDEV(D2601:D2621)*SQRT(252),"")</f>
        <v/>
      </c>
      <c r="K2600" s="18">
        <f>IF(ROW()&lt;=3244,LN(B2663/B2600),"")</f>
        <v/>
      </c>
      <c r="L2600" s="19" t="n">
        <v>0.01462100808003078</v>
      </c>
      <c r="M2600" s="19" t="n">
        <v>0.01231242785686803</v>
      </c>
      <c r="N2600" s="17" t="n">
        <v>0.1892920358123044</v>
      </c>
      <c r="O2600" s="20">
        <f>IF(F2600="","",IF(F2600&lt;'04_VOLATILITY_REGIMES'!$C$5,"Low",IF(F2600&lt;'04_VOLATILITY_REGIMES'!$C$6,"Normal",IF(F2600&lt;'04_VOLATILITY_REGIMES'!$C$7,"High","Extreme"))))</f>
        <v/>
      </c>
      <c r="P2600" s="20">
        <f>O2601</f>
        <v/>
      </c>
      <c r="Q2600" s="21">
        <f>YEAR(A2600)</f>
        <v/>
      </c>
    </row>
    <row r="2601">
      <c r="A2601" s="14" t="n">
        <v>45204</v>
      </c>
      <c r="B2601" s="15">
        <f>'01_RAW_Spot'!B2601</f>
        <v/>
      </c>
      <c r="C2601" s="16">
        <f>'01_RAW_IV'!B2601</f>
        <v/>
      </c>
      <c r="D2601" s="15">
        <f>LN(B2601/B2600)</f>
        <v/>
      </c>
      <c r="E2601" s="16">
        <f>STDEV(D2581:D2601)*SQRT(252)</f>
        <v/>
      </c>
      <c r="F2601" s="16">
        <f>STDEV(D2539:D2601)*SQRT(252)</f>
        <v/>
      </c>
      <c r="G2601" s="16">
        <f>IF(OR(C2601="",F2601=""),"",C2601-F2601)</f>
        <v/>
      </c>
      <c r="H2601" s="17">
        <f>IF(OR(C2601="",F2601="",F2601=0),"",C2601/F2601)</f>
        <v/>
      </c>
      <c r="I2601" s="18">
        <f>IF('01_RAW_FwdRV'!B2601="","",'01_RAW_FwdRV'!B2601)</f>
        <v/>
      </c>
      <c r="J2601" s="18">
        <f>IF(ROW()&lt;=3286,STDEV(D2602:D2622)*SQRT(252),"")</f>
        <v/>
      </c>
      <c r="K2601" s="18">
        <f>IF(ROW()&lt;=3244,LN(B2664/B2601),"")</f>
        <v/>
      </c>
      <c r="L2601" s="19" t="n">
        <v>0.01</v>
      </c>
      <c r="M2601" s="19" t="n">
        <v>0.01192307692307692</v>
      </c>
      <c r="N2601" s="17" t="n">
        <v>0.178968497686671</v>
      </c>
      <c r="O2601" s="20">
        <f>IF(F2601="","",IF(F2601&lt;'04_VOLATILITY_REGIMES'!$C$5,"Low",IF(F2601&lt;'04_VOLATILITY_REGIMES'!$C$6,"Normal",IF(F2601&lt;'04_VOLATILITY_REGIMES'!$C$7,"High","Extreme"))))</f>
        <v/>
      </c>
      <c r="P2601" s="20">
        <f>O2602</f>
        <v/>
      </c>
      <c r="Q2601" s="21">
        <f>YEAR(A2601)</f>
        <v/>
      </c>
    </row>
    <row r="2602">
      <c r="A2602" s="14" t="n">
        <v>45205</v>
      </c>
      <c r="B2602" s="15">
        <f>'01_RAW_Spot'!B2602</f>
        <v/>
      </c>
      <c r="C2602" s="16">
        <f>'01_RAW_IV'!B2602</f>
        <v/>
      </c>
      <c r="D2602" s="15">
        <f>LN(B2602/B2601)</f>
        <v/>
      </c>
      <c r="E2602" s="16">
        <f>STDEV(D2582:D2602)*SQRT(252)</f>
        <v/>
      </c>
      <c r="F2602" s="16">
        <f>STDEV(D2540:D2602)*SQRT(252)</f>
        <v/>
      </c>
      <c r="G2602" s="16">
        <f>IF(OR(C2602="",F2602=""),"",C2602-F2602)</f>
        <v/>
      </c>
      <c r="H2602" s="17">
        <f>IF(OR(C2602="",F2602="",F2602=0),"",C2602/F2602)</f>
        <v/>
      </c>
      <c r="I2602" s="18">
        <f>IF('01_RAW_FwdRV'!B2602="","",'01_RAW_FwdRV'!B2602)</f>
        <v/>
      </c>
      <c r="J2602" s="18">
        <f>IF(ROW()&lt;=3286,STDEV(D2603:D2623)*SQRT(252),"")</f>
        <v/>
      </c>
      <c r="K2602" s="18">
        <f>IF(ROW()&lt;=3244,LN(B2665/B2602),"")</f>
        <v/>
      </c>
      <c r="L2602" s="19" t="n">
        <v>0.006151480199923107</v>
      </c>
      <c r="M2602" s="19" t="n">
        <v>0.008458285274894272</v>
      </c>
      <c r="N2602" s="17" t="n">
        <v>0.1712003470181918</v>
      </c>
      <c r="O2602" s="20">
        <f>IF(F2602="","",IF(F2602&lt;'04_VOLATILITY_REGIMES'!$C$5,"Low",IF(F2602&lt;'04_VOLATILITY_REGIMES'!$C$6,"Normal",IF(F2602&lt;'04_VOLATILITY_REGIMES'!$C$7,"High","Extreme"))))</f>
        <v/>
      </c>
      <c r="P2602" s="20">
        <f>O2603</f>
        <v/>
      </c>
      <c r="Q2602" s="21">
        <f>YEAR(A2602)</f>
        <v/>
      </c>
    </row>
    <row r="2603">
      <c r="A2603" s="14" t="n">
        <v>45208</v>
      </c>
      <c r="B2603" s="15">
        <f>'01_RAW_Spot'!B2603</f>
        <v/>
      </c>
      <c r="C2603" s="16">
        <f>'01_RAW_IV'!B2603</f>
        <v/>
      </c>
      <c r="D2603" s="15">
        <f>LN(B2603/B2602)</f>
        <v/>
      </c>
      <c r="E2603" s="16">
        <f>STDEV(D2583:D2603)*SQRT(252)</f>
        <v/>
      </c>
      <c r="F2603" s="16">
        <f>STDEV(D2541:D2603)*SQRT(252)</f>
        <v/>
      </c>
      <c r="G2603" s="16">
        <f>IF(OR(C2603="",F2603=""),"",C2603-F2603)</f>
        <v/>
      </c>
      <c r="H2603" s="17">
        <f>IF(OR(C2603="",F2603="",F2603=0),"",C2603/F2603)</f>
        <v/>
      </c>
      <c r="I2603" s="18">
        <f>IF('01_RAW_FwdRV'!B2603="","",'01_RAW_FwdRV'!B2603)</f>
        <v/>
      </c>
      <c r="J2603" s="18">
        <f>IF(ROW()&lt;=3286,STDEV(D2604:D2624)*SQRT(252),"")</f>
        <v/>
      </c>
      <c r="K2603" s="18">
        <f>IF(ROW()&lt;=3244,LN(B2666/B2603),"")</f>
        <v/>
      </c>
      <c r="L2603" s="19" t="n">
        <v>0.007686395080707148</v>
      </c>
      <c r="M2603" s="19" t="n">
        <v>0.0003843197540353574</v>
      </c>
      <c r="N2603" s="17" t="n">
        <v>0.2309668722581427</v>
      </c>
      <c r="O2603" s="20">
        <f>IF(F2603="","",IF(F2603&lt;'04_VOLATILITY_REGIMES'!$C$5,"Low",IF(F2603&lt;'04_VOLATILITY_REGIMES'!$C$6,"Normal",IF(F2603&lt;'04_VOLATILITY_REGIMES'!$C$7,"High","Extreme"))))</f>
        <v/>
      </c>
      <c r="P2603" s="20">
        <f>O2604</f>
        <v/>
      </c>
      <c r="Q2603" s="21">
        <f>YEAR(A2603)</f>
        <v/>
      </c>
    </row>
    <row r="2604">
      <c r="A2604" s="14" t="n">
        <v>45209</v>
      </c>
      <c r="B2604" s="15">
        <f>'01_RAW_Spot'!B2604</f>
        <v/>
      </c>
      <c r="C2604" s="16">
        <f>'01_RAW_IV'!B2604</f>
        <v/>
      </c>
      <c r="D2604" s="15">
        <f>LN(B2604/B2603)</f>
        <v/>
      </c>
      <c r="E2604" s="16">
        <f>STDEV(D2584:D2604)*SQRT(252)</f>
        <v/>
      </c>
      <c r="F2604" s="16">
        <f>STDEV(D2542:D2604)*SQRT(252)</f>
        <v/>
      </c>
      <c r="G2604" s="16">
        <f>IF(OR(C2604="",F2604=""),"",C2604-F2604)</f>
        <v/>
      </c>
      <c r="H2604" s="17">
        <f>IF(OR(C2604="",F2604="",F2604=0),"",C2604/F2604)</f>
        <v/>
      </c>
      <c r="I2604" s="18">
        <f>IF('01_RAW_FwdRV'!B2604="","",'01_RAW_FwdRV'!B2604)</f>
        <v/>
      </c>
      <c r="J2604" s="18">
        <f>IF(ROW()&lt;=3286,STDEV(D2605:D2625)*SQRT(252),"")</f>
        <v/>
      </c>
      <c r="K2604" s="18">
        <f>IF(ROW()&lt;=3244,LN(B2667/B2604),"")</f>
        <v/>
      </c>
      <c r="L2604" s="19" t="n">
        <v>0.006530925854782943</v>
      </c>
      <c r="M2604" s="19" t="n">
        <v>0.000384172109104879</v>
      </c>
      <c r="N2604" s="17" t="n">
        <v>0.2582664345010012</v>
      </c>
      <c r="O2604" s="20">
        <f>IF(F2604="","",IF(F2604&lt;'04_VOLATILITY_REGIMES'!$C$5,"Low",IF(F2604&lt;'04_VOLATILITY_REGIMES'!$C$6,"Normal",IF(F2604&lt;'04_VOLATILITY_REGIMES'!$C$7,"High","Extreme"))))</f>
        <v/>
      </c>
      <c r="P2604" s="20">
        <f>O2605</f>
        <v/>
      </c>
      <c r="Q2604" s="21">
        <f>YEAR(A2604)</f>
        <v/>
      </c>
    </row>
    <row r="2605">
      <c r="A2605" s="14" t="n">
        <v>45210</v>
      </c>
      <c r="B2605" s="15">
        <f>'01_RAW_Spot'!B2605</f>
        <v/>
      </c>
      <c r="C2605" s="16">
        <f>'01_RAW_IV'!B2605</f>
        <v/>
      </c>
      <c r="D2605" s="15">
        <f>LN(B2605/B2604)</f>
        <v/>
      </c>
      <c r="E2605" s="16">
        <f>STDEV(D2585:D2605)*SQRT(252)</f>
        <v/>
      </c>
      <c r="F2605" s="16">
        <f>STDEV(D2543:D2605)*SQRT(252)</f>
        <v/>
      </c>
      <c r="G2605" s="16">
        <f>IF(OR(C2605="",F2605=""),"",C2605-F2605)</f>
        <v/>
      </c>
      <c r="H2605" s="17">
        <f>IF(OR(C2605="",F2605="",F2605=0),"",C2605/F2605)</f>
        <v/>
      </c>
      <c r="I2605" s="18">
        <f>IF('01_RAW_FwdRV'!B2605="","",'01_RAW_FwdRV'!B2605)</f>
        <v/>
      </c>
      <c r="J2605" s="18">
        <f>IF(ROW()&lt;=3286,STDEV(D2606:D2626)*SQRT(252),"")</f>
        <v/>
      </c>
      <c r="K2605" s="18">
        <f>IF(ROW()&lt;=3244,LN(B2668/B2605),"")</f>
        <v/>
      </c>
      <c r="L2605" s="19" t="n">
        <v>0.004608294930875576</v>
      </c>
      <c r="M2605" s="19" t="n">
        <v>0.0003840245775729647</v>
      </c>
      <c r="N2605" s="17" t="n">
        <v>0.253744386313271</v>
      </c>
      <c r="O2605" s="20">
        <f>IF(F2605="","",IF(F2605&lt;'04_VOLATILITY_REGIMES'!$C$5,"Low",IF(F2605&lt;'04_VOLATILITY_REGIMES'!$C$6,"Normal",IF(F2605&lt;'04_VOLATILITY_REGIMES'!$C$7,"High","Extreme"))))</f>
        <v/>
      </c>
      <c r="P2605" s="20">
        <f>O2606</f>
        <v/>
      </c>
      <c r="Q2605" s="21">
        <f>YEAR(A2605)</f>
        <v/>
      </c>
    </row>
    <row r="2606">
      <c r="A2606" s="14" t="n">
        <v>45211</v>
      </c>
      <c r="B2606" s="15">
        <f>'01_RAW_Spot'!B2606</f>
        <v/>
      </c>
      <c r="C2606" s="16">
        <f>'01_RAW_IV'!B2606</f>
        <v/>
      </c>
      <c r="D2606" s="15">
        <f>LN(B2606/B2605)</f>
        <v/>
      </c>
      <c r="E2606" s="16">
        <f>STDEV(D2586:D2606)*SQRT(252)</f>
        <v/>
      </c>
      <c r="F2606" s="16">
        <f>STDEV(D2544:D2606)*SQRT(252)</f>
        <v/>
      </c>
      <c r="G2606" s="16">
        <f>IF(OR(C2606="",F2606=""),"",C2606-F2606)</f>
        <v/>
      </c>
      <c r="H2606" s="17">
        <f>IF(OR(C2606="",F2606="",F2606=0),"",C2606/F2606)</f>
        <v/>
      </c>
      <c r="I2606" s="18">
        <f>IF('01_RAW_FwdRV'!B2606="","",'01_RAW_FwdRV'!B2606)</f>
        <v/>
      </c>
      <c r="J2606" s="18">
        <f>IF(ROW()&lt;=3286,STDEV(D2607:D2627)*SQRT(252),"")</f>
        <v/>
      </c>
      <c r="K2606" s="18">
        <f>IF(ROW()&lt;=3244,LN(B2669/B2606),"")</f>
        <v/>
      </c>
      <c r="L2606" s="19" t="n">
        <v>0.0007677543186180423</v>
      </c>
      <c r="M2606" s="19" t="n">
        <v>0.0003838771593090211</v>
      </c>
      <c r="N2606" s="17" t="n">
        <v>0.2326729736381406</v>
      </c>
      <c r="O2606" s="20">
        <f>IF(F2606="","",IF(F2606&lt;'04_VOLATILITY_REGIMES'!$C$5,"Low",IF(F2606&lt;'04_VOLATILITY_REGIMES'!$C$6,"Normal",IF(F2606&lt;'04_VOLATILITY_REGIMES'!$C$7,"High","Extreme"))))</f>
        <v/>
      </c>
      <c r="P2606" s="20">
        <f>O2607</f>
        <v/>
      </c>
      <c r="Q2606" s="21">
        <f>YEAR(A2606)</f>
        <v/>
      </c>
    </row>
    <row r="2607">
      <c r="A2607" s="14" t="n">
        <v>45212</v>
      </c>
      <c r="B2607" s="15">
        <f>'01_RAW_Spot'!B2607</f>
        <v/>
      </c>
      <c r="C2607" s="16">
        <f>'01_RAW_IV'!B2607</f>
        <v/>
      </c>
      <c r="D2607" s="15">
        <f>LN(B2607/B2606)</f>
        <v/>
      </c>
      <c r="E2607" s="16">
        <f>STDEV(D2587:D2607)*SQRT(252)</f>
        <v/>
      </c>
      <c r="F2607" s="16">
        <f>STDEV(D2545:D2607)*SQRT(252)</f>
        <v/>
      </c>
      <c r="G2607" s="16">
        <f>IF(OR(C2607="",F2607=""),"",C2607-F2607)</f>
        <v/>
      </c>
      <c r="H2607" s="17">
        <f>IF(OR(C2607="",F2607="",F2607=0),"",C2607/F2607)</f>
        <v/>
      </c>
      <c r="I2607" s="18">
        <f>IF('01_RAW_FwdRV'!B2607="","",'01_RAW_FwdRV'!B2607)</f>
        <v/>
      </c>
      <c r="J2607" s="18">
        <f>IF(ROW()&lt;=3286,STDEV(D2608:D2628)*SQRT(252),"")</f>
        <v/>
      </c>
      <c r="K2607" s="18">
        <f>IF(ROW()&lt;=3244,LN(B2670/B2607),"")</f>
        <v/>
      </c>
      <c r="L2607" s="19" t="n">
        <v>0.0003837298541826554</v>
      </c>
      <c r="M2607" s="19" t="n">
        <v>0.0003837298541826554</v>
      </c>
      <c r="N2607" s="17" t="n">
        <v>0.2060066766616193</v>
      </c>
      <c r="O2607" s="20">
        <f>IF(F2607="","",IF(F2607&lt;'04_VOLATILITY_REGIMES'!$C$5,"Low",IF(F2607&lt;'04_VOLATILITY_REGIMES'!$C$6,"Normal",IF(F2607&lt;'04_VOLATILITY_REGIMES'!$C$7,"High","Extreme"))))</f>
        <v/>
      </c>
      <c r="P2607" s="20">
        <f>O2608</f>
        <v/>
      </c>
      <c r="Q2607" s="21">
        <f>YEAR(A2607)</f>
        <v/>
      </c>
    </row>
    <row r="2608">
      <c r="A2608" s="14" t="n">
        <v>45215</v>
      </c>
      <c r="B2608" s="15">
        <f>'01_RAW_Spot'!B2608</f>
        <v/>
      </c>
      <c r="C2608" s="16">
        <f>'01_RAW_IV'!B2608</f>
        <v/>
      </c>
      <c r="D2608" s="15">
        <f>LN(B2608/B2607)</f>
        <v/>
      </c>
      <c r="E2608" s="16">
        <f>STDEV(D2588:D2608)*SQRT(252)</f>
        <v/>
      </c>
      <c r="F2608" s="16">
        <f>STDEV(D2546:D2608)*SQRT(252)</f>
        <v/>
      </c>
      <c r="G2608" s="16">
        <f>IF(OR(C2608="",F2608=""),"",C2608-F2608)</f>
        <v/>
      </c>
      <c r="H2608" s="17">
        <f>IF(OR(C2608="",F2608="",F2608=0),"",C2608/F2608)</f>
        <v/>
      </c>
      <c r="I2608" s="18">
        <f>IF('01_RAW_FwdRV'!B2608="","",'01_RAW_FwdRV'!B2608)</f>
        <v/>
      </c>
      <c r="J2608" s="18">
        <f>IF(ROW()&lt;=3286,STDEV(D2609:D2629)*SQRT(252),"")</f>
        <v/>
      </c>
      <c r="K2608" s="18">
        <f>IF(ROW()&lt;=3244,LN(B2671/B2608),"")</f>
        <v/>
      </c>
      <c r="L2608" s="19" t="n">
        <v>0.0003835826620636747</v>
      </c>
      <c r="M2608" s="19" t="n">
        <v>0.0003835826620636747</v>
      </c>
      <c r="N2608" s="17" t="n">
        <v>0.2335018862129025</v>
      </c>
      <c r="O2608" s="20">
        <f>IF(F2608="","",IF(F2608&lt;'04_VOLATILITY_REGIMES'!$C$5,"Low",IF(F2608&lt;'04_VOLATILITY_REGIMES'!$C$6,"Normal",IF(F2608&lt;'04_VOLATILITY_REGIMES'!$C$7,"High","Extreme"))))</f>
        <v/>
      </c>
      <c r="P2608" s="20">
        <f>O2609</f>
        <v/>
      </c>
      <c r="Q2608" s="21">
        <f>YEAR(A2608)</f>
        <v/>
      </c>
    </row>
    <row r="2609">
      <c r="A2609" s="14" t="n">
        <v>45216</v>
      </c>
      <c r="B2609" s="15">
        <f>'01_RAW_Spot'!B2609</f>
        <v/>
      </c>
      <c r="C2609" s="16">
        <f>'01_RAW_IV'!B2609</f>
        <v/>
      </c>
      <c r="D2609" s="15">
        <f>LN(B2609/B2608)</f>
        <v/>
      </c>
      <c r="E2609" s="16">
        <f>STDEV(D2589:D2609)*SQRT(252)</f>
        <v/>
      </c>
      <c r="F2609" s="16">
        <f>STDEV(D2547:D2609)*SQRT(252)</f>
        <v/>
      </c>
      <c r="G2609" s="16">
        <f>IF(OR(C2609="",F2609=""),"",C2609-F2609)</f>
        <v/>
      </c>
      <c r="H2609" s="17">
        <f>IF(OR(C2609="",F2609="",F2609=0),"",C2609/F2609)</f>
        <v/>
      </c>
      <c r="I2609" s="18">
        <f>IF('01_RAW_FwdRV'!B2609="","",'01_RAW_FwdRV'!B2609)</f>
        <v/>
      </c>
      <c r="J2609" s="18">
        <f>IF(ROW()&lt;=3286,STDEV(D2610:D2630)*SQRT(252),"")</f>
        <v/>
      </c>
      <c r="K2609" s="18">
        <f>IF(ROW()&lt;=3244,LN(B2672/B2609),"")</f>
        <v/>
      </c>
      <c r="L2609" s="19" t="n">
        <v>0.0003834355828220859</v>
      </c>
      <c r="M2609" s="19" t="n">
        <v>0.0003834355828220859</v>
      </c>
      <c r="N2609" s="17" t="n">
        <v>0.2021947156036554</v>
      </c>
      <c r="O2609" s="20">
        <f>IF(F2609="","",IF(F2609&lt;'04_VOLATILITY_REGIMES'!$C$5,"Low",IF(F2609&lt;'04_VOLATILITY_REGIMES'!$C$6,"Normal",IF(F2609&lt;'04_VOLATILITY_REGIMES'!$C$7,"High","Extreme"))))</f>
        <v/>
      </c>
      <c r="P2609" s="20">
        <f>O2610</f>
        <v/>
      </c>
      <c r="Q2609" s="21">
        <f>YEAR(A2609)</f>
        <v/>
      </c>
    </row>
    <row r="2610">
      <c r="A2610" s="14" t="n">
        <v>45217</v>
      </c>
      <c r="B2610" s="15">
        <f>'01_RAW_Spot'!B2610</f>
        <v/>
      </c>
      <c r="C2610" s="16">
        <f>'01_RAW_IV'!B2610</f>
        <v/>
      </c>
      <c r="D2610" s="15">
        <f>LN(B2610/B2609)</f>
        <v/>
      </c>
      <c r="E2610" s="16">
        <f>STDEV(D2590:D2610)*SQRT(252)</f>
        <v/>
      </c>
      <c r="F2610" s="16">
        <f>STDEV(D2548:D2610)*SQRT(252)</f>
        <v/>
      </c>
      <c r="G2610" s="16">
        <f>IF(OR(C2610="",F2610=""),"",C2610-F2610)</f>
        <v/>
      </c>
      <c r="H2610" s="17">
        <f>IF(OR(C2610="",F2610="",F2610=0),"",C2610/F2610)</f>
        <v/>
      </c>
      <c r="I2610" s="18">
        <f>IF('01_RAW_FwdRV'!B2610="","",'01_RAW_FwdRV'!B2610)</f>
        <v/>
      </c>
      <c r="J2610" s="18">
        <f>IF(ROW()&lt;=3286,STDEV(D2611:D2631)*SQRT(252),"")</f>
        <v/>
      </c>
      <c r="K2610" s="18">
        <f>IF(ROW()&lt;=3244,LN(B2673/B2610),"")</f>
        <v/>
      </c>
      <c r="L2610" s="19" t="n">
        <v>0.0003832886163280951</v>
      </c>
      <c r="M2610" s="19" t="n">
        <v>0.0003832886163280951</v>
      </c>
      <c r="N2610" s="17" t="n">
        <v>0.2115175662150833</v>
      </c>
      <c r="O2610" s="20">
        <f>IF(F2610="","",IF(F2610&lt;'04_VOLATILITY_REGIMES'!$C$5,"Low",IF(F2610&lt;'04_VOLATILITY_REGIMES'!$C$6,"Normal",IF(F2610&lt;'04_VOLATILITY_REGIMES'!$C$7,"High","Extreme"))))</f>
        <v/>
      </c>
      <c r="P2610" s="20">
        <f>O2611</f>
        <v/>
      </c>
      <c r="Q2610" s="21">
        <f>YEAR(A2610)</f>
        <v/>
      </c>
    </row>
    <row r="2611">
      <c r="A2611" s="14" t="n">
        <v>45218</v>
      </c>
      <c r="B2611" s="15">
        <f>'01_RAW_Spot'!B2611</f>
        <v/>
      </c>
      <c r="C2611" s="16">
        <f>'01_RAW_IV'!B2611</f>
        <v/>
      </c>
      <c r="D2611" s="15">
        <f>LN(B2611/B2610)</f>
        <v/>
      </c>
      <c r="E2611" s="16">
        <f>STDEV(D2591:D2611)*SQRT(252)</f>
        <v/>
      </c>
      <c r="F2611" s="16">
        <f>STDEV(D2549:D2611)*SQRT(252)</f>
        <v/>
      </c>
      <c r="G2611" s="16">
        <f>IF(OR(C2611="",F2611=""),"",C2611-F2611)</f>
        <v/>
      </c>
      <c r="H2611" s="17">
        <f>IF(OR(C2611="",F2611="",F2611=0),"",C2611/F2611)</f>
        <v/>
      </c>
      <c r="I2611" s="18">
        <f>IF('01_RAW_FwdRV'!B2611="","",'01_RAW_FwdRV'!B2611)</f>
        <v/>
      </c>
      <c r="J2611" s="18">
        <f>IF(ROW()&lt;=3286,STDEV(D2612:D2632)*SQRT(252),"")</f>
        <v/>
      </c>
      <c r="K2611" s="18">
        <f>IF(ROW()&lt;=3244,LN(B2674/B2611),"")</f>
        <v/>
      </c>
      <c r="L2611" s="19" t="n">
        <v>0.0003831417624521073</v>
      </c>
      <c r="M2611" s="19" t="n">
        <v>0.0007662835249042146</v>
      </c>
      <c r="N2611" s="17" t="n">
        <v>0.1742393143873164</v>
      </c>
      <c r="O2611" s="20">
        <f>IF(F2611="","",IF(F2611&lt;'04_VOLATILITY_REGIMES'!$C$5,"Low",IF(F2611&lt;'04_VOLATILITY_REGIMES'!$C$6,"Normal",IF(F2611&lt;'04_VOLATILITY_REGIMES'!$C$7,"High","Extreme"))))</f>
        <v/>
      </c>
      <c r="P2611" s="20">
        <f>O2612</f>
        <v/>
      </c>
      <c r="Q2611" s="21">
        <f>YEAR(A2611)</f>
        <v/>
      </c>
    </row>
    <row r="2612">
      <c r="A2612" s="14" t="n">
        <v>45219</v>
      </c>
      <c r="B2612" s="15">
        <f>'01_RAW_Spot'!B2612</f>
        <v/>
      </c>
      <c r="C2612" s="16">
        <f>'01_RAW_IV'!B2612</f>
        <v/>
      </c>
      <c r="D2612" s="15">
        <f>LN(B2612/B2611)</f>
        <v/>
      </c>
      <c r="E2612" s="16">
        <f>STDEV(D2592:D2612)*SQRT(252)</f>
        <v/>
      </c>
      <c r="F2612" s="16">
        <f>STDEV(D2550:D2612)*SQRT(252)</f>
        <v/>
      </c>
      <c r="G2612" s="16">
        <f>IF(OR(C2612="",F2612=""),"",C2612-F2612)</f>
        <v/>
      </c>
      <c r="H2612" s="17">
        <f>IF(OR(C2612="",F2612="",F2612=0),"",C2612/F2612)</f>
        <v/>
      </c>
      <c r="I2612" s="18">
        <f>IF('01_RAW_FwdRV'!B2612="","",'01_RAW_FwdRV'!B2612)</f>
        <v/>
      </c>
      <c r="J2612" s="18">
        <f>IF(ROW()&lt;=3286,STDEV(D2613:D2633)*SQRT(252),"")</f>
        <v/>
      </c>
      <c r="K2612" s="18">
        <f>IF(ROW()&lt;=3244,LN(B2675/B2612),"")</f>
        <v/>
      </c>
      <c r="L2612" s="19" t="n">
        <v>0.0003829950210647262</v>
      </c>
      <c r="M2612" s="19" t="n">
        <v>0.001148985063194179</v>
      </c>
      <c r="N2612" s="17" t="n">
        <v>0.1396851609651594</v>
      </c>
      <c r="O2612" s="20">
        <f>IF(F2612="","",IF(F2612&lt;'04_VOLATILITY_REGIMES'!$C$5,"Low",IF(F2612&lt;'04_VOLATILITY_REGIMES'!$C$6,"Normal",IF(F2612&lt;'04_VOLATILITY_REGIMES'!$C$7,"High","Extreme"))))</f>
        <v/>
      </c>
      <c r="P2612" s="20">
        <f>O2613</f>
        <v/>
      </c>
      <c r="Q2612" s="21">
        <f>YEAR(A2612)</f>
        <v/>
      </c>
    </row>
    <row r="2613">
      <c r="A2613" s="14" t="n">
        <v>45222</v>
      </c>
      <c r="B2613" s="15">
        <f>'01_RAW_Spot'!B2613</f>
        <v/>
      </c>
      <c r="C2613" s="16">
        <f>'01_RAW_IV'!B2613</f>
        <v/>
      </c>
      <c r="D2613" s="15">
        <f>LN(B2613/B2612)</f>
        <v/>
      </c>
      <c r="E2613" s="16">
        <f>STDEV(D2593:D2613)*SQRT(252)</f>
        <v/>
      </c>
      <c r="F2613" s="16">
        <f>STDEV(D2551:D2613)*SQRT(252)</f>
        <v/>
      </c>
      <c r="G2613" s="16">
        <f>IF(OR(C2613="",F2613=""),"",C2613-F2613)</f>
        <v/>
      </c>
      <c r="H2613" s="17">
        <f>IF(OR(C2613="",F2613="",F2613=0),"",C2613/F2613)</f>
        <v/>
      </c>
      <c r="I2613" s="18">
        <f>IF('01_RAW_FwdRV'!B2613="","",'01_RAW_FwdRV'!B2613)</f>
        <v/>
      </c>
      <c r="J2613" s="18">
        <f>IF(ROW()&lt;=3286,STDEV(D2614:D2634)*SQRT(252),"")</f>
        <v/>
      </c>
      <c r="K2613" s="18">
        <f>IF(ROW()&lt;=3244,LN(B2676/B2613),"")</f>
        <v/>
      </c>
      <c r="L2613" s="19" t="n">
        <v>0.0003828483920367535</v>
      </c>
      <c r="M2613" s="19" t="n">
        <v>0.00114854517611026</v>
      </c>
      <c r="N2613" s="17" t="n">
        <v>0.1381217463673207</v>
      </c>
      <c r="O2613" s="20">
        <f>IF(F2613="","",IF(F2613&lt;'04_VOLATILITY_REGIMES'!$C$5,"Low",IF(F2613&lt;'04_VOLATILITY_REGIMES'!$C$6,"Normal",IF(F2613&lt;'04_VOLATILITY_REGIMES'!$C$7,"High","Extreme"))))</f>
        <v/>
      </c>
      <c r="P2613" s="20">
        <f>O2614</f>
        <v/>
      </c>
      <c r="Q2613" s="21">
        <f>YEAR(A2613)</f>
        <v/>
      </c>
    </row>
    <row r="2614">
      <c r="A2614" s="14" t="n">
        <v>45224</v>
      </c>
      <c r="B2614" s="15">
        <f>'01_RAW_Spot'!B2614</f>
        <v/>
      </c>
      <c r="C2614" s="16">
        <f>'01_RAW_IV'!B2614</f>
        <v/>
      </c>
      <c r="D2614" s="15">
        <f>LN(B2614/B2613)</f>
        <v/>
      </c>
      <c r="E2614" s="16">
        <f>STDEV(D2594:D2614)*SQRT(252)</f>
        <v/>
      </c>
      <c r="F2614" s="16">
        <f>STDEV(D2552:D2614)*SQRT(252)</f>
        <v/>
      </c>
      <c r="G2614" s="16">
        <f>IF(OR(C2614="",F2614=""),"",C2614-F2614)</f>
        <v/>
      </c>
      <c r="H2614" s="17">
        <f>IF(OR(C2614="",F2614="",F2614=0),"",C2614/F2614)</f>
        <v/>
      </c>
      <c r="I2614" s="18">
        <f>IF('01_RAW_FwdRV'!B2614="","",'01_RAW_FwdRV'!B2614)</f>
        <v/>
      </c>
      <c r="J2614" s="18">
        <f>IF(ROW()&lt;=3286,STDEV(D2615:D2635)*SQRT(252),"")</f>
        <v/>
      </c>
      <c r="K2614" s="18">
        <f>IF(ROW()&lt;=3244,LN(B2677/B2614),"")</f>
        <v/>
      </c>
      <c r="L2614" s="19" t="n">
        <v>0.0007654037504783774</v>
      </c>
      <c r="M2614" s="19" t="n">
        <v>0.001148105625717566</v>
      </c>
      <c r="N2614" s="17" t="n">
        <v>0.1400516205399144</v>
      </c>
      <c r="O2614" s="20">
        <f>IF(F2614="","",IF(F2614&lt;'04_VOLATILITY_REGIMES'!$C$5,"Low",IF(F2614&lt;'04_VOLATILITY_REGIMES'!$C$6,"Normal",IF(F2614&lt;'04_VOLATILITY_REGIMES'!$C$7,"High","Extreme"))))</f>
        <v/>
      </c>
      <c r="P2614" s="20">
        <f>O2615</f>
        <v/>
      </c>
      <c r="Q2614" s="21">
        <f>YEAR(A2614)</f>
        <v/>
      </c>
    </row>
    <row r="2615">
      <c r="A2615" s="14" t="n">
        <v>45225</v>
      </c>
      <c r="B2615" s="15">
        <f>'01_RAW_Spot'!B2615</f>
        <v/>
      </c>
      <c r="C2615" s="16">
        <f>'01_RAW_IV'!B2615</f>
        <v/>
      </c>
      <c r="D2615" s="15">
        <f>LN(B2615/B2614)</f>
        <v/>
      </c>
      <c r="E2615" s="16">
        <f>STDEV(D2595:D2615)*SQRT(252)</f>
        <v/>
      </c>
      <c r="F2615" s="16">
        <f>STDEV(D2553:D2615)*SQRT(252)</f>
        <v/>
      </c>
      <c r="G2615" s="16">
        <f>IF(OR(C2615="",F2615=""),"",C2615-F2615)</f>
        <v/>
      </c>
      <c r="H2615" s="17">
        <f>IF(OR(C2615="",F2615="",F2615=0),"",C2615/F2615)</f>
        <v/>
      </c>
      <c r="I2615" s="18">
        <f>IF('01_RAW_FwdRV'!B2615="","",'01_RAW_FwdRV'!B2615)</f>
        <v/>
      </c>
      <c r="J2615" s="18">
        <f>IF(ROW()&lt;=3286,STDEV(D2616:D2636)*SQRT(252),"")</f>
        <v/>
      </c>
      <c r="K2615" s="18">
        <f>IF(ROW()&lt;=3244,LN(B2678/B2615),"")</f>
        <v/>
      </c>
      <c r="L2615" s="19" t="n">
        <v>0.002677888293802601</v>
      </c>
      <c r="M2615" s="19" t="n">
        <v>0.0003825554705432288</v>
      </c>
      <c r="N2615" s="17" t="n">
        <v>0.2342195645974144</v>
      </c>
      <c r="O2615" s="20">
        <f>IF(F2615="","",IF(F2615&lt;'04_VOLATILITY_REGIMES'!$C$5,"Low",IF(F2615&lt;'04_VOLATILITY_REGIMES'!$C$6,"Normal",IF(F2615&lt;'04_VOLATILITY_REGIMES'!$C$7,"High","Extreme"))))</f>
        <v/>
      </c>
      <c r="P2615" s="20">
        <f>O2616</f>
        <v/>
      </c>
      <c r="Q2615" s="21">
        <f>YEAR(A2615)</f>
        <v/>
      </c>
    </row>
    <row r="2616">
      <c r="A2616" s="14" t="n">
        <v>45226</v>
      </c>
      <c r="B2616" s="15">
        <f>'01_RAW_Spot'!B2616</f>
        <v/>
      </c>
      <c r="C2616" s="16">
        <f>'01_RAW_IV'!B2616</f>
        <v/>
      </c>
      <c r="D2616" s="15">
        <f>LN(B2616/B2615)</f>
        <v/>
      </c>
      <c r="E2616" s="16">
        <f>STDEV(D2596:D2616)*SQRT(252)</f>
        <v/>
      </c>
      <c r="F2616" s="16">
        <f>STDEV(D2554:D2616)*SQRT(252)</f>
        <v/>
      </c>
      <c r="G2616" s="16">
        <f>IF(OR(C2616="",F2616=""),"",C2616-F2616)</f>
        <v/>
      </c>
      <c r="H2616" s="17">
        <f>IF(OR(C2616="",F2616="",F2616=0),"",C2616/F2616)</f>
        <v/>
      </c>
      <c r="I2616" s="18">
        <f>IF('01_RAW_FwdRV'!B2616="","",'01_RAW_FwdRV'!B2616)</f>
        <v/>
      </c>
      <c r="J2616" s="18">
        <f>IF(ROW()&lt;=3286,STDEV(D2617:D2637)*SQRT(252),"")</f>
        <v/>
      </c>
      <c r="K2616" s="18">
        <f>IF(ROW()&lt;=3244,LN(B2679/B2616),"")</f>
        <v/>
      </c>
      <c r="L2616" s="19" t="n">
        <v>0.002294455066921606</v>
      </c>
      <c r="M2616" s="19" t="n">
        <v>0.0003824091778202677</v>
      </c>
      <c r="N2616" s="17" t="n">
        <v>0.22708524231779</v>
      </c>
      <c r="O2616" s="20">
        <f>IF(F2616="","",IF(F2616&lt;'04_VOLATILITY_REGIMES'!$C$5,"Low",IF(F2616&lt;'04_VOLATILITY_REGIMES'!$C$6,"Normal",IF(F2616&lt;'04_VOLATILITY_REGIMES'!$C$7,"High","Extreme"))))</f>
        <v/>
      </c>
      <c r="P2616" s="20">
        <f>O2617</f>
        <v/>
      </c>
      <c r="Q2616" s="21">
        <f>YEAR(A2616)</f>
        <v/>
      </c>
    </row>
    <row r="2617">
      <c r="A2617" s="14" t="n">
        <v>45229</v>
      </c>
      <c r="B2617" s="15">
        <f>'01_RAW_Spot'!B2617</f>
        <v/>
      </c>
      <c r="C2617" s="16">
        <f>'01_RAW_IV'!B2617</f>
        <v/>
      </c>
      <c r="D2617" s="15">
        <f>LN(B2617/B2616)</f>
        <v/>
      </c>
      <c r="E2617" s="16">
        <f>STDEV(D2597:D2617)*SQRT(252)</f>
        <v/>
      </c>
      <c r="F2617" s="16">
        <f>STDEV(D2555:D2617)*SQRT(252)</f>
        <v/>
      </c>
      <c r="G2617" s="16">
        <f>IF(OR(C2617="",F2617=""),"",C2617-F2617)</f>
        <v/>
      </c>
      <c r="H2617" s="17">
        <f>IF(OR(C2617="",F2617="",F2617=0),"",C2617/F2617)</f>
        <v/>
      </c>
      <c r="I2617" s="18">
        <f>IF('01_RAW_FwdRV'!B2617="","",'01_RAW_FwdRV'!B2617)</f>
        <v/>
      </c>
      <c r="J2617" s="18">
        <f>IF(ROW()&lt;=3286,STDEV(D2618:D2638)*SQRT(252),"")</f>
        <v/>
      </c>
      <c r="K2617" s="18">
        <f>IF(ROW()&lt;=3244,LN(B2680/B2617),"")</f>
        <v/>
      </c>
      <c r="L2617" s="19" t="n">
        <v>0.001529051987767584</v>
      </c>
      <c r="M2617" s="19" t="n">
        <v>0.000382262996941896</v>
      </c>
      <c r="N2617" s="17" t="n">
        <v>0.1921481458675131</v>
      </c>
      <c r="O2617" s="20">
        <f>IF(F2617="","",IF(F2617&lt;'04_VOLATILITY_REGIMES'!$C$5,"Low",IF(F2617&lt;'04_VOLATILITY_REGIMES'!$C$6,"Normal",IF(F2617&lt;'04_VOLATILITY_REGIMES'!$C$7,"High","Extreme"))))</f>
        <v/>
      </c>
      <c r="P2617" s="20">
        <f>O2618</f>
        <v/>
      </c>
      <c r="Q2617" s="21">
        <f>YEAR(A2617)</f>
        <v/>
      </c>
    </row>
    <row r="2618">
      <c r="A2618" s="14" t="n">
        <v>45230</v>
      </c>
      <c r="B2618" s="15">
        <f>'01_RAW_Spot'!B2618</f>
        <v/>
      </c>
      <c r="C2618" s="16">
        <f>'01_RAW_IV'!B2618</f>
        <v/>
      </c>
      <c r="D2618" s="15">
        <f>LN(B2618/B2617)</f>
        <v/>
      </c>
      <c r="E2618" s="16">
        <f>STDEV(D2598:D2618)*SQRT(252)</f>
        <v/>
      </c>
      <c r="F2618" s="16">
        <f>STDEV(D2556:D2618)*SQRT(252)</f>
        <v/>
      </c>
      <c r="G2618" s="16">
        <f>IF(OR(C2618="",F2618=""),"",C2618-F2618)</f>
        <v/>
      </c>
      <c r="H2618" s="17">
        <f>IF(OR(C2618="",F2618="",F2618=0),"",C2618/F2618)</f>
        <v/>
      </c>
      <c r="I2618" s="18">
        <f>IF('01_RAW_FwdRV'!B2618="","",'01_RAW_FwdRV'!B2618)</f>
        <v/>
      </c>
      <c r="J2618" s="18">
        <f>IF(ROW()&lt;=3286,STDEV(D2619:D2639)*SQRT(252),"")</f>
        <v/>
      </c>
      <c r="K2618" s="18">
        <f>IF(ROW()&lt;=3244,LN(B2681/B2618),"")</f>
        <v/>
      </c>
      <c r="L2618" s="19" t="n">
        <v>0.0003821169277799006</v>
      </c>
      <c r="M2618" s="19" t="n">
        <v>0.0003821169277799006</v>
      </c>
      <c r="N2618" s="17" t="n">
        <v>0.163877317205125</v>
      </c>
      <c r="O2618" s="20">
        <f>IF(F2618="","",IF(F2618&lt;'04_VOLATILITY_REGIMES'!$C$5,"Low",IF(F2618&lt;'04_VOLATILITY_REGIMES'!$C$6,"Normal",IF(F2618&lt;'04_VOLATILITY_REGIMES'!$C$7,"High","Extreme"))))</f>
        <v/>
      </c>
      <c r="P2618" s="20">
        <f>O2619</f>
        <v/>
      </c>
      <c r="Q2618" s="21">
        <f>YEAR(A2618)</f>
        <v/>
      </c>
    </row>
    <row r="2619">
      <c r="A2619" s="14" t="n">
        <v>45231</v>
      </c>
      <c r="B2619" s="15">
        <f>'01_RAW_Spot'!B2619</f>
        <v/>
      </c>
      <c r="C2619" s="16">
        <f>'01_RAW_IV'!B2619</f>
        <v/>
      </c>
      <c r="D2619" s="15">
        <f>LN(B2619/B2618)</f>
        <v/>
      </c>
      <c r="E2619" s="16">
        <f>STDEV(D2599:D2619)*SQRT(252)</f>
        <v/>
      </c>
      <c r="F2619" s="16">
        <f>STDEV(D2557:D2619)*SQRT(252)</f>
        <v/>
      </c>
      <c r="G2619" s="16">
        <f>IF(OR(C2619="",F2619=""),"",C2619-F2619)</f>
        <v/>
      </c>
      <c r="H2619" s="17">
        <f>IF(OR(C2619="",F2619="",F2619=0),"",C2619/F2619)</f>
        <v/>
      </c>
      <c r="I2619" s="18">
        <f>IF('01_RAW_FwdRV'!B2619="","",'01_RAW_FwdRV'!B2619)</f>
        <v/>
      </c>
      <c r="J2619" s="18">
        <f>IF(ROW()&lt;=3286,STDEV(D2620:D2640)*SQRT(252),"")</f>
        <v/>
      </c>
      <c r="K2619" s="18">
        <f>IF(ROW()&lt;=3244,LN(B2682/B2619),"")</f>
        <v/>
      </c>
      <c r="L2619" s="19" t="n">
        <v>0.001527883880825057</v>
      </c>
      <c r="M2619" s="19" t="n">
        <v>0.0003819709702062643</v>
      </c>
      <c r="N2619" s="17" t="n">
        <v>0.2475296306514388</v>
      </c>
      <c r="O2619" s="20">
        <f>IF(F2619="","",IF(F2619&lt;'04_VOLATILITY_REGIMES'!$C$5,"Low",IF(F2619&lt;'04_VOLATILITY_REGIMES'!$C$6,"Normal",IF(F2619&lt;'04_VOLATILITY_REGIMES'!$C$7,"High","Extreme"))))</f>
        <v/>
      </c>
      <c r="P2619" s="20">
        <f>O2620</f>
        <v/>
      </c>
      <c r="Q2619" s="21">
        <f>YEAR(A2619)</f>
        <v/>
      </c>
    </row>
    <row r="2620">
      <c r="A2620" s="14" t="n">
        <v>45232</v>
      </c>
      <c r="B2620" s="15">
        <f>'01_RAW_Spot'!B2620</f>
        <v/>
      </c>
      <c r="C2620" s="16">
        <f>'01_RAW_IV'!B2620</f>
        <v/>
      </c>
      <c r="D2620" s="15">
        <f>LN(B2620/B2619)</f>
        <v/>
      </c>
      <c r="E2620" s="16">
        <f>STDEV(D2600:D2620)*SQRT(252)</f>
        <v/>
      </c>
      <c r="F2620" s="16">
        <f>STDEV(D2558:D2620)*SQRT(252)</f>
        <v/>
      </c>
      <c r="G2620" s="16">
        <f>IF(OR(C2620="",F2620=""),"",C2620-F2620)</f>
        <v/>
      </c>
      <c r="H2620" s="17">
        <f>IF(OR(C2620="",F2620="",F2620=0),"",C2620/F2620)</f>
        <v/>
      </c>
      <c r="I2620" s="18">
        <f>IF('01_RAW_FwdRV'!B2620="","",'01_RAW_FwdRV'!B2620)</f>
        <v/>
      </c>
      <c r="J2620" s="18">
        <f>IF(ROW()&lt;=3286,STDEV(D2621:D2641)*SQRT(252),"")</f>
        <v/>
      </c>
      <c r="K2620" s="18">
        <f>IF(ROW()&lt;=3244,LN(B2683/B2620),"")</f>
        <v/>
      </c>
      <c r="L2620" s="19" t="n">
        <v>0.0003818251240931653</v>
      </c>
      <c r="M2620" s="19" t="n">
        <v>0.0007636502481863307</v>
      </c>
      <c r="N2620" s="17" t="n">
        <v>0.2308466931879317</v>
      </c>
      <c r="O2620" s="20">
        <f>IF(F2620="","",IF(F2620&lt;'04_VOLATILITY_REGIMES'!$C$5,"Low",IF(F2620&lt;'04_VOLATILITY_REGIMES'!$C$6,"Normal",IF(F2620&lt;'04_VOLATILITY_REGIMES'!$C$7,"High","Extreme"))))</f>
        <v/>
      </c>
      <c r="P2620" s="20">
        <f>O2621</f>
        <v/>
      </c>
      <c r="Q2620" s="21">
        <f>YEAR(A2620)</f>
        <v/>
      </c>
    </row>
    <row r="2621">
      <c r="A2621" s="14" t="n">
        <v>45233</v>
      </c>
      <c r="B2621" s="15">
        <f>'01_RAW_Spot'!B2621</f>
        <v/>
      </c>
      <c r="C2621" s="16">
        <f>'01_RAW_IV'!B2621</f>
        <v/>
      </c>
      <c r="D2621" s="15">
        <f>LN(B2621/B2620)</f>
        <v/>
      </c>
      <c r="E2621" s="16">
        <f>STDEV(D2601:D2621)*SQRT(252)</f>
        <v/>
      </c>
      <c r="F2621" s="16">
        <f>STDEV(D2559:D2621)*SQRT(252)</f>
        <v/>
      </c>
      <c r="G2621" s="16">
        <f>IF(OR(C2621="",F2621=""),"",C2621-F2621)</f>
        <v/>
      </c>
      <c r="H2621" s="17">
        <f>IF(OR(C2621="",F2621="",F2621=0),"",C2621/F2621)</f>
        <v/>
      </c>
      <c r="I2621" s="18">
        <f>IF('01_RAW_FwdRV'!B2621="","",'01_RAW_FwdRV'!B2621)</f>
        <v/>
      </c>
      <c r="J2621" s="18">
        <f>IF(ROW()&lt;=3286,STDEV(D2622:D2642)*SQRT(252),"")</f>
        <v/>
      </c>
      <c r="K2621" s="18">
        <f>IF(ROW()&lt;=3244,LN(B2684/B2621),"")</f>
        <v/>
      </c>
      <c r="L2621" s="19" t="n">
        <v>0.0003816793893129771</v>
      </c>
      <c r="M2621" s="19" t="n">
        <v>0.001145038167938931</v>
      </c>
      <c r="N2621" s="17" t="n">
        <v>0.2129889847326888</v>
      </c>
      <c r="O2621" s="20">
        <f>IF(F2621="","",IF(F2621&lt;'04_VOLATILITY_REGIMES'!$C$5,"Low",IF(F2621&lt;'04_VOLATILITY_REGIMES'!$C$6,"Normal",IF(F2621&lt;'04_VOLATILITY_REGIMES'!$C$7,"High","Extreme"))))</f>
        <v/>
      </c>
      <c r="P2621" s="20">
        <f>O2622</f>
        <v/>
      </c>
      <c r="Q2621" s="21">
        <f>YEAR(A2621)</f>
        <v/>
      </c>
    </row>
    <row r="2622">
      <c r="A2622" s="14" t="n">
        <v>45236</v>
      </c>
      <c r="B2622" s="15">
        <f>'01_RAW_Spot'!B2622</f>
        <v/>
      </c>
      <c r="C2622" s="16">
        <f>'01_RAW_IV'!B2622</f>
        <v/>
      </c>
      <c r="D2622" s="15">
        <f>LN(B2622/B2621)</f>
        <v/>
      </c>
      <c r="E2622" s="16">
        <f>STDEV(D2602:D2622)*SQRT(252)</f>
        <v/>
      </c>
      <c r="F2622" s="16">
        <f>STDEV(D2560:D2622)*SQRT(252)</f>
        <v/>
      </c>
      <c r="G2622" s="16">
        <f>IF(OR(C2622="",F2622=""),"",C2622-F2622)</f>
        <v/>
      </c>
      <c r="H2622" s="17">
        <f>IF(OR(C2622="",F2622="",F2622=0),"",C2622/F2622)</f>
        <v/>
      </c>
      <c r="I2622" s="18">
        <f>IF('01_RAW_FwdRV'!B2622="","",'01_RAW_FwdRV'!B2622)</f>
        <v/>
      </c>
      <c r="J2622" s="18">
        <f>IF(ROW()&lt;=3286,STDEV(D2623:D2643)*SQRT(252),"")</f>
        <v/>
      </c>
      <c r="K2622" s="18">
        <f>IF(ROW()&lt;=3244,LN(B2685/B2622),"")</f>
        <v/>
      </c>
      <c r="L2622" s="19" t="n">
        <v>0.003052270125906143</v>
      </c>
      <c r="M2622" s="19" t="n">
        <v>0.0003815337657382679</v>
      </c>
      <c r="N2622" s="17" t="n">
        <v>0.3374719546476773</v>
      </c>
      <c r="O2622" s="20">
        <f>IF(F2622="","",IF(F2622&lt;'04_VOLATILITY_REGIMES'!$C$5,"Low",IF(F2622&lt;'04_VOLATILITY_REGIMES'!$C$6,"Normal",IF(F2622&lt;'04_VOLATILITY_REGIMES'!$C$7,"High","Extreme"))))</f>
        <v/>
      </c>
      <c r="P2622" s="20">
        <f>O2623</f>
        <v/>
      </c>
      <c r="Q2622" s="21">
        <f>YEAR(A2622)</f>
        <v/>
      </c>
    </row>
    <row r="2623">
      <c r="A2623" s="14" t="n">
        <v>45237</v>
      </c>
      <c r="B2623" s="15">
        <f>'01_RAW_Spot'!B2623</f>
        <v/>
      </c>
      <c r="C2623" s="16">
        <f>'01_RAW_IV'!B2623</f>
        <v/>
      </c>
      <c r="D2623" s="15">
        <f>LN(B2623/B2622)</f>
        <v/>
      </c>
      <c r="E2623" s="16">
        <f>STDEV(D2603:D2623)*SQRT(252)</f>
        <v/>
      </c>
      <c r="F2623" s="16">
        <f>STDEV(D2561:D2623)*SQRT(252)</f>
        <v/>
      </c>
      <c r="G2623" s="16">
        <f>IF(OR(C2623="",F2623=""),"",C2623-F2623)</f>
        <v/>
      </c>
      <c r="H2623" s="17">
        <f>IF(OR(C2623="",F2623="",F2623=0),"",C2623/F2623)</f>
        <v/>
      </c>
      <c r="I2623" s="18">
        <f>IF('01_RAW_FwdRV'!B2623="","",'01_RAW_FwdRV'!B2623)</f>
        <v/>
      </c>
      <c r="J2623" s="18">
        <f>IF(ROW()&lt;=3286,STDEV(D2624:D2644)*SQRT(252),"")</f>
        <v/>
      </c>
      <c r="K2623" s="18">
        <f>IF(ROW()&lt;=3244,LN(B2686/B2623),"")</f>
        <v/>
      </c>
      <c r="L2623" s="19" t="n">
        <v>0.0003813882532418002</v>
      </c>
      <c r="M2623" s="19" t="n">
        <v>0.0003813882532418002</v>
      </c>
      <c r="N2623" s="17" t="n">
        <v>0.2896205545431043</v>
      </c>
      <c r="O2623" s="20">
        <f>IF(F2623="","",IF(F2623&lt;'04_VOLATILITY_REGIMES'!$C$5,"Low",IF(F2623&lt;'04_VOLATILITY_REGIMES'!$C$6,"Normal",IF(F2623&lt;'04_VOLATILITY_REGIMES'!$C$7,"High","Extreme"))))</f>
        <v/>
      </c>
      <c r="P2623" s="20">
        <f>O2624</f>
        <v/>
      </c>
      <c r="Q2623" s="21">
        <f>YEAR(A2623)</f>
        <v/>
      </c>
    </row>
    <row r="2624">
      <c r="A2624" s="14" t="n">
        <v>45238</v>
      </c>
      <c r="B2624" s="15">
        <f>'01_RAW_Spot'!B2624</f>
        <v/>
      </c>
      <c r="C2624" s="16">
        <f>'01_RAW_IV'!B2624</f>
        <v/>
      </c>
      <c r="D2624" s="15">
        <f>LN(B2624/B2623)</f>
        <v/>
      </c>
      <c r="E2624" s="16">
        <f>STDEV(D2604:D2624)*SQRT(252)</f>
        <v/>
      </c>
      <c r="F2624" s="16">
        <f>STDEV(D2562:D2624)*SQRT(252)</f>
        <v/>
      </c>
      <c r="G2624" s="16">
        <f>IF(OR(C2624="",F2624=""),"",C2624-F2624)</f>
        <v/>
      </c>
      <c r="H2624" s="17">
        <f>IF(OR(C2624="",F2624="",F2624=0),"",C2624/F2624)</f>
        <v/>
      </c>
      <c r="I2624" s="18">
        <f>IF('01_RAW_FwdRV'!B2624="","",'01_RAW_FwdRV'!B2624)</f>
        <v/>
      </c>
      <c r="J2624" s="18">
        <f>IF(ROW()&lt;=3286,STDEV(D2625:D2645)*SQRT(252),"")</f>
        <v/>
      </c>
      <c r="K2624" s="18">
        <f>IF(ROW()&lt;=3244,LN(B2687/B2624),"")</f>
        <v/>
      </c>
      <c r="L2624" s="19" t="n">
        <v>0.0003812428516965307</v>
      </c>
      <c r="M2624" s="19" t="n">
        <v>0.0003812428516965307</v>
      </c>
      <c r="N2624" s="17" t="n">
        <v>0.2766817629258576</v>
      </c>
      <c r="O2624" s="20">
        <f>IF(F2624="","",IF(F2624&lt;'04_VOLATILITY_REGIMES'!$C$5,"Low",IF(F2624&lt;'04_VOLATILITY_REGIMES'!$C$6,"Normal",IF(F2624&lt;'04_VOLATILITY_REGIMES'!$C$7,"High","Extreme"))))</f>
        <v/>
      </c>
      <c r="P2624" s="20">
        <f>O2625</f>
        <v/>
      </c>
      <c r="Q2624" s="21">
        <f>YEAR(A2624)</f>
        <v/>
      </c>
    </row>
    <row r="2625">
      <c r="A2625" s="14" t="n">
        <v>45239</v>
      </c>
      <c r="B2625" s="15">
        <f>'01_RAW_Spot'!B2625</f>
        <v/>
      </c>
      <c r="C2625" s="16">
        <f>'01_RAW_IV'!B2625</f>
        <v/>
      </c>
      <c r="D2625" s="15">
        <f>LN(B2625/B2624)</f>
        <v/>
      </c>
      <c r="E2625" s="16">
        <f>STDEV(D2605:D2625)*SQRT(252)</f>
        <v/>
      </c>
      <c r="F2625" s="16">
        <f>STDEV(D2563:D2625)*SQRT(252)</f>
        <v/>
      </c>
      <c r="G2625" s="16">
        <f>IF(OR(C2625="",F2625=""),"",C2625-F2625)</f>
        <v/>
      </c>
      <c r="H2625" s="17">
        <f>IF(OR(C2625="",F2625="",F2625=0),"",C2625/F2625)</f>
        <v/>
      </c>
      <c r="I2625" s="18">
        <f>IF('01_RAW_FwdRV'!B2625="","",'01_RAW_FwdRV'!B2625)</f>
        <v/>
      </c>
      <c r="J2625" s="18">
        <f>IF(ROW()&lt;=3286,STDEV(D2626:D2646)*SQRT(252),"")</f>
        <v/>
      </c>
      <c r="K2625" s="18">
        <f>IF(ROW()&lt;=3244,LN(B2688/B2625),"")</f>
        <v/>
      </c>
      <c r="L2625" s="19" t="n">
        <v>0.0003810975609756098</v>
      </c>
      <c r="M2625" s="19" t="n">
        <v>0.0003810975609756098</v>
      </c>
      <c r="N2625" s="17" t="n">
        <v>0.2784608479427337</v>
      </c>
      <c r="O2625" s="20">
        <f>IF(F2625="","",IF(F2625&lt;'04_VOLATILITY_REGIMES'!$C$5,"Low",IF(F2625&lt;'04_VOLATILITY_REGIMES'!$C$6,"Normal",IF(F2625&lt;'04_VOLATILITY_REGIMES'!$C$7,"High","Extreme"))))</f>
        <v/>
      </c>
      <c r="P2625" s="20">
        <f>O2626</f>
        <v/>
      </c>
      <c r="Q2625" s="21">
        <f>YEAR(A2625)</f>
        <v/>
      </c>
    </row>
    <row r="2626">
      <c r="A2626" s="14" t="n">
        <v>45240</v>
      </c>
      <c r="B2626" s="15">
        <f>'01_RAW_Spot'!B2626</f>
        <v/>
      </c>
      <c r="C2626" s="16">
        <f>'01_RAW_IV'!B2626</f>
        <v/>
      </c>
      <c r="D2626" s="15">
        <f>LN(B2626/B2625)</f>
        <v/>
      </c>
      <c r="E2626" s="16">
        <f>STDEV(D2606:D2626)*SQRT(252)</f>
        <v/>
      </c>
      <c r="F2626" s="16">
        <f>STDEV(D2564:D2626)*SQRT(252)</f>
        <v/>
      </c>
      <c r="G2626" s="16">
        <f>IF(OR(C2626="",F2626=""),"",C2626-F2626)</f>
        <v/>
      </c>
      <c r="H2626" s="17">
        <f>IF(OR(C2626="",F2626="",F2626=0),"",C2626/F2626)</f>
        <v/>
      </c>
      <c r="I2626" s="18">
        <f>IF('01_RAW_FwdRV'!B2626="","",'01_RAW_FwdRV'!B2626)</f>
        <v/>
      </c>
      <c r="J2626" s="18">
        <f>IF(ROW()&lt;=3286,STDEV(D2627:D2647)*SQRT(252),"")</f>
        <v/>
      </c>
      <c r="K2626" s="18">
        <f>IF(ROW()&lt;=3244,LN(B2689/B2626),"")</f>
        <v/>
      </c>
      <c r="L2626" s="19" t="n">
        <v>0.005333333333333333</v>
      </c>
      <c r="M2626" s="19" t="n">
        <v>0.000380952380952381</v>
      </c>
      <c r="N2626" s="17" t="n">
        <v>0.4238119917822887</v>
      </c>
      <c r="O2626" s="20">
        <f>IF(F2626="","",IF(F2626&lt;'04_VOLATILITY_REGIMES'!$C$5,"Low",IF(F2626&lt;'04_VOLATILITY_REGIMES'!$C$6,"Normal",IF(F2626&lt;'04_VOLATILITY_REGIMES'!$C$7,"High","Extreme"))))</f>
        <v/>
      </c>
      <c r="P2626" s="20">
        <f>O2627</f>
        <v/>
      </c>
      <c r="Q2626" s="21">
        <f>YEAR(A2626)</f>
        <v/>
      </c>
    </row>
    <row r="2627">
      <c r="A2627" s="14" t="n">
        <v>45243</v>
      </c>
      <c r="B2627" s="15">
        <f>'01_RAW_Spot'!B2627</f>
        <v/>
      </c>
      <c r="C2627" s="16">
        <f>'01_RAW_IV'!B2627</f>
        <v/>
      </c>
      <c r="D2627" s="15">
        <f>LN(B2627/B2626)</f>
        <v/>
      </c>
      <c r="E2627" s="16">
        <f>STDEV(D2607:D2627)*SQRT(252)</f>
        <v/>
      </c>
      <c r="F2627" s="16">
        <f>STDEV(D2565:D2627)*SQRT(252)</f>
        <v/>
      </c>
      <c r="G2627" s="16">
        <f>IF(OR(C2627="",F2627=""),"",C2627-F2627)</f>
        <v/>
      </c>
      <c r="H2627" s="17">
        <f>IF(OR(C2627="",F2627="",F2627=0),"",C2627/F2627)</f>
        <v/>
      </c>
      <c r="I2627" s="18">
        <f>IF('01_RAW_FwdRV'!B2627="","",'01_RAW_FwdRV'!B2627)</f>
        <v/>
      </c>
      <c r="J2627" s="18">
        <f>IF(ROW()&lt;=3286,STDEV(D2628:D2648)*SQRT(252),"")</f>
        <v/>
      </c>
      <c r="K2627" s="18">
        <f>IF(ROW()&lt;=3244,LN(B2690/B2627),"")</f>
        <v/>
      </c>
      <c r="L2627" s="19" t="n">
        <v>0.003808073115003808</v>
      </c>
      <c r="M2627" s="19" t="n">
        <v>0.0007616146230007616</v>
      </c>
      <c r="N2627" s="17" t="n">
        <v>0.3614323445955043</v>
      </c>
      <c r="O2627" s="20">
        <f>IF(F2627="","",IF(F2627&lt;'04_VOLATILITY_REGIMES'!$C$5,"Low",IF(F2627&lt;'04_VOLATILITY_REGIMES'!$C$6,"Normal",IF(F2627&lt;'04_VOLATILITY_REGIMES'!$C$7,"High","Extreme"))))</f>
        <v/>
      </c>
      <c r="P2627" s="20">
        <f>O2628</f>
        <v/>
      </c>
      <c r="Q2627" s="21">
        <f>YEAR(A2627)</f>
        <v/>
      </c>
    </row>
    <row r="2628">
      <c r="A2628" s="14" t="n">
        <v>45245</v>
      </c>
      <c r="B2628" s="15">
        <f>'01_RAW_Spot'!B2628</f>
        <v/>
      </c>
      <c r="C2628" s="16">
        <f>'01_RAW_IV'!B2628</f>
        <v/>
      </c>
      <c r="D2628" s="15">
        <f>LN(B2628/B2627)</f>
        <v/>
      </c>
      <c r="E2628" s="16">
        <f>STDEV(D2608:D2628)*SQRT(252)</f>
        <v/>
      </c>
      <c r="F2628" s="16">
        <f>STDEV(D2566:D2628)*SQRT(252)</f>
        <v/>
      </c>
      <c r="G2628" s="16">
        <f>IF(OR(C2628="",F2628=""),"",C2628-F2628)</f>
        <v/>
      </c>
      <c r="H2628" s="17">
        <f>IF(OR(C2628="",F2628="",F2628=0),"",C2628/F2628)</f>
        <v/>
      </c>
      <c r="I2628" s="18">
        <f>IF('01_RAW_FwdRV'!B2628="","",'01_RAW_FwdRV'!B2628)</f>
        <v/>
      </c>
      <c r="J2628" s="18">
        <f>IF(ROW()&lt;=3286,STDEV(D2629:D2649)*SQRT(252),"")</f>
        <v/>
      </c>
      <c r="K2628" s="18">
        <f>IF(ROW()&lt;=3244,LN(B2691/B2628),"")</f>
        <v/>
      </c>
      <c r="L2628" s="19" t="n">
        <v>0.004187285877426722</v>
      </c>
      <c r="M2628" s="19" t="n">
        <v>0.001903311762466692</v>
      </c>
      <c r="N2628" s="17" t="n">
        <v>0.3428547491258508</v>
      </c>
      <c r="O2628" s="20">
        <f>IF(F2628="","",IF(F2628&lt;'04_VOLATILITY_REGIMES'!$C$5,"Low",IF(F2628&lt;'04_VOLATILITY_REGIMES'!$C$6,"Normal",IF(F2628&lt;'04_VOLATILITY_REGIMES'!$C$7,"High","Extreme"))))</f>
        <v/>
      </c>
      <c r="P2628" s="20">
        <f>O2629</f>
        <v/>
      </c>
      <c r="Q2628" s="21">
        <f>YEAR(A2628)</f>
        <v/>
      </c>
    </row>
    <row r="2629">
      <c r="A2629" s="14" t="n">
        <v>45246</v>
      </c>
      <c r="B2629" s="15">
        <f>'01_RAW_Spot'!B2629</f>
        <v/>
      </c>
      <c r="C2629" s="16">
        <f>'01_RAW_IV'!B2629</f>
        <v/>
      </c>
      <c r="D2629" s="15">
        <f>LN(B2629/B2628)</f>
        <v/>
      </c>
      <c r="E2629" s="16">
        <f>STDEV(D2609:D2629)*SQRT(252)</f>
        <v/>
      </c>
      <c r="F2629" s="16">
        <f>STDEV(D2567:D2629)*SQRT(252)</f>
        <v/>
      </c>
      <c r="G2629" s="16">
        <f>IF(OR(C2629="",F2629=""),"",C2629-F2629)</f>
        <v/>
      </c>
      <c r="H2629" s="17">
        <f>IF(OR(C2629="",F2629="",F2629=0),"",C2629/F2629)</f>
        <v/>
      </c>
      <c r="I2629" s="18">
        <f>IF('01_RAW_FwdRV'!B2629="","",'01_RAW_FwdRV'!B2629)</f>
        <v/>
      </c>
      <c r="J2629" s="18">
        <f>IF(ROW()&lt;=3286,STDEV(D2630:D2650)*SQRT(252),"")</f>
        <v/>
      </c>
      <c r="K2629" s="18">
        <f>IF(ROW()&lt;=3244,LN(B2692/B2629),"")</f>
        <v/>
      </c>
      <c r="L2629" s="19" t="n">
        <v>0.0015220700152207</v>
      </c>
      <c r="M2629" s="19" t="n">
        <v>0.001902587519025875</v>
      </c>
      <c r="N2629" s="17" t="n">
        <v>0.3116429019777017</v>
      </c>
      <c r="O2629" s="20">
        <f>IF(F2629="","",IF(F2629&lt;'04_VOLATILITY_REGIMES'!$C$5,"Low",IF(F2629&lt;'04_VOLATILITY_REGIMES'!$C$6,"Normal",IF(F2629&lt;'04_VOLATILITY_REGIMES'!$C$7,"High","Extreme"))))</f>
        <v/>
      </c>
      <c r="P2629" s="20">
        <f>O2630</f>
        <v/>
      </c>
      <c r="Q2629" s="21">
        <f>YEAR(A2629)</f>
        <v/>
      </c>
    </row>
    <row r="2630">
      <c r="A2630" s="14" t="n">
        <v>45247</v>
      </c>
      <c r="B2630" s="15">
        <f>'01_RAW_Spot'!B2630</f>
        <v/>
      </c>
      <c r="C2630" s="16">
        <f>'01_RAW_IV'!B2630</f>
        <v/>
      </c>
      <c r="D2630" s="15">
        <f>LN(B2630/B2629)</f>
        <v/>
      </c>
      <c r="E2630" s="16">
        <f>STDEV(D2610:D2630)*SQRT(252)</f>
        <v/>
      </c>
      <c r="F2630" s="16">
        <f>STDEV(D2568:D2630)*SQRT(252)</f>
        <v/>
      </c>
      <c r="G2630" s="16">
        <f>IF(OR(C2630="",F2630=""),"",C2630-F2630)</f>
        <v/>
      </c>
      <c r="H2630" s="17">
        <f>IF(OR(C2630="",F2630="",F2630=0),"",C2630/F2630)</f>
        <v/>
      </c>
      <c r="I2630" s="18">
        <f>IF('01_RAW_FwdRV'!B2630="","",'01_RAW_FwdRV'!B2630)</f>
        <v/>
      </c>
      <c r="J2630" s="18">
        <f>IF(ROW()&lt;=3286,STDEV(D2631:D2651)*SQRT(252),"")</f>
        <v/>
      </c>
      <c r="K2630" s="18">
        <f>IF(ROW()&lt;=3244,LN(B2693/B2630),"")</f>
        <v/>
      </c>
      <c r="L2630" s="19" t="n">
        <v>0.0003803727653100038</v>
      </c>
      <c r="M2630" s="19" t="n">
        <v>0.001521491061240015</v>
      </c>
      <c r="N2630" s="17" t="n">
        <v>0.2225630552206097</v>
      </c>
      <c r="O2630" s="20">
        <f>IF(F2630="","",IF(F2630&lt;'04_VOLATILITY_REGIMES'!$C$5,"Low",IF(F2630&lt;'04_VOLATILITY_REGIMES'!$C$6,"Normal",IF(F2630&lt;'04_VOLATILITY_REGIMES'!$C$7,"High","Extreme"))))</f>
        <v/>
      </c>
      <c r="P2630" s="20">
        <f>O2631</f>
        <v/>
      </c>
      <c r="Q2630" s="21">
        <f>YEAR(A2630)</f>
        <v/>
      </c>
    </row>
    <row r="2631">
      <c r="A2631" s="14" t="n">
        <v>45250</v>
      </c>
      <c r="B2631" s="15">
        <f>'01_RAW_Spot'!B2631</f>
        <v/>
      </c>
      <c r="C2631" s="16">
        <f>'01_RAW_IV'!B2631</f>
        <v/>
      </c>
      <c r="D2631" s="15">
        <f>LN(B2631/B2630)</f>
        <v/>
      </c>
      <c r="E2631" s="16">
        <f>STDEV(D2611:D2631)*SQRT(252)</f>
        <v/>
      </c>
      <c r="F2631" s="16">
        <f>STDEV(D2569:D2631)*SQRT(252)</f>
        <v/>
      </c>
      <c r="G2631" s="16">
        <f>IF(OR(C2631="",F2631=""),"",C2631-F2631)</f>
        <v/>
      </c>
      <c r="H2631" s="17">
        <f>IF(OR(C2631="",F2631="",F2631=0),"",C2631/F2631)</f>
        <v/>
      </c>
      <c r="I2631" s="18">
        <f>IF('01_RAW_FwdRV'!B2631="","",'01_RAW_FwdRV'!B2631)</f>
        <v/>
      </c>
      <c r="J2631" s="18">
        <f>IF(ROW()&lt;=3286,STDEV(D2632:D2652)*SQRT(252),"")</f>
        <v/>
      </c>
      <c r="K2631" s="18">
        <f>IF(ROW()&lt;=3244,LN(B2694/B2631),"")</f>
        <v/>
      </c>
      <c r="L2631" s="19" t="n">
        <v>0.0003802281368821293</v>
      </c>
      <c r="M2631" s="19" t="n">
        <v>0.0003802281368821293</v>
      </c>
      <c r="N2631" s="17" t="n">
        <v>0.2326792590253571</v>
      </c>
      <c r="O2631" s="20">
        <f>IF(F2631="","",IF(F2631&lt;'04_VOLATILITY_REGIMES'!$C$5,"Low",IF(F2631&lt;'04_VOLATILITY_REGIMES'!$C$6,"Normal",IF(F2631&lt;'04_VOLATILITY_REGIMES'!$C$7,"High","Extreme"))))</f>
        <v/>
      </c>
      <c r="P2631" s="20">
        <f>O2632</f>
        <v/>
      </c>
      <c r="Q2631" s="21">
        <f>YEAR(A2631)</f>
        <v/>
      </c>
    </row>
    <row r="2632">
      <c r="A2632" s="14" t="n">
        <v>45251</v>
      </c>
      <c r="B2632" s="15">
        <f>'01_RAW_Spot'!B2632</f>
        <v/>
      </c>
      <c r="C2632" s="16">
        <f>'01_RAW_IV'!B2632</f>
        <v/>
      </c>
      <c r="D2632" s="15">
        <f>LN(B2632/B2631)</f>
        <v/>
      </c>
      <c r="E2632" s="16">
        <f>STDEV(D2612:D2632)*SQRT(252)</f>
        <v/>
      </c>
      <c r="F2632" s="16">
        <f>STDEV(D2570:D2632)*SQRT(252)</f>
        <v/>
      </c>
      <c r="G2632" s="16">
        <f>IF(OR(C2632="",F2632=""),"",C2632-F2632)</f>
        <v/>
      </c>
      <c r="H2632" s="17">
        <f>IF(OR(C2632="",F2632="",F2632=0),"",C2632/F2632)</f>
        <v/>
      </c>
      <c r="I2632" s="18">
        <f>IF('01_RAW_FwdRV'!B2632="","",'01_RAW_FwdRV'!B2632)</f>
        <v/>
      </c>
      <c r="J2632" s="18">
        <f>IF(ROW()&lt;=3286,STDEV(D2633:D2653)*SQRT(252),"")</f>
        <v/>
      </c>
      <c r="K2632" s="18">
        <f>IF(ROW()&lt;=3244,LN(B2695/B2632),"")</f>
        <v/>
      </c>
      <c r="L2632" s="19" t="n">
        <v>0.001140250855188141</v>
      </c>
      <c r="M2632" s="19" t="n">
        <v>0.0003800836183960471</v>
      </c>
      <c r="N2632" s="17" t="n">
        <v>0.2523567140912319</v>
      </c>
      <c r="O2632" s="20">
        <f>IF(F2632="","",IF(F2632&lt;'04_VOLATILITY_REGIMES'!$C$5,"Low",IF(F2632&lt;'04_VOLATILITY_REGIMES'!$C$6,"Normal",IF(F2632&lt;'04_VOLATILITY_REGIMES'!$C$7,"High","Extreme"))))</f>
        <v/>
      </c>
      <c r="P2632" s="20">
        <f>O2633</f>
        <v/>
      </c>
      <c r="Q2632" s="21">
        <f>YEAR(A2632)</f>
        <v/>
      </c>
    </row>
    <row r="2633">
      <c r="A2633" s="14" t="n">
        <v>45252</v>
      </c>
      <c r="B2633" s="15">
        <f>'01_RAW_Spot'!B2633</f>
        <v/>
      </c>
      <c r="C2633" s="16">
        <f>'01_RAW_IV'!B2633</f>
        <v/>
      </c>
      <c r="D2633" s="15">
        <f>LN(B2633/B2632)</f>
        <v/>
      </c>
      <c r="E2633" s="16">
        <f>STDEV(D2613:D2633)*SQRT(252)</f>
        <v/>
      </c>
      <c r="F2633" s="16">
        <f>STDEV(D2571:D2633)*SQRT(252)</f>
        <v/>
      </c>
      <c r="G2633" s="16">
        <f>IF(OR(C2633="",F2633=""),"",C2633-F2633)</f>
        <v/>
      </c>
      <c r="H2633" s="17">
        <f>IF(OR(C2633="",F2633="",F2633=0),"",C2633/F2633)</f>
        <v/>
      </c>
      <c r="I2633" s="18">
        <f>IF('01_RAW_FwdRV'!B2633="","",'01_RAW_FwdRV'!B2633)</f>
        <v/>
      </c>
      <c r="J2633" s="18">
        <f>IF(ROW()&lt;=3286,STDEV(D2634:D2654)*SQRT(252),"")</f>
        <v/>
      </c>
      <c r="K2633" s="18">
        <f>IF(ROW()&lt;=3244,LN(B2696/B2633),"")</f>
        <v/>
      </c>
      <c r="L2633" s="19" t="n">
        <v>0.001519756838905775</v>
      </c>
      <c r="M2633" s="19" t="n">
        <v>0.0007598784194528875</v>
      </c>
      <c r="N2633" s="17" t="n">
        <v>0.2836408284121147</v>
      </c>
      <c r="O2633" s="20">
        <f>IF(F2633="","",IF(F2633&lt;'04_VOLATILITY_REGIMES'!$C$5,"Low",IF(F2633&lt;'04_VOLATILITY_REGIMES'!$C$6,"Normal",IF(F2633&lt;'04_VOLATILITY_REGIMES'!$C$7,"High","Extreme"))))</f>
        <v/>
      </c>
      <c r="P2633" s="20">
        <f>O2634</f>
        <v/>
      </c>
      <c r="Q2633" s="21">
        <f>YEAR(A2633)</f>
        <v/>
      </c>
    </row>
    <row r="2634">
      <c r="A2634" s="14" t="n">
        <v>45253</v>
      </c>
      <c r="B2634" s="15">
        <f>'01_RAW_Spot'!B2634</f>
        <v/>
      </c>
      <c r="C2634" s="16">
        <f>'01_RAW_IV'!B2634</f>
        <v/>
      </c>
      <c r="D2634" s="15">
        <f>LN(B2634/B2633)</f>
        <v/>
      </c>
      <c r="E2634" s="16">
        <f>STDEV(D2614:D2634)*SQRT(252)</f>
        <v/>
      </c>
      <c r="F2634" s="16">
        <f>STDEV(D2572:D2634)*SQRT(252)</f>
        <v/>
      </c>
      <c r="G2634" s="16">
        <f>IF(OR(C2634="",F2634=""),"",C2634-F2634)</f>
        <v/>
      </c>
      <c r="H2634" s="17">
        <f>IF(OR(C2634="",F2634="",F2634=0),"",C2634/F2634)</f>
        <v/>
      </c>
      <c r="I2634" s="18">
        <f>IF('01_RAW_FwdRV'!B2634="","",'01_RAW_FwdRV'!B2634)</f>
        <v/>
      </c>
      <c r="J2634" s="18">
        <f>IF(ROW()&lt;=3286,STDEV(D2635:D2655)*SQRT(252),"")</f>
        <v/>
      </c>
      <c r="K2634" s="18">
        <f>IF(ROW()&lt;=3244,LN(B2697/B2634),"")</f>
        <v/>
      </c>
      <c r="L2634" s="19" t="n">
        <v>0.001519179642992784</v>
      </c>
      <c r="M2634" s="19" t="n">
        <v>0.000379794910748196</v>
      </c>
      <c r="N2634" s="17" t="n">
        <v>0.2886998065898868</v>
      </c>
      <c r="O2634" s="20">
        <f>IF(F2634="","",IF(F2634&lt;'04_VOLATILITY_REGIMES'!$C$5,"Low",IF(F2634&lt;'04_VOLATILITY_REGIMES'!$C$6,"Normal",IF(F2634&lt;'04_VOLATILITY_REGIMES'!$C$7,"High","Extreme"))))</f>
        <v/>
      </c>
      <c r="P2634" s="20">
        <f>O2635</f>
        <v/>
      </c>
      <c r="Q2634" s="21">
        <f>YEAR(A2634)</f>
        <v/>
      </c>
    </row>
    <row r="2635">
      <c r="A2635" s="14" t="n">
        <v>45254</v>
      </c>
      <c r="B2635" s="15">
        <f>'01_RAW_Spot'!B2635</f>
        <v/>
      </c>
      <c r="C2635" s="16">
        <f>'01_RAW_IV'!B2635</f>
        <v/>
      </c>
      <c r="D2635" s="15">
        <f>LN(B2635/B2634)</f>
        <v/>
      </c>
      <c r="E2635" s="16">
        <f>STDEV(D2615:D2635)*SQRT(252)</f>
        <v/>
      </c>
      <c r="F2635" s="16">
        <f>STDEV(D2573:D2635)*SQRT(252)</f>
        <v/>
      </c>
      <c r="G2635" s="16">
        <f>IF(OR(C2635="",F2635=""),"",C2635-F2635)</f>
        <v/>
      </c>
      <c r="H2635" s="17">
        <f>IF(OR(C2635="",F2635="",F2635=0),"",C2635/F2635)</f>
        <v/>
      </c>
      <c r="I2635" s="18">
        <f>IF('01_RAW_FwdRV'!B2635="","",'01_RAW_FwdRV'!B2635)</f>
        <v/>
      </c>
      <c r="J2635" s="18">
        <f>IF(ROW()&lt;=3286,STDEV(D2636:D2656)*SQRT(252),"")</f>
        <v/>
      </c>
      <c r="K2635" s="18">
        <f>IF(ROW()&lt;=3244,LN(B2698/B2635),"")</f>
        <v/>
      </c>
      <c r="L2635" s="19" t="n">
        <v>0.0007593014426727411</v>
      </c>
      <c r="M2635" s="19" t="n">
        <v>0.0003796507213363706</v>
      </c>
      <c r="N2635" s="17" t="n">
        <v>0.3444646225627703</v>
      </c>
      <c r="O2635" s="20">
        <f>IF(F2635="","",IF(F2635&lt;'04_VOLATILITY_REGIMES'!$C$5,"Low",IF(F2635&lt;'04_VOLATILITY_REGIMES'!$C$6,"Normal",IF(F2635&lt;'04_VOLATILITY_REGIMES'!$C$7,"High","Extreme"))))</f>
        <v/>
      </c>
      <c r="P2635" s="20">
        <f>O2636</f>
        <v/>
      </c>
      <c r="Q2635" s="21">
        <f>YEAR(A2635)</f>
        <v/>
      </c>
    </row>
    <row r="2636">
      <c r="A2636" s="14" t="n">
        <v>45258</v>
      </c>
      <c r="B2636" s="15">
        <f>'01_RAW_Spot'!B2636</f>
        <v/>
      </c>
      <c r="C2636" s="16">
        <f>'01_RAW_IV'!B2636</f>
        <v/>
      </c>
      <c r="D2636" s="15">
        <f>LN(B2636/B2635)</f>
        <v/>
      </c>
      <c r="E2636" s="16">
        <f>STDEV(D2616:D2636)*SQRT(252)</f>
        <v/>
      </c>
      <c r="F2636" s="16">
        <f>STDEV(D2574:D2636)*SQRT(252)</f>
        <v/>
      </c>
      <c r="G2636" s="16">
        <f>IF(OR(C2636="",F2636=""),"",C2636-F2636)</f>
        <v/>
      </c>
      <c r="H2636" s="17">
        <f>IF(OR(C2636="",F2636="",F2636=0),"",C2636/F2636)</f>
        <v/>
      </c>
      <c r="I2636" s="18">
        <f>IF('01_RAW_FwdRV'!B2636="","",'01_RAW_FwdRV'!B2636)</f>
        <v/>
      </c>
      <c r="J2636" s="18">
        <f>IF(ROW()&lt;=3286,STDEV(D2637:D2657)*SQRT(252),"")</f>
        <v/>
      </c>
      <c r="K2636" s="18">
        <f>IF(ROW()&lt;=3244,LN(B2699/B2636),"")</f>
        <v/>
      </c>
      <c r="L2636" s="19" t="n">
        <v>0.0007590132827324478</v>
      </c>
      <c r="M2636" s="19" t="n">
        <v>0.0003795066413662239</v>
      </c>
      <c r="N2636" s="17" t="n">
        <v>0.3410614717830315</v>
      </c>
      <c r="O2636" s="20">
        <f>IF(F2636="","",IF(F2636&lt;'04_VOLATILITY_REGIMES'!$C$5,"Low",IF(F2636&lt;'04_VOLATILITY_REGIMES'!$C$6,"Normal",IF(F2636&lt;'04_VOLATILITY_REGIMES'!$C$7,"High","Extreme"))))</f>
        <v/>
      </c>
      <c r="P2636" s="20">
        <f>O2637</f>
        <v/>
      </c>
      <c r="Q2636" s="21">
        <f>YEAR(A2636)</f>
        <v/>
      </c>
    </row>
    <row r="2637">
      <c r="A2637" s="14" t="n">
        <v>45259</v>
      </c>
      <c r="B2637" s="15">
        <f>'01_RAW_Spot'!B2637</f>
        <v/>
      </c>
      <c r="C2637" s="16">
        <f>'01_RAW_IV'!B2637</f>
        <v/>
      </c>
      <c r="D2637" s="15">
        <f>LN(B2637/B2636)</f>
        <v/>
      </c>
      <c r="E2637" s="16">
        <f>STDEV(D2617:D2637)*SQRT(252)</f>
        <v/>
      </c>
      <c r="F2637" s="16">
        <f>STDEV(D2575:D2637)*SQRT(252)</f>
        <v/>
      </c>
      <c r="G2637" s="16">
        <f>IF(OR(C2637="",F2637=""),"",C2637-F2637)</f>
        <v/>
      </c>
      <c r="H2637" s="17">
        <f>IF(OR(C2637="",F2637="",F2637=0),"",C2637/F2637)</f>
        <v/>
      </c>
      <c r="I2637" s="18">
        <f>IF('01_RAW_FwdRV'!B2637="","",'01_RAW_FwdRV'!B2637)</f>
        <v/>
      </c>
      <c r="J2637" s="18">
        <f>IF(ROW()&lt;=3286,STDEV(D2638:D2658)*SQRT(252),"")</f>
        <v/>
      </c>
      <c r="K2637" s="18">
        <f>IF(ROW()&lt;=3244,LN(B2700/B2637),"")</f>
        <v/>
      </c>
      <c r="L2637" s="19" t="n">
        <v>0.0003793626707132018</v>
      </c>
      <c r="M2637" s="19" t="n">
        <v>0.0003793626707132018</v>
      </c>
      <c r="N2637" s="17" t="n">
        <v>0.3313579894610334</v>
      </c>
      <c r="O2637" s="20">
        <f>IF(F2637="","",IF(F2637&lt;'04_VOLATILITY_REGIMES'!$C$5,"Low",IF(F2637&lt;'04_VOLATILITY_REGIMES'!$C$6,"Normal",IF(F2637&lt;'04_VOLATILITY_REGIMES'!$C$7,"High","Extreme"))))</f>
        <v/>
      </c>
      <c r="P2637" s="20">
        <f>O2638</f>
        <v/>
      </c>
      <c r="Q2637" s="21">
        <f>YEAR(A2637)</f>
        <v/>
      </c>
    </row>
    <row r="2638">
      <c r="A2638" s="14" t="n">
        <v>45260</v>
      </c>
      <c r="B2638" s="15">
        <f>'01_RAW_Spot'!B2638</f>
        <v/>
      </c>
      <c r="C2638" s="16">
        <f>'01_RAW_IV'!B2638</f>
        <v/>
      </c>
      <c r="D2638" s="15">
        <f>LN(B2638/B2637)</f>
        <v/>
      </c>
      <c r="E2638" s="16">
        <f>STDEV(D2618:D2638)*SQRT(252)</f>
        <v/>
      </c>
      <c r="F2638" s="16">
        <f>STDEV(D2576:D2638)*SQRT(252)</f>
        <v/>
      </c>
      <c r="G2638" s="16">
        <f>IF(OR(C2638="",F2638=""),"",C2638-F2638)</f>
        <v/>
      </c>
      <c r="H2638" s="17">
        <f>IF(OR(C2638="",F2638="",F2638=0),"",C2638/F2638)</f>
        <v/>
      </c>
      <c r="I2638" s="18">
        <f>IF('01_RAW_FwdRV'!B2638="","",'01_RAW_FwdRV'!B2638)</f>
        <v/>
      </c>
      <c r="J2638" s="18">
        <f>IF(ROW()&lt;=3286,STDEV(D2639:D2659)*SQRT(252),"")</f>
        <v/>
      </c>
      <c r="K2638" s="18">
        <f>IF(ROW()&lt;=3244,LN(B2701/B2638),"")</f>
        <v/>
      </c>
      <c r="L2638" s="19" t="n">
        <v>0.0003792188092529389</v>
      </c>
      <c r="M2638" s="19" t="n">
        <v>0.0007584376185058779</v>
      </c>
      <c r="N2638" s="17" t="n">
        <v>0.3251103142105252</v>
      </c>
      <c r="O2638" s="20">
        <f>IF(F2638="","",IF(F2638&lt;'04_VOLATILITY_REGIMES'!$C$5,"Low",IF(F2638&lt;'04_VOLATILITY_REGIMES'!$C$6,"Normal",IF(F2638&lt;'04_VOLATILITY_REGIMES'!$C$7,"High","Extreme"))))</f>
        <v/>
      </c>
      <c r="P2638" s="20">
        <f>O2639</f>
        <v/>
      </c>
      <c r="Q2638" s="21">
        <f>YEAR(A2638)</f>
        <v/>
      </c>
    </row>
    <row r="2639">
      <c r="A2639" s="14" t="n">
        <v>45261</v>
      </c>
      <c r="B2639" s="15">
        <f>'01_RAW_Spot'!B2639</f>
        <v/>
      </c>
      <c r="C2639" s="16">
        <f>'01_RAW_IV'!B2639</f>
        <v/>
      </c>
      <c r="D2639" s="15">
        <f>LN(B2639/B2638)</f>
        <v/>
      </c>
      <c r="E2639" s="16">
        <f>STDEV(D2619:D2639)*SQRT(252)</f>
        <v/>
      </c>
      <c r="F2639" s="16">
        <f>STDEV(D2577:D2639)*SQRT(252)</f>
        <v/>
      </c>
      <c r="G2639" s="16">
        <f>IF(OR(C2639="",F2639=""),"",C2639-F2639)</f>
        <v/>
      </c>
      <c r="H2639" s="17">
        <f>IF(OR(C2639="",F2639="",F2639=0),"",C2639/F2639)</f>
        <v/>
      </c>
      <c r="I2639" s="18">
        <f>IF('01_RAW_FwdRV'!B2639="","",'01_RAW_FwdRV'!B2639)</f>
        <v/>
      </c>
      <c r="J2639" s="18">
        <f>IF(ROW()&lt;=3286,STDEV(D2640:D2660)*SQRT(252),"")</f>
        <v/>
      </c>
      <c r="K2639" s="18">
        <f>IF(ROW()&lt;=3244,LN(B2702/B2639),"")</f>
        <v/>
      </c>
      <c r="L2639" s="19" t="n">
        <v>0.0003790750568612585</v>
      </c>
      <c r="M2639" s="19" t="n">
        <v>0.001516300227445034</v>
      </c>
      <c r="N2639" s="17" t="n">
        <v>0.3036984397865009</v>
      </c>
      <c r="O2639" s="20">
        <f>IF(F2639="","",IF(F2639&lt;'04_VOLATILITY_REGIMES'!$C$5,"Low",IF(F2639&lt;'04_VOLATILITY_REGIMES'!$C$6,"Normal",IF(F2639&lt;'04_VOLATILITY_REGIMES'!$C$7,"High","Extreme"))))</f>
        <v/>
      </c>
      <c r="P2639" s="20">
        <f>O2640</f>
        <v/>
      </c>
      <c r="Q2639" s="21">
        <f>YEAR(A2639)</f>
        <v/>
      </c>
    </row>
    <row r="2640">
      <c r="A2640" s="14" t="n">
        <v>45264</v>
      </c>
      <c r="B2640" s="15">
        <f>'01_RAW_Spot'!B2640</f>
        <v/>
      </c>
      <c r="C2640" s="16">
        <f>'01_RAW_IV'!B2640</f>
        <v/>
      </c>
      <c r="D2640" s="15">
        <f>LN(B2640/B2639)</f>
        <v/>
      </c>
      <c r="E2640" s="16">
        <f>STDEV(D2620:D2640)*SQRT(252)</f>
        <v/>
      </c>
      <c r="F2640" s="16">
        <f>STDEV(D2578:D2640)*SQRT(252)</f>
        <v/>
      </c>
      <c r="G2640" s="16">
        <f>IF(OR(C2640="",F2640=""),"",C2640-F2640)</f>
        <v/>
      </c>
      <c r="H2640" s="17">
        <f>IF(OR(C2640="",F2640="",F2640=0),"",C2640/F2640)</f>
        <v/>
      </c>
      <c r="I2640" s="18">
        <f>IF('01_RAW_FwdRV'!B2640="","",'01_RAW_FwdRV'!B2640)</f>
        <v/>
      </c>
      <c r="J2640" s="18">
        <f>IF(ROW()&lt;=3286,STDEV(D2641:D2661)*SQRT(252),"")</f>
        <v/>
      </c>
      <c r="K2640" s="18">
        <f>IF(ROW()&lt;=3244,LN(B2703/B2640),"")</f>
        <v/>
      </c>
      <c r="L2640" s="19" t="n">
        <v>0.0007578628268283441</v>
      </c>
      <c r="M2640" s="19" t="n">
        <v>0.00189465706707086</v>
      </c>
      <c r="N2640" s="17" t="n">
        <v>0.3018589130692562</v>
      </c>
      <c r="O2640" s="20">
        <f>IF(F2640="","",IF(F2640&lt;'04_VOLATILITY_REGIMES'!$C$5,"Low",IF(F2640&lt;'04_VOLATILITY_REGIMES'!$C$6,"Normal",IF(F2640&lt;'04_VOLATILITY_REGIMES'!$C$7,"High","Extreme"))))</f>
        <v/>
      </c>
      <c r="P2640" s="20">
        <f>O2641</f>
        <v/>
      </c>
      <c r="Q2640" s="21">
        <f>YEAR(A2640)</f>
        <v/>
      </c>
    </row>
    <row r="2641">
      <c r="A2641" s="14" t="n">
        <v>45265</v>
      </c>
      <c r="B2641" s="15">
        <f>'01_RAW_Spot'!B2641</f>
        <v/>
      </c>
      <c r="C2641" s="16">
        <f>'01_RAW_IV'!B2641</f>
        <v/>
      </c>
      <c r="D2641" s="15">
        <f>LN(B2641/B2640)</f>
        <v/>
      </c>
      <c r="E2641" s="16">
        <f>STDEV(D2621:D2641)*SQRT(252)</f>
        <v/>
      </c>
      <c r="F2641" s="16">
        <f>STDEV(D2579:D2641)*SQRT(252)</f>
        <v/>
      </c>
      <c r="G2641" s="16">
        <f>IF(OR(C2641="",F2641=""),"",C2641-F2641)</f>
        <v/>
      </c>
      <c r="H2641" s="17">
        <f>IF(OR(C2641="",F2641="",F2641=0),"",C2641/F2641)</f>
        <v/>
      </c>
      <c r="I2641" s="18">
        <f>IF('01_RAW_FwdRV'!B2641="","",'01_RAW_FwdRV'!B2641)</f>
        <v/>
      </c>
      <c r="J2641" s="18">
        <f>IF(ROW()&lt;=3286,STDEV(D2642:D2662)*SQRT(252),"")</f>
        <v/>
      </c>
      <c r="K2641" s="18">
        <f>IF(ROW()&lt;=3244,LN(B2704/B2641),"")</f>
        <v/>
      </c>
      <c r="L2641" s="19" t="n">
        <v>0.0007575757575757576</v>
      </c>
      <c r="M2641" s="19" t="n">
        <v>0.001893939393939394</v>
      </c>
      <c r="N2641" s="17" t="n">
        <v>0.3022327498142096</v>
      </c>
      <c r="O2641" s="20">
        <f>IF(F2641="","",IF(F2641&lt;'04_VOLATILITY_REGIMES'!$C$5,"Low",IF(F2641&lt;'04_VOLATILITY_REGIMES'!$C$6,"Normal",IF(F2641&lt;'04_VOLATILITY_REGIMES'!$C$7,"High","Extreme"))))</f>
        <v/>
      </c>
      <c r="P2641" s="20">
        <f>O2642</f>
        <v/>
      </c>
      <c r="Q2641" s="21">
        <f>YEAR(A2641)</f>
        <v/>
      </c>
    </row>
    <row r="2642">
      <c r="A2642" s="14" t="n">
        <v>45266</v>
      </c>
      <c r="B2642" s="15">
        <f>'01_RAW_Spot'!B2642</f>
        <v/>
      </c>
      <c r="C2642" s="16">
        <f>'01_RAW_IV'!B2642</f>
        <v/>
      </c>
      <c r="D2642" s="15">
        <f>LN(B2642/B2641)</f>
        <v/>
      </c>
      <c r="E2642" s="16">
        <f>STDEV(D2622:D2642)*SQRT(252)</f>
        <v/>
      </c>
      <c r="F2642" s="16">
        <f>STDEV(D2580:D2642)*SQRT(252)</f>
        <v/>
      </c>
      <c r="G2642" s="16">
        <f>IF(OR(C2642="",F2642=""),"",C2642-F2642)</f>
        <v/>
      </c>
      <c r="H2642" s="17">
        <f>IF(OR(C2642="",F2642="",F2642=0),"",C2642/F2642)</f>
        <v/>
      </c>
      <c r="I2642" s="18">
        <f>IF('01_RAW_FwdRV'!B2642="","",'01_RAW_FwdRV'!B2642)</f>
        <v/>
      </c>
      <c r="J2642" s="18">
        <f>IF(ROW()&lt;=3286,STDEV(D2643:D2663)*SQRT(252),"")</f>
        <v/>
      </c>
      <c r="K2642" s="18">
        <f>IF(ROW()&lt;=3244,LN(B2705/B2642),"")</f>
        <v/>
      </c>
      <c r="L2642" s="19" t="n">
        <v>0.001514577811435062</v>
      </c>
      <c r="M2642" s="19" t="n">
        <v>0.001893222264293828</v>
      </c>
      <c r="N2642" s="17" t="n">
        <v>0.3105722108205078</v>
      </c>
      <c r="O2642" s="20">
        <f>IF(F2642="","",IF(F2642&lt;'04_VOLATILITY_REGIMES'!$C$5,"Low",IF(F2642&lt;'04_VOLATILITY_REGIMES'!$C$6,"Normal",IF(F2642&lt;'04_VOLATILITY_REGIMES'!$C$7,"High","Extreme"))))</f>
        <v/>
      </c>
      <c r="P2642" s="20">
        <f>O2643</f>
        <v/>
      </c>
      <c r="Q2642" s="21">
        <f>YEAR(A2642)</f>
        <v/>
      </c>
    </row>
    <row r="2643">
      <c r="A2643" s="14" t="n">
        <v>45267</v>
      </c>
      <c r="B2643" s="15">
        <f>'01_RAW_Spot'!B2643</f>
        <v/>
      </c>
      <c r="C2643" s="16">
        <f>'01_RAW_IV'!B2643</f>
        <v/>
      </c>
      <c r="D2643" s="15">
        <f>LN(B2643/B2642)</f>
        <v/>
      </c>
      <c r="E2643" s="16">
        <f>STDEV(D2623:D2643)*SQRT(252)</f>
        <v/>
      </c>
      <c r="F2643" s="16">
        <f>STDEV(D2581:D2643)*SQRT(252)</f>
        <v/>
      </c>
      <c r="G2643" s="16">
        <f>IF(OR(C2643="",F2643=""),"",C2643-F2643)</f>
        <v/>
      </c>
      <c r="H2643" s="17">
        <f>IF(OR(C2643="",F2643="",F2643=0),"",C2643/F2643)</f>
        <v/>
      </c>
      <c r="I2643" s="18">
        <f>IF('01_RAW_FwdRV'!B2643="","",'01_RAW_FwdRV'!B2643)</f>
        <v/>
      </c>
      <c r="J2643" s="18">
        <f>IF(ROW()&lt;=3286,STDEV(D2644:D2664)*SQRT(252),"")</f>
        <v/>
      </c>
      <c r="K2643" s="18">
        <f>IF(ROW()&lt;=3244,LN(B2706/B2643),"")</f>
        <v/>
      </c>
      <c r="L2643" s="19" t="n">
        <v>0.001892505677517033</v>
      </c>
      <c r="M2643" s="19" t="n">
        <v>0.002271006813020439</v>
      </c>
      <c r="N2643" s="17" t="n">
        <v>0.3103547893342021</v>
      </c>
      <c r="O2643" s="20">
        <f>IF(F2643="","",IF(F2643&lt;'04_VOLATILITY_REGIMES'!$C$5,"Low",IF(F2643&lt;'04_VOLATILITY_REGIMES'!$C$6,"Normal",IF(F2643&lt;'04_VOLATILITY_REGIMES'!$C$7,"High","Extreme"))))</f>
        <v/>
      </c>
      <c r="P2643" s="20">
        <f>O2644</f>
        <v/>
      </c>
      <c r="Q2643" s="21">
        <f>YEAR(A2643)</f>
        <v/>
      </c>
    </row>
    <row r="2644">
      <c r="A2644" s="14" t="n">
        <v>45268</v>
      </c>
      <c r="B2644" s="15">
        <f>'01_RAW_Spot'!B2644</f>
        <v/>
      </c>
      <c r="C2644" s="16">
        <f>'01_RAW_IV'!B2644</f>
        <v/>
      </c>
      <c r="D2644" s="15">
        <f>LN(B2644/B2643)</f>
        <v/>
      </c>
      <c r="E2644" s="16">
        <f>STDEV(D2624:D2644)*SQRT(252)</f>
        <v/>
      </c>
      <c r="F2644" s="16">
        <f>STDEV(D2582:D2644)*SQRT(252)</f>
        <v/>
      </c>
      <c r="G2644" s="16">
        <f>IF(OR(C2644="",F2644=""),"",C2644-F2644)</f>
        <v/>
      </c>
      <c r="H2644" s="17">
        <f>IF(OR(C2644="",F2644="",F2644=0),"",C2644/F2644)</f>
        <v/>
      </c>
      <c r="I2644" s="18">
        <f>IF('01_RAW_FwdRV'!B2644="","",'01_RAW_FwdRV'!B2644)</f>
        <v/>
      </c>
      <c r="J2644" s="18">
        <f>IF(ROW()&lt;=3286,STDEV(D2645:D2665)*SQRT(252),"")</f>
        <v/>
      </c>
      <c r="K2644" s="18">
        <f>IF(ROW()&lt;=3244,LN(B2707/B2644),"")</f>
        <v/>
      </c>
      <c r="L2644" s="19" t="n">
        <v>0.002648505486189936</v>
      </c>
      <c r="M2644" s="19" t="n">
        <v>0.0003783579265985623</v>
      </c>
      <c r="N2644" s="17" t="n">
        <v>0.4017582686699744</v>
      </c>
      <c r="O2644" s="20">
        <f>IF(F2644="","",IF(F2644&lt;'04_VOLATILITY_REGIMES'!$C$5,"Low",IF(F2644&lt;'04_VOLATILITY_REGIMES'!$C$6,"Normal",IF(F2644&lt;'04_VOLATILITY_REGIMES'!$C$7,"High","Extreme"))))</f>
        <v/>
      </c>
      <c r="P2644" s="20">
        <f>O2645</f>
        <v/>
      </c>
      <c r="Q2644" s="21">
        <f>YEAR(A2644)</f>
        <v/>
      </c>
    </row>
    <row r="2645">
      <c r="A2645" s="14" t="n">
        <v>45271</v>
      </c>
      <c r="B2645" s="15">
        <f>'01_RAW_Spot'!B2645</f>
        <v/>
      </c>
      <c r="C2645" s="16">
        <f>'01_RAW_IV'!B2645</f>
        <v/>
      </c>
      <c r="D2645" s="15">
        <f>LN(B2645/B2644)</f>
        <v/>
      </c>
      <c r="E2645" s="16">
        <f>STDEV(D2625:D2645)*SQRT(252)</f>
        <v/>
      </c>
      <c r="F2645" s="16">
        <f>STDEV(D2583:D2645)*SQRT(252)</f>
        <v/>
      </c>
      <c r="G2645" s="16">
        <f>IF(OR(C2645="",F2645=""),"",C2645-F2645)</f>
        <v/>
      </c>
      <c r="H2645" s="17">
        <f>IF(OR(C2645="",F2645="",F2645=0),"",C2645/F2645)</f>
        <v/>
      </c>
      <c r="I2645" s="18">
        <f>IF('01_RAW_FwdRV'!B2645="","",'01_RAW_FwdRV'!B2645)</f>
        <v/>
      </c>
      <c r="J2645" s="18">
        <f>IF(ROW()&lt;=3286,STDEV(D2646:D2666)*SQRT(252),"")</f>
        <v/>
      </c>
      <c r="K2645" s="18">
        <f>IF(ROW()&lt;=3244,LN(B2708/B2645),"")</f>
        <v/>
      </c>
      <c r="L2645" s="19" t="n">
        <v>0.00037821482602118</v>
      </c>
      <c r="M2645" s="19" t="n">
        <v>0.00037821482602118</v>
      </c>
      <c r="N2645" s="17" t="n">
        <v>0.3861767432327345</v>
      </c>
      <c r="O2645" s="20">
        <f>IF(F2645="","",IF(F2645&lt;'04_VOLATILITY_REGIMES'!$C$5,"Low",IF(F2645&lt;'04_VOLATILITY_REGIMES'!$C$6,"Normal",IF(F2645&lt;'04_VOLATILITY_REGIMES'!$C$7,"High","Extreme"))))</f>
        <v/>
      </c>
      <c r="P2645" s="20">
        <f>O2646</f>
        <v/>
      </c>
      <c r="Q2645" s="21">
        <f>YEAR(A2645)</f>
        <v/>
      </c>
    </row>
    <row r="2646">
      <c r="A2646" s="14" t="n">
        <v>45272</v>
      </c>
      <c r="B2646" s="15">
        <f>'01_RAW_Spot'!B2646</f>
        <v/>
      </c>
      <c r="C2646" s="16">
        <f>'01_RAW_IV'!B2646</f>
        <v/>
      </c>
      <c r="D2646" s="15">
        <f>LN(B2646/B2645)</f>
        <v/>
      </c>
      <c r="E2646" s="16">
        <f>STDEV(D2626:D2646)*SQRT(252)</f>
        <v/>
      </c>
      <c r="F2646" s="16">
        <f>STDEV(D2584:D2646)*SQRT(252)</f>
        <v/>
      </c>
      <c r="G2646" s="16">
        <f>IF(OR(C2646="",F2646=""),"",C2646-F2646)</f>
        <v/>
      </c>
      <c r="H2646" s="17">
        <f>IF(OR(C2646="",F2646="",F2646=0),"",C2646/F2646)</f>
        <v/>
      </c>
      <c r="I2646" s="18">
        <f>IF('01_RAW_FwdRV'!B2646="","",'01_RAW_FwdRV'!B2646)</f>
        <v/>
      </c>
      <c r="J2646" s="18">
        <f>IF(ROW()&lt;=3286,STDEV(D2647:D2667)*SQRT(252),"")</f>
        <v/>
      </c>
      <c r="K2646" s="18">
        <f>IF(ROW()&lt;=3244,LN(B2709/B2646),"")</f>
        <v/>
      </c>
      <c r="L2646" s="19" t="n">
        <v>0.0003780718336483932</v>
      </c>
      <c r="M2646" s="19" t="n">
        <v>0.0003780718336483932</v>
      </c>
      <c r="N2646" s="17" t="n">
        <v>0.3711707540934377</v>
      </c>
      <c r="O2646" s="20">
        <f>IF(F2646="","",IF(F2646&lt;'04_VOLATILITY_REGIMES'!$C$5,"Low",IF(F2646&lt;'04_VOLATILITY_REGIMES'!$C$6,"Normal",IF(F2646&lt;'04_VOLATILITY_REGIMES'!$C$7,"High","Extreme"))))</f>
        <v/>
      </c>
      <c r="P2646" s="20">
        <f>O2647</f>
        <v/>
      </c>
      <c r="Q2646" s="21">
        <f>YEAR(A2646)</f>
        <v/>
      </c>
    </row>
    <row r="2647">
      <c r="A2647" s="14" t="n">
        <v>45273</v>
      </c>
      <c r="B2647" s="15">
        <f>'01_RAW_Spot'!B2647</f>
        <v/>
      </c>
      <c r="C2647" s="16">
        <f>'01_RAW_IV'!B2647</f>
        <v/>
      </c>
      <c r="D2647" s="15">
        <f>LN(B2647/B2646)</f>
        <v/>
      </c>
      <c r="E2647" s="16">
        <f>STDEV(D2627:D2647)*SQRT(252)</f>
        <v/>
      </c>
      <c r="F2647" s="16">
        <f>STDEV(D2585:D2647)*SQRT(252)</f>
        <v/>
      </c>
      <c r="G2647" s="16">
        <f>IF(OR(C2647="",F2647=""),"",C2647-F2647)</f>
        <v/>
      </c>
      <c r="H2647" s="17">
        <f>IF(OR(C2647="",F2647="",F2647=0),"",C2647/F2647)</f>
        <v/>
      </c>
      <c r="I2647" s="18">
        <f>IF('01_RAW_FwdRV'!B2647="","",'01_RAW_FwdRV'!B2647)</f>
        <v/>
      </c>
      <c r="J2647" s="18">
        <f>IF(ROW()&lt;=3286,STDEV(D2648:D2668)*SQRT(252),"")</f>
        <v/>
      </c>
      <c r="K2647" s="18">
        <f>IF(ROW()&lt;=3244,LN(B2710/B2647),"")</f>
        <v/>
      </c>
      <c r="L2647" s="19" t="n">
        <v>0.0007558578987150416</v>
      </c>
      <c r="M2647" s="19" t="n">
        <v>0.0003779289493575208</v>
      </c>
      <c r="N2647" s="17" t="n">
        <v>0.467180013890665</v>
      </c>
      <c r="O2647" s="20">
        <f>IF(F2647="","",IF(F2647&lt;'04_VOLATILITY_REGIMES'!$C$5,"Low",IF(F2647&lt;'04_VOLATILITY_REGIMES'!$C$6,"Normal",IF(F2647&lt;'04_VOLATILITY_REGIMES'!$C$7,"High","Extreme"))))</f>
        <v/>
      </c>
      <c r="P2647" s="20">
        <f>O2648</f>
        <v/>
      </c>
      <c r="Q2647" s="21">
        <f>YEAR(A2647)</f>
        <v/>
      </c>
    </row>
    <row r="2648">
      <c r="A2648" s="14" t="n">
        <v>45274</v>
      </c>
      <c r="B2648" s="15">
        <f>'01_RAW_Spot'!B2648</f>
        <v/>
      </c>
      <c r="C2648" s="16">
        <f>'01_RAW_IV'!B2648</f>
        <v/>
      </c>
      <c r="D2648" s="15">
        <f>LN(B2648/B2647)</f>
        <v/>
      </c>
      <c r="E2648" s="16">
        <f>STDEV(D2628:D2648)*SQRT(252)</f>
        <v/>
      </c>
      <c r="F2648" s="16">
        <f>STDEV(D2586:D2648)*SQRT(252)</f>
        <v/>
      </c>
      <c r="G2648" s="16">
        <f>IF(OR(C2648="",F2648=""),"",C2648-F2648)</f>
        <v/>
      </c>
      <c r="H2648" s="17">
        <f>IF(OR(C2648="",F2648="",F2648=0),"",C2648/F2648)</f>
        <v/>
      </c>
      <c r="I2648" s="18">
        <f>IF('01_RAW_FwdRV'!B2648="","",'01_RAW_FwdRV'!B2648)</f>
        <v/>
      </c>
      <c r="J2648" s="18">
        <f>IF(ROW()&lt;=3286,STDEV(D2649:D2669)*SQRT(252),"")</f>
        <v/>
      </c>
      <c r="K2648" s="18">
        <f>IF(ROW()&lt;=3244,LN(B2711/B2648),"")</f>
        <v/>
      </c>
      <c r="L2648" s="19" t="n">
        <v>0.0007555723460521345</v>
      </c>
      <c r="M2648" s="19" t="n">
        <v>0.0007555723460521345</v>
      </c>
      <c r="N2648" s="17" t="n">
        <v>0.4588296711207412</v>
      </c>
      <c r="O2648" s="20">
        <f>IF(F2648="","",IF(F2648&lt;'04_VOLATILITY_REGIMES'!$C$5,"Low",IF(F2648&lt;'04_VOLATILITY_REGIMES'!$C$6,"Normal",IF(F2648&lt;'04_VOLATILITY_REGIMES'!$C$7,"High","Extreme"))))</f>
        <v/>
      </c>
      <c r="P2648" s="20">
        <f>O2649</f>
        <v/>
      </c>
      <c r="Q2648" s="21">
        <f>YEAR(A2648)</f>
        <v/>
      </c>
    </row>
    <row r="2649">
      <c r="A2649" s="14" t="n">
        <v>45275</v>
      </c>
      <c r="B2649" s="15">
        <f>'01_RAW_Spot'!B2649</f>
        <v/>
      </c>
      <c r="C2649" s="16">
        <f>'01_RAW_IV'!B2649</f>
        <v/>
      </c>
      <c r="D2649" s="15">
        <f>LN(B2649/B2648)</f>
        <v/>
      </c>
      <c r="E2649" s="16">
        <f>STDEV(D2629:D2649)*SQRT(252)</f>
        <v/>
      </c>
      <c r="F2649" s="16">
        <f>STDEV(D2587:D2649)*SQRT(252)</f>
        <v/>
      </c>
      <c r="G2649" s="16">
        <f>IF(OR(C2649="",F2649=""),"",C2649-F2649)</f>
        <v/>
      </c>
      <c r="H2649" s="17">
        <f>IF(OR(C2649="",F2649="",F2649=0),"",C2649/F2649)</f>
        <v/>
      </c>
      <c r="I2649" s="18">
        <f>IF('01_RAW_FwdRV'!B2649="","",'01_RAW_FwdRV'!B2649)</f>
        <v/>
      </c>
      <c r="J2649" s="18">
        <f>IF(ROW()&lt;=3286,STDEV(D2650:D2670)*SQRT(252),"")</f>
        <v/>
      </c>
      <c r="K2649" s="18">
        <f>IF(ROW()&lt;=3244,LN(B2712/B2649),"")</f>
        <v/>
      </c>
      <c r="L2649" s="19" t="n">
        <v>0.004909365558912387</v>
      </c>
      <c r="M2649" s="19" t="n">
        <v>0.002265861027190333</v>
      </c>
      <c r="N2649" s="17" t="n">
        <v>0.396316466416188</v>
      </c>
      <c r="O2649" s="20">
        <f>IF(F2649="","",IF(F2649&lt;'04_VOLATILITY_REGIMES'!$C$5,"Low",IF(F2649&lt;'04_VOLATILITY_REGIMES'!$C$6,"Normal",IF(F2649&lt;'04_VOLATILITY_REGIMES'!$C$7,"High","Extreme"))))</f>
        <v/>
      </c>
      <c r="P2649" s="20">
        <f>O2650</f>
        <v/>
      </c>
      <c r="Q2649" s="21">
        <f>YEAR(A2649)</f>
        <v/>
      </c>
    </row>
    <row r="2650">
      <c r="A2650" s="14" t="n">
        <v>45278</v>
      </c>
      <c r="B2650" s="15">
        <f>'01_RAW_Spot'!B2650</f>
        <v/>
      </c>
      <c r="C2650" s="16">
        <f>'01_RAW_IV'!B2650</f>
        <v/>
      </c>
      <c r="D2650" s="15">
        <f>LN(B2650/B2649)</f>
        <v/>
      </c>
      <c r="E2650" s="16">
        <f>STDEV(D2630:D2650)*SQRT(252)</f>
        <v/>
      </c>
      <c r="F2650" s="16">
        <f>STDEV(D2588:D2650)*SQRT(252)</f>
        <v/>
      </c>
      <c r="G2650" s="16">
        <f>IF(OR(C2650="",F2650=""),"",C2650-F2650)</f>
        <v/>
      </c>
      <c r="H2650" s="17">
        <f>IF(OR(C2650="",F2650="",F2650=0),"",C2650/F2650)</f>
        <v/>
      </c>
      <c r="I2650" s="18">
        <f>IF('01_RAW_FwdRV'!B2650="","",'01_RAW_FwdRV'!B2650)</f>
        <v/>
      </c>
      <c r="J2650" s="18">
        <f>IF(ROW()&lt;=3286,STDEV(D2651:D2671)*SQRT(252),"")</f>
        <v/>
      </c>
      <c r="K2650" s="18">
        <f>IF(ROW()&lt;=3244,LN(B2713/B2650),"")</f>
        <v/>
      </c>
      <c r="L2650" s="19" t="n">
        <v>0.007927519818799546</v>
      </c>
      <c r="M2650" s="19" t="n">
        <v>0.002265005662514156</v>
      </c>
      <c r="N2650" s="17" t="n">
        <v>0.4709214367892898</v>
      </c>
      <c r="O2650" s="20">
        <f>IF(F2650="","",IF(F2650&lt;'04_VOLATILITY_REGIMES'!$C$5,"Low",IF(F2650&lt;'04_VOLATILITY_REGIMES'!$C$6,"Normal",IF(F2650&lt;'04_VOLATILITY_REGIMES'!$C$7,"High","Extreme"))))</f>
        <v/>
      </c>
      <c r="P2650" s="20">
        <f>O2651</f>
        <v/>
      </c>
      <c r="Q2650" s="21">
        <f>YEAR(A2650)</f>
        <v/>
      </c>
    </row>
    <row r="2651">
      <c r="A2651" s="14" t="n">
        <v>45279</v>
      </c>
      <c r="B2651" s="15">
        <f>'01_RAW_Spot'!B2651</f>
        <v/>
      </c>
      <c r="C2651" s="16">
        <f>'01_RAW_IV'!B2651</f>
        <v/>
      </c>
      <c r="D2651" s="15">
        <f>LN(B2651/B2650)</f>
        <v/>
      </c>
      <c r="E2651" s="16">
        <f>STDEV(D2631:D2651)*SQRT(252)</f>
        <v/>
      </c>
      <c r="F2651" s="16">
        <f>STDEV(D2589:D2651)*SQRT(252)</f>
        <v/>
      </c>
      <c r="G2651" s="16">
        <f>IF(OR(C2651="",F2651=""),"",C2651-F2651)</f>
        <v/>
      </c>
      <c r="H2651" s="17">
        <f>IF(OR(C2651="",F2651="",F2651=0),"",C2651/F2651)</f>
        <v/>
      </c>
      <c r="I2651" s="18">
        <f>IF('01_RAW_FwdRV'!B2651="","",'01_RAW_FwdRV'!B2651)</f>
        <v/>
      </c>
      <c r="J2651" s="18">
        <f>IF(ROW()&lt;=3286,STDEV(D2652:D2672)*SQRT(252),"")</f>
        <v/>
      </c>
      <c r="K2651" s="18">
        <f>IF(ROW()&lt;=3244,LN(B2714/B2651),"")</f>
        <v/>
      </c>
      <c r="L2651" s="19" t="n">
        <v>0.007547169811320755</v>
      </c>
      <c r="M2651" s="19" t="n">
        <v>0.003018867924528302</v>
      </c>
      <c r="N2651" s="17" t="n">
        <v>0.4343044020738493</v>
      </c>
      <c r="O2651" s="20">
        <f>IF(F2651="","",IF(F2651&lt;'04_VOLATILITY_REGIMES'!$C$5,"Low",IF(F2651&lt;'04_VOLATILITY_REGIMES'!$C$6,"Normal",IF(F2651&lt;'04_VOLATILITY_REGIMES'!$C$7,"High","Extreme"))))</f>
        <v/>
      </c>
      <c r="P2651" s="20">
        <f>O2652</f>
        <v/>
      </c>
      <c r="Q2651" s="21">
        <f>YEAR(A2651)</f>
        <v/>
      </c>
    </row>
    <row r="2652">
      <c r="A2652" s="14" t="n">
        <v>45280</v>
      </c>
      <c r="B2652" s="15">
        <f>'01_RAW_Spot'!B2652</f>
        <v/>
      </c>
      <c r="C2652" s="16">
        <f>'01_RAW_IV'!B2652</f>
        <v/>
      </c>
      <c r="D2652" s="15">
        <f>LN(B2652/B2651)</f>
        <v/>
      </c>
      <c r="E2652" s="16">
        <f>STDEV(D2632:D2652)*SQRT(252)</f>
        <v/>
      </c>
      <c r="F2652" s="16">
        <f>STDEV(D2590:D2652)*SQRT(252)</f>
        <v/>
      </c>
      <c r="G2652" s="16">
        <f>IF(OR(C2652="",F2652=""),"",C2652-F2652)</f>
        <v/>
      </c>
      <c r="H2652" s="17">
        <f>IF(OR(C2652="",F2652="",F2652=0),"",C2652/F2652)</f>
        <v/>
      </c>
      <c r="I2652" s="18">
        <f>IF('01_RAW_FwdRV'!B2652="","",'01_RAW_FwdRV'!B2652)</f>
        <v/>
      </c>
      <c r="J2652" s="18">
        <f>IF(ROW()&lt;=3286,STDEV(D2653:D2673)*SQRT(252),"")</f>
        <v/>
      </c>
      <c r="K2652" s="18">
        <f>IF(ROW()&lt;=3244,LN(B2715/B2652),"")</f>
        <v/>
      </c>
      <c r="L2652" s="19" t="n">
        <v>0.007167106752168993</v>
      </c>
      <c r="M2652" s="19" t="n">
        <v>0.002263296869105998</v>
      </c>
      <c r="N2652" s="17" t="n">
        <v>0.4343316699408629</v>
      </c>
      <c r="O2652" s="20">
        <f>IF(F2652="","",IF(F2652&lt;'04_VOLATILITY_REGIMES'!$C$5,"Low",IF(F2652&lt;'04_VOLATILITY_REGIMES'!$C$6,"Normal",IF(F2652&lt;'04_VOLATILITY_REGIMES'!$C$7,"High","Extreme"))))</f>
        <v/>
      </c>
      <c r="P2652" s="20">
        <f>O2653</f>
        <v/>
      </c>
      <c r="Q2652" s="21">
        <f>YEAR(A2652)</f>
        <v/>
      </c>
    </row>
    <row r="2653">
      <c r="A2653" s="14" t="n">
        <v>45281</v>
      </c>
      <c r="B2653" s="15">
        <f>'01_RAW_Spot'!B2653</f>
        <v/>
      </c>
      <c r="C2653" s="16">
        <f>'01_RAW_IV'!B2653</f>
        <v/>
      </c>
      <c r="D2653" s="15">
        <f>LN(B2653/B2652)</f>
        <v/>
      </c>
      <c r="E2653" s="16">
        <f>STDEV(D2633:D2653)*SQRT(252)</f>
        <v/>
      </c>
      <c r="F2653" s="16">
        <f>STDEV(D2591:D2653)*SQRT(252)</f>
        <v/>
      </c>
      <c r="G2653" s="16">
        <f>IF(OR(C2653="",F2653=""),"",C2653-F2653)</f>
        <v/>
      </c>
      <c r="H2653" s="17">
        <f>IF(OR(C2653="",F2653="",F2653=0),"",C2653/F2653)</f>
        <v/>
      </c>
      <c r="I2653" s="18">
        <f>IF('01_RAW_FwdRV'!B2653="","",'01_RAW_FwdRV'!B2653)</f>
        <v/>
      </c>
      <c r="J2653" s="18">
        <f>IF(ROW()&lt;=3286,STDEV(D2654:D2674)*SQRT(252),"")</f>
        <v/>
      </c>
      <c r="K2653" s="18">
        <f>IF(ROW()&lt;=3244,LN(B2716/B2653),"")</f>
        <v/>
      </c>
      <c r="L2653" s="19" t="n">
        <v>0.006033182503770739</v>
      </c>
      <c r="M2653" s="19" t="n">
        <v>0.002639517345399699</v>
      </c>
      <c r="N2653" s="17" t="n">
        <v>0.4210835702186506</v>
      </c>
      <c r="O2653" s="20">
        <f>IF(F2653="","",IF(F2653&lt;'04_VOLATILITY_REGIMES'!$C$5,"Low",IF(F2653&lt;'04_VOLATILITY_REGIMES'!$C$6,"Normal",IF(F2653&lt;'04_VOLATILITY_REGIMES'!$C$7,"High","Extreme"))))</f>
        <v/>
      </c>
      <c r="P2653" s="20">
        <f>O2654</f>
        <v/>
      </c>
      <c r="Q2653" s="21">
        <f>YEAR(A2653)</f>
        <v/>
      </c>
    </row>
    <row r="2654">
      <c r="A2654" s="14" t="n">
        <v>45282</v>
      </c>
      <c r="B2654" s="15">
        <f>'01_RAW_Spot'!B2654</f>
        <v/>
      </c>
      <c r="C2654" s="16">
        <f>'01_RAW_IV'!B2654</f>
        <v/>
      </c>
      <c r="D2654" s="15">
        <f>LN(B2654/B2653)</f>
        <v/>
      </c>
      <c r="E2654" s="16">
        <f>STDEV(D2634:D2654)*SQRT(252)</f>
        <v/>
      </c>
      <c r="F2654" s="16">
        <f>STDEV(D2592:D2654)*SQRT(252)</f>
        <v/>
      </c>
      <c r="G2654" s="16">
        <f>IF(OR(C2654="",F2654=""),"",C2654-F2654)</f>
        <v/>
      </c>
      <c r="H2654" s="17">
        <f>IF(OR(C2654="",F2654="",F2654=0),"",C2654/F2654)</f>
        <v/>
      </c>
      <c r="I2654" s="18">
        <f>IF('01_RAW_FwdRV'!B2654="","",'01_RAW_FwdRV'!B2654)</f>
        <v/>
      </c>
      <c r="J2654" s="18">
        <f>IF(ROW()&lt;=3286,STDEV(D2655:D2675)*SQRT(252),"")</f>
        <v/>
      </c>
      <c r="K2654" s="18">
        <f>IF(ROW()&lt;=3244,LN(B2717/B2654),"")</f>
        <v/>
      </c>
      <c r="L2654" s="19" t="n">
        <v>0.0079155672823219</v>
      </c>
      <c r="M2654" s="19" t="n">
        <v>0.001130795326045986</v>
      </c>
      <c r="N2654" s="17" t="n">
        <v>0.4546807330429167</v>
      </c>
      <c r="O2654" s="20">
        <f>IF(F2654="","",IF(F2654&lt;'04_VOLATILITY_REGIMES'!$C$5,"Low",IF(F2654&lt;'04_VOLATILITY_REGIMES'!$C$6,"Normal",IF(F2654&lt;'04_VOLATILITY_REGIMES'!$C$7,"High","Extreme"))))</f>
        <v/>
      </c>
      <c r="P2654" s="20">
        <f>O2655</f>
        <v/>
      </c>
      <c r="Q2654" s="21">
        <f>YEAR(A2654)</f>
        <v/>
      </c>
    </row>
    <row r="2655">
      <c r="A2655" s="14" t="n">
        <v>45286</v>
      </c>
      <c r="B2655" s="15">
        <f>'01_RAW_Spot'!B2655</f>
        <v/>
      </c>
      <c r="C2655" s="16">
        <f>'01_RAW_IV'!B2655</f>
        <v/>
      </c>
      <c r="D2655" s="15">
        <f>LN(B2655/B2654)</f>
        <v/>
      </c>
      <c r="E2655" s="16">
        <f>STDEV(D2635:D2655)*SQRT(252)</f>
        <v/>
      </c>
      <c r="F2655" s="16">
        <f>STDEV(D2593:D2655)*SQRT(252)</f>
        <v/>
      </c>
      <c r="G2655" s="16">
        <f>IF(OR(C2655="",F2655=""),"",C2655-F2655)</f>
        <v/>
      </c>
      <c r="H2655" s="17">
        <f>IF(OR(C2655="",F2655="",F2655=0),"",C2655/F2655)</f>
        <v/>
      </c>
      <c r="I2655" s="18">
        <f>IF('01_RAW_FwdRV'!B2655="","",'01_RAW_FwdRV'!B2655)</f>
        <v/>
      </c>
      <c r="J2655" s="18">
        <f>IF(ROW()&lt;=3286,STDEV(D2656:D2676)*SQRT(252),"")</f>
        <v/>
      </c>
      <c r="K2655" s="18">
        <f>IF(ROW()&lt;=3244,LN(B2718/B2655),"")</f>
        <v/>
      </c>
      <c r="L2655" s="19" t="n">
        <v>0.005275056518462697</v>
      </c>
      <c r="M2655" s="19" t="n">
        <v>0.001507159005275057</v>
      </c>
      <c r="N2655" s="17" t="n">
        <v>0.4318301419609871</v>
      </c>
      <c r="O2655" s="20">
        <f>IF(F2655="","",IF(F2655&lt;'04_VOLATILITY_REGIMES'!$C$5,"Low",IF(F2655&lt;'04_VOLATILITY_REGIMES'!$C$6,"Normal",IF(F2655&lt;'04_VOLATILITY_REGIMES'!$C$7,"High","Extreme"))))</f>
        <v/>
      </c>
      <c r="P2655" s="20">
        <f>O2656</f>
        <v/>
      </c>
      <c r="Q2655" s="21">
        <f>YEAR(A2655)</f>
        <v/>
      </c>
    </row>
    <row r="2656">
      <c r="A2656" s="14" t="n">
        <v>45287</v>
      </c>
      <c r="B2656" s="15">
        <f>'01_RAW_Spot'!B2656</f>
        <v/>
      </c>
      <c r="C2656" s="16">
        <f>'01_RAW_IV'!B2656</f>
        <v/>
      </c>
      <c r="D2656" s="15">
        <f>LN(B2656/B2655)</f>
        <v/>
      </c>
      <c r="E2656" s="16">
        <f>STDEV(D2636:D2656)*SQRT(252)</f>
        <v/>
      </c>
      <c r="F2656" s="16">
        <f>STDEV(D2594:D2656)*SQRT(252)</f>
        <v/>
      </c>
      <c r="G2656" s="16">
        <f>IF(OR(C2656="",F2656=""),"",C2656-F2656)</f>
        <v/>
      </c>
      <c r="H2656" s="17">
        <f>IF(OR(C2656="",F2656="",F2656=0),"",C2656/F2656)</f>
        <v/>
      </c>
      <c r="I2656" s="18">
        <f>IF('01_RAW_FwdRV'!B2656="","",'01_RAW_FwdRV'!B2656)</f>
        <v/>
      </c>
      <c r="J2656" s="18">
        <f>IF(ROW()&lt;=3286,STDEV(D2657:D2677)*SQRT(252),"")</f>
        <v/>
      </c>
      <c r="K2656" s="18">
        <f>IF(ROW()&lt;=3244,LN(B2719/B2656),"")</f>
        <v/>
      </c>
      <c r="L2656" s="19" t="n">
        <v>0.005273069679849341</v>
      </c>
      <c r="M2656" s="19" t="n">
        <v>0.001129943502824859</v>
      </c>
      <c r="N2656" s="17" t="n">
        <v>0.4258053614766712</v>
      </c>
      <c r="O2656" s="20">
        <f>IF(F2656="","",IF(F2656&lt;'04_VOLATILITY_REGIMES'!$C$5,"Low",IF(F2656&lt;'04_VOLATILITY_REGIMES'!$C$6,"Normal",IF(F2656&lt;'04_VOLATILITY_REGIMES'!$C$7,"High","Extreme"))))</f>
        <v/>
      </c>
      <c r="P2656" s="20">
        <f>O2657</f>
        <v/>
      </c>
      <c r="Q2656" s="21">
        <f>YEAR(A2656)</f>
        <v/>
      </c>
    </row>
    <row r="2657">
      <c r="A2657" s="14" t="n">
        <v>45288</v>
      </c>
      <c r="B2657" s="15">
        <f>'01_RAW_Spot'!B2657</f>
        <v/>
      </c>
      <c r="C2657" s="16">
        <f>'01_RAW_IV'!B2657</f>
        <v/>
      </c>
      <c r="D2657" s="15">
        <f>LN(B2657/B2656)</f>
        <v/>
      </c>
      <c r="E2657" s="16">
        <f>STDEV(D2637:D2657)*SQRT(252)</f>
        <v/>
      </c>
      <c r="F2657" s="16">
        <f>STDEV(D2595:D2657)*SQRT(252)</f>
        <v/>
      </c>
      <c r="G2657" s="16">
        <f>IF(OR(C2657="",F2657=""),"",C2657-F2657)</f>
        <v/>
      </c>
      <c r="H2657" s="17">
        <f>IF(OR(C2657="",F2657="",F2657=0),"",C2657/F2657)</f>
        <v/>
      </c>
      <c r="I2657" s="18">
        <f>IF('01_RAW_FwdRV'!B2657="","",'01_RAW_FwdRV'!B2657)</f>
        <v/>
      </c>
      <c r="J2657" s="18">
        <f>IF(ROW()&lt;=3286,STDEV(D2658:D2678)*SQRT(252),"")</f>
        <v/>
      </c>
      <c r="K2657" s="18">
        <f>IF(ROW()&lt;=3244,LN(B2720/B2657),"")</f>
        <v/>
      </c>
      <c r="L2657" s="19" t="n">
        <v>0.001882530120481928</v>
      </c>
      <c r="M2657" s="19" t="n">
        <v>0.001129518072289157</v>
      </c>
      <c r="N2657" s="17" t="n">
        <v>0.4084650753443062</v>
      </c>
      <c r="O2657" s="20">
        <f>IF(F2657="","",IF(F2657&lt;'04_VOLATILITY_REGIMES'!$C$5,"Low",IF(F2657&lt;'04_VOLATILITY_REGIMES'!$C$6,"Normal",IF(F2657&lt;'04_VOLATILITY_REGIMES'!$C$7,"High","Extreme"))))</f>
        <v/>
      </c>
      <c r="P2657" s="20">
        <f>O2658</f>
        <v/>
      </c>
      <c r="Q2657" s="21">
        <f>YEAR(A2657)</f>
        <v/>
      </c>
    </row>
    <row r="2658">
      <c r="A2658" s="14" t="n">
        <v>45289</v>
      </c>
      <c r="B2658" s="15">
        <f>'01_RAW_Spot'!B2658</f>
        <v/>
      </c>
      <c r="C2658" s="16">
        <f>'01_RAW_IV'!B2658</f>
        <v/>
      </c>
      <c r="D2658" s="15">
        <f>LN(B2658/B2657)</f>
        <v/>
      </c>
      <c r="E2658" s="16">
        <f>STDEV(D2638:D2658)*SQRT(252)</f>
        <v/>
      </c>
      <c r="F2658" s="16">
        <f>STDEV(D2596:D2658)*SQRT(252)</f>
        <v/>
      </c>
      <c r="G2658" s="16">
        <f>IF(OR(C2658="",F2658=""),"",C2658-F2658)</f>
        <v/>
      </c>
      <c r="H2658" s="17">
        <f>IF(OR(C2658="",F2658="",F2658=0),"",C2658/F2658)</f>
        <v/>
      </c>
      <c r="I2658" s="18">
        <f>IF('01_RAW_FwdRV'!B2658="","",'01_RAW_FwdRV'!B2658)</f>
        <v/>
      </c>
      <c r="J2658" s="18">
        <f>IF(ROW()&lt;=3286,STDEV(D2659:D2679)*SQRT(252),"")</f>
        <v/>
      </c>
      <c r="K2658" s="18">
        <f>IF(ROW()&lt;=3244,LN(B2721/B2658),"")</f>
        <v/>
      </c>
      <c r="L2658" s="19" t="n">
        <v>0.003387278885961611</v>
      </c>
      <c r="M2658" s="19" t="n">
        <v>0.001129092961987204</v>
      </c>
      <c r="N2658" s="17" t="n">
        <v>0.4324415308469576</v>
      </c>
      <c r="O2658" s="20">
        <f>IF(F2658="","",IF(F2658&lt;'04_VOLATILITY_REGIMES'!$C$5,"Low",IF(F2658&lt;'04_VOLATILITY_REGIMES'!$C$6,"Normal",IF(F2658&lt;'04_VOLATILITY_REGIMES'!$C$7,"High","Extreme"))))</f>
        <v/>
      </c>
      <c r="P2658" s="20">
        <f>O2659</f>
        <v/>
      </c>
      <c r="Q2658" s="21">
        <f>YEAR(A2658)</f>
        <v/>
      </c>
    </row>
    <row r="2659">
      <c r="A2659" s="14" t="n">
        <v>45292</v>
      </c>
      <c r="B2659" s="15">
        <f>'01_RAW_Spot'!B2659</f>
        <v/>
      </c>
      <c r="C2659" s="16">
        <f>'01_RAW_IV'!B2659</f>
        <v/>
      </c>
      <c r="D2659" s="15">
        <f>LN(B2659/B2658)</f>
        <v/>
      </c>
      <c r="E2659" s="16">
        <f>STDEV(D2639:D2659)*SQRT(252)</f>
        <v/>
      </c>
      <c r="F2659" s="16">
        <f>STDEV(D2597:D2659)*SQRT(252)</f>
        <v/>
      </c>
      <c r="G2659" s="16">
        <f>IF(OR(C2659="",F2659=""),"",C2659-F2659)</f>
        <v/>
      </c>
      <c r="H2659" s="17">
        <f>IF(OR(C2659="",F2659="",F2659=0),"",C2659/F2659)</f>
        <v/>
      </c>
      <c r="I2659" s="18">
        <f>IF('01_RAW_FwdRV'!B2659="","",'01_RAW_FwdRV'!B2659)</f>
        <v/>
      </c>
      <c r="J2659" s="18">
        <f>IF(ROW()&lt;=3286,STDEV(D2660:D2680)*SQRT(252),"")</f>
        <v/>
      </c>
      <c r="K2659" s="18">
        <f>IF(ROW()&lt;=3244,LN(B2722/B2659),"")</f>
        <v/>
      </c>
      <c r="L2659" s="19" t="n">
        <v>0.001504890895410083</v>
      </c>
      <c r="M2659" s="19" t="n">
        <v>0.001504890895410083</v>
      </c>
      <c r="N2659" s="17" t="n">
        <v>0.4049253410435167</v>
      </c>
      <c r="O2659" s="20">
        <f>IF(F2659="","",IF(F2659&lt;'04_VOLATILITY_REGIMES'!$C$5,"Low",IF(F2659&lt;'04_VOLATILITY_REGIMES'!$C$6,"Normal",IF(F2659&lt;'04_VOLATILITY_REGIMES'!$C$7,"High","Extreme"))))</f>
        <v/>
      </c>
      <c r="P2659" s="20">
        <f>O2660</f>
        <v/>
      </c>
      <c r="Q2659" s="21">
        <f>YEAR(A2659)</f>
        <v/>
      </c>
    </row>
    <row r="2660">
      <c r="A2660" s="14" t="n">
        <v>45293</v>
      </c>
      <c r="B2660" s="15">
        <f>'01_RAW_Spot'!B2660</f>
        <v/>
      </c>
      <c r="C2660" s="16">
        <f>'01_RAW_IV'!B2660</f>
        <v/>
      </c>
      <c r="D2660" s="15">
        <f>LN(B2660/B2659)</f>
        <v/>
      </c>
      <c r="E2660" s="16">
        <f>STDEV(D2640:D2660)*SQRT(252)</f>
        <v/>
      </c>
      <c r="F2660" s="16">
        <f>STDEV(D2598:D2660)*SQRT(252)</f>
        <v/>
      </c>
      <c r="G2660" s="16">
        <f>IF(OR(C2660="",F2660=""),"",C2660-F2660)</f>
        <v/>
      </c>
      <c r="H2660" s="17">
        <f>IF(OR(C2660="",F2660="",F2660=0),"",C2660/F2660)</f>
        <v/>
      </c>
      <c r="I2660" s="18">
        <f>IF('01_RAW_FwdRV'!B2660="","",'01_RAW_FwdRV'!B2660)</f>
        <v/>
      </c>
      <c r="J2660" s="18">
        <f>IF(ROW()&lt;=3286,STDEV(D2661:D2681)*SQRT(252),"")</f>
        <v/>
      </c>
      <c r="K2660" s="18">
        <f>IF(ROW()&lt;=3244,LN(B2723/B2660),"")</f>
        <v/>
      </c>
      <c r="L2660" s="19" t="n">
        <v>0.000376081233546446</v>
      </c>
      <c r="M2660" s="19" t="n">
        <v>0.00188040616773223</v>
      </c>
      <c r="N2660" s="17" t="n">
        <v>0.3871471003827408</v>
      </c>
      <c r="O2660" s="20">
        <f>IF(F2660="","",IF(F2660&lt;'04_VOLATILITY_REGIMES'!$C$5,"Low",IF(F2660&lt;'04_VOLATILITY_REGIMES'!$C$6,"Normal",IF(F2660&lt;'04_VOLATILITY_REGIMES'!$C$7,"High","Extreme"))))</f>
        <v/>
      </c>
      <c r="P2660" s="20">
        <f>O2661</f>
        <v/>
      </c>
      <c r="Q2660" s="21">
        <f>YEAR(A2660)</f>
        <v/>
      </c>
    </row>
    <row r="2661">
      <c r="A2661" s="14" t="n">
        <v>45294</v>
      </c>
      <c r="B2661" s="15">
        <f>'01_RAW_Spot'!B2661</f>
        <v/>
      </c>
      <c r="C2661" s="16">
        <f>'01_RAW_IV'!B2661</f>
        <v/>
      </c>
      <c r="D2661" s="15">
        <f>LN(B2661/B2660)</f>
        <v/>
      </c>
      <c r="E2661" s="16">
        <f>STDEV(D2641:D2661)*SQRT(252)</f>
        <v/>
      </c>
      <c r="F2661" s="16">
        <f>STDEV(D2599:D2661)*SQRT(252)</f>
        <v/>
      </c>
      <c r="G2661" s="16">
        <f>IF(OR(C2661="",F2661=""),"",C2661-F2661)</f>
        <v/>
      </c>
      <c r="H2661" s="17">
        <f>IF(OR(C2661="",F2661="",F2661=0),"",C2661/F2661)</f>
        <v/>
      </c>
      <c r="I2661" s="18">
        <f>IF('01_RAW_FwdRV'!B2661="","",'01_RAW_FwdRV'!B2661)</f>
        <v/>
      </c>
      <c r="J2661" s="18">
        <f>IF(ROW()&lt;=3286,STDEV(D2662:D2682)*SQRT(252),"")</f>
        <v/>
      </c>
      <c r="K2661" s="18">
        <f>IF(ROW()&lt;=3244,LN(B2724/B2661),"")</f>
        <v/>
      </c>
      <c r="L2661" s="19" t="n">
        <v>0.0003759398496240602</v>
      </c>
      <c r="M2661" s="19" t="n">
        <v>0.001127819548872181</v>
      </c>
      <c r="N2661" s="17" t="n">
        <v>0.3767437804442292</v>
      </c>
      <c r="O2661" s="20">
        <f>IF(F2661="","",IF(F2661&lt;'04_VOLATILITY_REGIMES'!$C$5,"Low",IF(F2661&lt;'04_VOLATILITY_REGIMES'!$C$6,"Normal",IF(F2661&lt;'04_VOLATILITY_REGIMES'!$C$7,"High","Extreme"))))</f>
        <v/>
      </c>
      <c r="P2661" s="20">
        <f>O2662</f>
        <v/>
      </c>
      <c r="Q2661" s="21">
        <f>YEAR(A2661)</f>
        <v/>
      </c>
    </row>
    <row r="2662">
      <c r="A2662" s="14" t="n">
        <v>45295</v>
      </c>
      <c r="B2662" s="15">
        <f>'01_RAW_Spot'!B2662</f>
        <v/>
      </c>
      <c r="C2662" s="16">
        <f>'01_RAW_IV'!B2662</f>
        <v/>
      </c>
      <c r="D2662" s="15">
        <f>LN(B2662/B2661)</f>
        <v/>
      </c>
      <c r="E2662" s="16">
        <f>STDEV(D2642:D2662)*SQRT(252)</f>
        <v/>
      </c>
      <c r="F2662" s="16">
        <f>STDEV(D2600:D2662)*SQRT(252)</f>
        <v/>
      </c>
      <c r="G2662" s="16">
        <f>IF(OR(C2662="",F2662=""),"",C2662-F2662)</f>
        <v/>
      </c>
      <c r="H2662" s="17">
        <f>IF(OR(C2662="",F2662="",F2662=0),"",C2662/F2662)</f>
        <v/>
      </c>
      <c r="I2662" s="18">
        <f>IF('01_RAW_FwdRV'!B2662="","",'01_RAW_FwdRV'!B2662)</f>
        <v/>
      </c>
      <c r="J2662" s="18">
        <f>IF(ROW()&lt;=3286,STDEV(D2663:D2683)*SQRT(252),"")</f>
        <v/>
      </c>
      <c r="K2662" s="18">
        <f>IF(ROW()&lt;=3244,LN(B2725/B2662),"")</f>
        <v/>
      </c>
      <c r="L2662" s="19" t="n">
        <v>0.0003757985719654265</v>
      </c>
      <c r="M2662" s="19" t="n">
        <v>0.00112739571589628</v>
      </c>
      <c r="N2662" s="17" t="n">
        <v>0.3829764426303514</v>
      </c>
      <c r="O2662" s="20">
        <f>IF(F2662="","",IF(F2662&lt;'04_VOLATILITY_REGIMES'!$C$5,"Low",IF(F2662&lt;'04_VOLATILITY_REGIMES'!$C$6,"Normal",IF(F2662&lt;'04_VOLATILITY_REGIMES'!$C$7,"High","Extreme"))))</f>
        <v/>
      </c>
      <c r="P2662" s="20">
        <f>O2663</f>
        <v/>
      </c>
      <c r="Q2662" s="21">
        <f>YEAR(A2662)</f>
        <v/>
      </c>
    </row>
    <row r="2663">
      <c r="A2663" s="14" t="n">
        <v>45296</v>
      </c>
      <c r="B2663" s="15">
        <f>'01_RAW_Spot'!B2663</f>
        <v/>
      </c>
      <c r="C2663" s="16">
        <f>'01_RAW_IV'!B2663</f>
        <v/>
      </c>
      <c r="D2663" s="15">
        <f>LN(B2663/B2662)</f>
        <v/>
      </c>
      <c r="E2663" s="16">
        <f>STDEV(D2643:D2663)*SQRT(252)</f>
        <v/>
      </c>
      <c r="F2663" s="16">
        <f>STDEV(D2601:D2663)*SQRT(252)</f>
        <v/>
      </c>
      <c r="G2663" s="16">
        <f>IF(OR(C2663="",F2663=""),"",C2663-F2663)</f>
        <v/>
      </c>
      <c r="H2663" s="17">
        <f>IF(OR(C2663="",F2663="",F2663=0),"",C2663/F2663)</f>
        <v/>
      </c>
      <c r="I2663" s="18">
        <f>IF('01_RAW_FwdRV'!B2663="","",'01_RAW_FwdRV'!B2663)</f>
        <v/>
      </c>
      <c r="J2663" s="18">
        <f>IF(ROW()&lt;=3286,STDEV(D2664:D2684)*SQRT(252),"")</f>
        <v/>
      </c>
      <c r="K2663" s="18">
        <f>IF(ROW()&lt;=3244,LN(B2726/B2663),"")</f>
        <v/>
      </c>
      <c r="L2663" s="19" t="n">
        <v>0.0007513148009015778</v>
      </c>
      <c r="M2663" s="19" t="n">
        <v>0.001502629601803156</v>
      </c>
      <c r="N2663" s="17" t="n">
        <v>0.3896838232271653</v>
      </c>
      <c r="O2663" s="20">
        <f>IF(F2663="","",IF(F2663&lt;'04_VOLATILITY_REGIMES'!$C$5,"Low",IF(F2663&lt;'04_VOLATILITY_REGIMES'!$C$6,"Normal",IF(F2663&lt;'04_VOLATILITY_REGIMES'!$C$7,"High","Extreme"))))</f>
        <v/>
      </c>
      <c r="P2663" s="20">
        <f>O2664</f>
        <v/>
      </c>
      <c r="Q2663" s="21">
        <f>YEAR(A2663)</f>
        <v/>
      </c>
    </row>
    <row r="2664">
      <c r="A2664" s="14" t="n">
        <v>45299</v>
      </c>
      <c r="B2664" s="15">
        <f>'01_RAW_Spot'!B2664</f>
        <v/>
      </c>
      <c r="C2664" s="16">
        <f>'01_RAW_IV'!B2664</f>
        <v/>
      </c>
      <c r="D2664" s="15">
        <f>LN(B2664/B2663)</f>
        <v/>
      </c>
      <c r="E2664" s="16">
        <f>STDEV(D2644:D2664)*SQRT(252)</f>
        <v/>
      </c>
      <c r="F2664" s="16">
        <f>STDEV(D2602:D2664)*SQRT(252)</f>
        <v/>
      </c>
      <c r="G2664" s="16">
        <f>IF(OR(C2664="",F2664=""),"",C2664-F2664)</f>
        <v/>
      </c>
      <c r="H2664" s="17">
        <f>IF(OR(C2664="",F2664="",F2664=0),"",C2664/F2664)</f>
        <v/>
      </c>
      <c r="I2664" s="18">
        <f>IF('01_RAW_FwdRV'!B2664="","",'01_RAW_FwdRV'!B2664)</f>
        <v/>
      </c>
      <c r="J2664" s="18">
        <f>IF(ROW()&lt;=3286,STDEV(D2665:D2685)*SQRT(252),"")</f>
        <v/>
      </c>
      <c r="K2664" s="18">
        <f>IF(ROW()&lt;=3244,LN(B2727/B2664),"")</f>
        <v/>
      </c>
      <c r="L2664" s="19" t="n">
        <v>0.0007510326699211416</v>
      </c>
      <c r="M2664" s="19" t="n">
        <v>0.001877581674802854</v>
      </c>
      <c r="N2664" s="17" t="n">
        <v>0.3877321814245817</v>
      </c>
      <c r="O2664" s="20">
        <f>IF(F2664="","",IF(F2664&lt;'04_VOLATILITY_REGIMES'!$C$5,"Low",IF(F2664&lt;'04_VOLATILITY_REGIMES'!$C$6,"Normal",IF(F2664&lt;'04_VOLATILITY_REGIMES'!$C$7,"High","Extreme"))))</f>
        <v/>
      </c>
      <c r="P2664" s="20">
        <f>O2665</f>
        <v/>
      </c>
      <c r="Q2664" s="21">
        <f>YEAR(A2664)</f>
        <v/>
      </c>
    </row>
    <row r="2665">
      <c r="A2665" s="14" t="n">
        <v>45300</v>
      </c>
      <c r="B2665" s="15">
        <f>'01_RAW_Spot'!B2665</f>
        <v/>
      </c>
      <c r="C2665" s="16">
        <f>'01_RAW_IV'!B2665</f>
        <v/>
      </c>
      <c r="D2665" s="15">
        <f>LN(B2665/B2664)</f>
        <v/>
      </c>
      <c r="E2665" s="16">
        <f>STDEV(D2645:D2665)*SQRT(252)</f>
        <v/>
      </c>
      <c r="F2665" s="16">
        <f>STDEV(D2603:D2665)*SQRT(252)</f>
        <v/>
      </c>
      <c r="G2665" s="16">
        <f>IF(OR(C2665="",F2665=""),"",C2665-F2665)</f>
        <v/>
      </c>
      <c r="H2665" s="17">
        <f>IF(OR(C2665="",F2665="",F2665=0),"",C2665/F2665)</f>
        <v/>
      </c>
      <c r="I2665" s="18">
        <f>IF('01_RAW_FwdRV'!B2665="","",'01_RAW_FwdRV'!B2665)</f>
        <v/>
      </c>
      <c r="J2665" s="18">
        <f>IF(ROW()&lt;=3286,STDEV(D2666:D2686)*SQRT(252),"")</f>
        <v/>
      </c>
      <c r="K2665" s="18">
        <f>IF(ROW()&lt;=3244,LN(B2728/B2665),"")</f>
        <v/>
      </c>
      <c r="L2665" s="19" t="n">
        <v>0.0007507507507507507</v>
      </c>
      <c r="M2665" s="19" t="n">
        <v>0.002252252252252252</v>
      </c>
      <c r="N2665" s="17" t="n">
        <v>0.3843523866468654</v>
      </c>
      <c r="O2665" s="20">
        <f>IF(F2665="","",IF(F2665&lt;'04_VOLATILITY_REGIMES'!$C$5,"Low",IF(F2665&lt;'04_VOLATILITY_REGIMES'!$C$6,"Normal",IF(F2665&lt;'04_VOLATILITY_REGIMES'!$C$7,"High","Extreme"))))</f>
        <v/>
      </c>
      <c r="P2665" s="20">
        <f>O2666</f>
        <v/>
      </c>
      <c r="Q2665" s="21">
        <f>YEAR(A2665)</f>
        <v/>
      </c>
    </row>
    <row r="2666">
      <c r="A2666" s="14" t="n">
        <v>45301</v>
      </c>
      <c r="B2666" s="15">
        <f>'01_RAW_Spot'!B2666</f>
        <v/>
      </c>
      <c r="C2666" s="16">
        <f>'01_RAW_IV'!B2666</f>
        <v/>
      </c>
      <c r="D2666" s="15">
        <f>LN(B2666/B2665)</f>
        <v/>
      </c>
      <c r="E2666" s="16">
        <f>STDEV(D2646:D2666)*SQRT(252)</f>
        <v/>
      </c>
      <c r="F2666" s="16">
        <f>STDEV(D2604:D2666)*SQRT(252)</f>
        <v/>
      </c>
      <c r="G2666" s="16">
        <f>IF(OR(C2666="",F2666=""),"",C2666-F2666)</f>
        <v/>
      </c>
      <c r="H2666" s="17">
        <f>IF(OR(C2666="",F2666="",F2666=0),"",C2666/F2666)</f>
        <v/>
      </c>
      <c r="I2666" s="18">
        <f>IF('01_RAW_FwdRV'!B2666="","",'01_RAW_FwdRV'!B2666)</f>
        <v/>
      </c>
      <c r="J2666" s="18">
        <f>IF(ROW()&lt;=3286,STDEV(D2667:D2687)*SQRT(252),"")</f>
        <v/>
      </c>
      <c r="K2666" s="18">
        <f>IF(ROW()&lt;=3244,LN(B2729/B2666),"")</f>
        <v/>
      </c>
      <c r="L2666" s="19" t="n">
        <v>0.001876172607879925</v>
      </c>
      <c r="M2666" s="19" t="n">
        <v>0.002626641651031895</v>
      </c>
      <c r="N2666" s="17" t="n">
        <v>0.3843551264871156</v>
      </c>
      <c r="O2666" s="20">
        <f>IF(F2666="","",IF(F2666&lt;'04_VOLATILITY_REGIMES'!$C$5,"Low",IF(F2666&lt;'04_VOLATILITY_REGIMES'!$C$6,"Normal",IF(F2666&lt;'04_VOLATILITY_REGIMES'!$C$7,"High","Extreme"))))</f>
        <v/>
      </c>
      <c r="P2666" s="20">
        <f>O2667</f>
        <v/>
      </c>
      <c r="Q2666" s="21">
        <f>YEAR(A2666)</f>
        <v/>
      </c>
    </row>
    <row r="2667">
      <c r="A2667" s="14" t="n">
        <v>45302</v>
      </c>
      <c r="B2667" s="15">
        <f>'01_RAW_Spot'!B2667</f>
        <v/>
      </c>
      <c r="C2667" s="16">
        <f>'01_RAW_IV'!B2667</f>
        <v/>
      </c>
      <c r="D2667" s="15">
        <f>LN(B2667/B2666)</f>
        <v/>
      </c>
      <c r="E2667" s="16">
        <f>STDEV(D2647:D2667)*SQRT(252)</f>
        <v/>
      </c>
      <c r="F2667" s="16">
        <f>STDEV(D2605:D2667)*SQRT(252)</f>
        <v/>
      </c>
      <c r="G2667" s="16">
        <f>IF(OR(C2667="",F2667=""),"",C2667-F2667)</f>
        <v/>
      </c>
      <c r="H2667" s="17">
        <f>IF(OR(C2667="",F2667="",F2667=0),"",C2667/F2667)</f>
        <v/>
      </c>
      <c r="I2667" s="18">
        <f>IF('01_RAW_FwdRV'!B2667="","",'01_RAW_FwdRV'!B2667)</f>
        <v/>
      </c>
      <c r="J2667" s="18">
        <f>IF(ROW()&lt;=3286,STDEV(D2668:D2688)*SQRT(252),"")</f>
        <v/>
      </c>
      <c r="K2667" s="18">
        <f>IF(ROW()&lt;=3244,LN(B2730/B2667),"")</f>
        <v/>
      </c>
      <c r="L2667" s="19" t="n">
        <v>0.002625656414103526</v>
      </c>
      <c r="M2667" s="19" t="n">
        <v>0.002625656414103526</v>
      </c>
      <c r="N2667" s="17" t="n">
        <v>0.4083559017050246</v>
      </c>
      <c r="O2667" s="20">
        <f>IF(F2667="","",IF(F2667&lt;'04_VOLATILITY_REGIMES'!$C$5,"Low",IF(F2667&lt;'04_VOLATILITY_REGIMES'!$C$6,"Normal",IF(F2667&lt;'04_VOLATILITY_REGIMES'!$C$7,"High","Extreme"))))</f>
        <v/>
      </c>
      <c r="P2667" s="20">
        <f>O2668</f>
        <v/>
      </c>
      <c r="Q2667" s="21">
        <f>YEAR(A2667)</f>
        <v/>
      </c>
    </row>
    <row r="2668">
      <c r="A2668" s="14" t="n">
        <v>45303</v>
      </c>
      <c r="B2668" s="15">
        <f>'01_RAW_Spot'!B2668</f>
        <v/>
      </c>
      <c r="C2668" s="16">
        <f>'01_RAW_IV'!B2668</f>
        <v/>
      </c>
      <c r="D2668" s="15">
        <f>LN(B2668/B2667)</f>
        <v/>
      </c>
      <c r="E2668" s="16">
        <f>STDEV(D2648:D2668)*SQRT(252)</f>
        <v/>
      </c>
      <c r="F2668" s="16">
        <f>STDEV(D2606:D2668)*SQRT(252)</f>
        <v/>
      </c>
      <c r="G2668" s="16">
        <f>IF(OR(C2668="",F2668=""),"",C2668-F2668)</f>
        <v/>
      </c>
      <c r="H2668" s="17">
        <f>IF(OR(C2668="",F2668="",F2668=0),"",C2668/F2668)</f>
        <v/>
      </c>
      <c r="I2668" s="18">
        <f>IF('01_RAW_FwdRV'!B2668="","",'01_RAW_FwdRV'!B2668)</f>
        <v/>
      </c>
      <c r="J2668" s="18">
        <f>IF(ROW()&lt;=3286,STDEV(D2669:D2689)*SQRT(252),"")</f>
        <v/>
      </c>
      <c r="K2668" s="18">
        <f>IF(ROW()&lt;=3244,LN(B2731/B2668),"")</f>
        <v/>
      </c>
      <c r="L2668" s="19" t="n">
        <v>0.002624671916010499</v>
      </c>
      <c r="M2668" s="19" t="n">
        <v>0.003374578177727784</v>
      </c>
      <c r="N2668" s="17" t="n">
        <v>0.3926069574451976</v>
      </c>
      <c r="O2668" s="20">
        <f>IF(F2668="","",IF(F2668&lt;'04_VOLATILITY_REGIMES'!$C$5,"Low",IF(F2668&lt;'04_VOLATILITY_REGIMES'!$C$6,"Normal",IF(F2668&lt;'04_VOLATILITY_REGIMES'!$C$7,"High","Extreme"))))</f>
        <v/>
      </c>
      <c r="P2668" s="20">
        <f>O2669</f>
        <v/>
      </c>
      <c r="Q2668" s="21">
        <f>YEAR(A2668)</f>
        <v/>
      </c>
    </row>
    <row r="2669">
      <c r="A2669" s="14" t="n">
        <v>45306</v>
      </c>
      <c r="B2669" s="15">
        <f>'01_RAW_Spot'!B2669</f>
        <v/>
      </c>
      <c r="C2669" s="16">
        <f>'01_RAW_IV'!B2669</f>
        <v/>
      </c>
      <c r="D2669" s="15">
        <f>LN(B2669/B2668)</f>
        <v/>
      </c>
      <c r="E2669" s="16">
        <f>STDEV(D2649:D2669)*SQRT(252)</f>
        <v/>
      </c>
      <c r="F2669" s="16">
        <f>STDEV(D2607:D2669)*SQRT(252)</f>
        <v/>
      </c>
      <c r="G2669" s="16">
        <f>IF(OR(C2669="",F2669=""),"",C2669-F2669)</f>
        <v/>
      </c>
      <c r="H2669" s="17">
        <f>IF(OR(C2669="",F2669="",F2669=0),"",C2669/F2669)</f>
        <v/>
      </c>
      <c r="I2669" s="18">
        <f>IF('01_RAW_FwdRV'!B2669="","",'01_RAW_FwdRV'!B2669)</f>
        <v/>
      </c>
      <c r="J2669" s="18">
        <f>IF(ROW()&lt;=3286,STDEV(D2670:D2690)*SQRT(252),"")</f>
        <v/>
      </c>
      <c r="K2669" s="18">
        <f>IF(ROW()&lt;=3244,LN(B2732/B2669),"")</f>
        <v/>
      </c>
      <c r="L2669" s="19" t="n">
        <v>0.00712143928035982</v>
      </c>
      <c r="M2669" s="19" t="n">
        <v>0.003373313343328336</v>
      </c>
      <c r="N2669" s="17" t="n">
        <v>0.4593436619325975</v>
      </c>
      <c r="O2669" s="20">
        <f>IF(F2669="","",IF(F2669&lt;'04_VOLATILITY_REGIMES'!$C$5,"Low",IF(F2669&lt;'04_VOLATILITY_REGIMES'!$C$6,"Normal",IF(F2669&lt;'04_VOLATILITY_REGIMES'!$C$7,"High","Extreme"))))</f>
        <v/>
      </c>
      <c r="P2669" s="20">
        <f>O2670</f>
        <v/>
      </c>
      <c r="Q2669" s="21">
        <f>YEAR(A2669)</f>
        <v/>
      </c>
    </row>
    <row r="2670">
      <c r="A2670" s="14" t="n">
        <v>45307</v>
      </c>
      <c r="B2670" s="15">
        <f>'01_RAW_Spot'!B2670</f>
        <v/>
      </c>
      <c r="C2670" s="16">
        <f>'01_RAW_IV'!B2670</f>
        <v/>
      </c>
      <c r="D2670" s="15">
        <f>LN(B2670/B2669)</f>
        <v/>
      </c>
      <c r="E2670" s="16">
        <f>STDEV(D2650:D2670)*SQRT(252)</f>
        <v/>
      </c>
      <c r="F2670" s="16">
        <f>STDEV(D2608:D2670)*SQRT(252)</f>
        <v/>
      </c>
      <c r="G2670" s="16">
        <f>IF(OR(C2670="",F2670=""),"",C2670-F2670)</f>
        <v/>
      </c>
      <c r="H2670" s="17">
        <f>IF(OR(C2670="",F2670="",F2670=0),"",C2670/F2670)</f>
        <v/>
      </c>
      <c r="I2670" s="18">
        <f>IF('01_RAW_FwdRV'!B2670="","",'01_RAW_FwdRV'!B2670)</f>
        <v/>
      </c>
      <c r="J2670" s="18">
        <f>IF(ROW()&lt;=3286,STDEV(D2671:D2691)*SQRT(252),"")</f>
        <v/>
      </c>
      <c r="K2670" s="18">
        <f>IF(ROW()&lt;=3244,LN(B2733/B2670),"")</f>
        <v/>
      </c>
      <c r="L2670" s="19" t="n">
        <v>0.005994754589733983</v>
      </c>
      <c r="M2670" s="19" t="n">
        <v>0.005994754589733983</v>
      </c>
      <c r="N2670" s="17" t="n">
        <v>0.4112621889055897</v>
      </c>
      <c r="O2670" s="20">
        <f>IF(F2670="","",IF(F2670&lt;'04_VOLATILITY_REGIMES'!$C$5,"Low",IF(F2670&lt;'04_VOLATILITY_REGIMES'!$C$6,"Normal",IF(F2670&lt;'04_VOLATILITY_REGIMES'!$C$7,"High","Extreme"))))</f>
        <v/>
      </c>
      <c r="P2670" s="20">
        <f>O2671</f>
        <v/>
      </c>
      <c r="Q2670" s="21">
        <f>YEAR(A2670)</f>
        <v/>
      </c>
    </row>
    <row r="2671">
      <c r="A2671" s="14" t="n">
        <v>45308</v>
      </c>
      <c r="B2671" s="15">
        <f>'01_RAW_Spot'!B2671</f>
        <v/>
      </c>
      <c r="C2671" s="16">
        <f>'01_RAW_IV'!B2671</f>
        <v/>
      </c>
      <c r="D2671" s="15">
        <f>LN(B2671/B2670)</f>
        <v/>
      </c>
      <c r="E2671" s="16">
        <f>STDEV(D2651:D2671)*SQRT(252)</f>
        <v/>
      </c>
      <c r="F2671" s="16">
        <f>STDEV(D2609:D2671)*SQRT(252)</f>
        <v/>
      </c>
      <c r="G2671" s="16">
        <f>IF(OR(C2671="",F2671=""),"",C2671-F2671)</f>
        <v/>
      </c>
      <c r="H2671" s="17">
        <f>IF(OR(C2671="",F2671="",F2671=0),"",C2671/F2671)</f>
        <v/>
      </c>
      <c r="I2671" s="18">
        <f>IF('01_RAW_FwdRV'!B2671="","",'01_RAW_FwdRV'!B2671)</f>
        <v/>
      </c>
      <c r="J2671" s="18">
        <f>IF(ROW()&lt;=3286,STDEV(D2672:D2692)*SQRT(252),"")</f>
        <v/>
      </c>
      <c r="K2671" s="18">
        <f>IF(ROW()&lt;=3244,LN(B2734/B2671),"")</f>
        <v/>
      </c>
      <c r="L2671" s="19" t="n">
        <v>0.005243445692883895</v>
      </c>
      <c r="M2671" s="19" t="n">
        <v>0.006367041198501872</v>
      </c>
      <c r="N2671" s="17" t="n">
        <v>0.3904227477477908</v>
      </c>
      <c r="O2671" s="20">
        <f>IF(F2671="","",IF(F2671&lt;'04_VOLATILITY_REGIMES'!$C$5,"Low",IF(F2671&lt;'04_VOLATILITY_REGIMES'!$C$6,"Normal",IF(F2671&lt;'04_VOLATILITY_REGIMES'!$C$7,"High","Extreme"))))</f>
        <v/>
      </c>
      <c r="P2671" s="20">
        <f>O2672</f>
        <v/>
      </c>
      <c r="Q2671" s="21">
        <f>YEAR(A2671)</f>
        <v/>
      </c>
    </row>
    <row r="2672">
      <c r="A2672" s="14" t="n">
        <v>45309</v>
      </c>
      <c r="B2672" s="15">
        <f>'01_RAW_Spot'!B2672</f>
        <v/>
      </c>
      <c r="C2672" s="16">
        <f>'01_RAW_IV'!B2672</f>
        <v/>
      </c>
      <c r="D2672" s="15">
        <f>LN(B2672/B2671)</f>
        <v/>
      </c>
      <c r="E2672" s="16">
        <f>STDEV(D2652:D2672)*SQRT(252)</f>
        <v/>
      </c>
      <c r="F2672" s="16">
        <f>STDEV(D2610:D2672)*SQRT(252)</f>
        <v/>
      </c>
      <c r="G2672" s="16">
        <f>IF(OR(C2672="",F2672=""),"",C2672-F2672)</f>
        <v/>
      </c>
      <c r="H2672" s="17">
        <f>IF(OR(C2672="",F2672="",F2672=0),"",C2672/F2672)</f>
        <v/>
      </c>
      <c r="I2672" s="18">
        <f>IF('01_RAW_FwdRV'!B2672="","",'01_RAW_FwdRV'!B2672)</f>
        <v/>
      </c>
      <c r="J2672" s="18">
        <f>IF(ROW()&lt;=3286,STDEV(D2673:D2693)*SQRT(252),"")</f>
        <v/>
      </c>
      <c r="K2672" s="18">
        <f>IF(ROW()&lt;=3244,LN(B2735/B2672),"")</f>
        <v/>
      </c>
      <c r="L2672" s="19" t="n">
        <v>0.002995132909022838</v>
      </c>
      <c r="M2672" s="19" t="n">
        <v>0.00636465743167353</v>
      </c>
      <c r="N2672" s="17" t="n">
        <v>0.350093954564273</v>
      </c>
      <c r="O2672" s="20">
        <f>IF(F2672="","",IF(F2672&lt;'04_VOLATILITY_REGIMES'!$C$5,"Low",IF(F2672&lt;'04_VOLATILITY_REGIMES'!$C$6,"Normal",IF(F2672&lt;'04_VOLATILITY_REGIMES'!$C$7,"High","Extreme"))))</f>
        <v/>
      </c>
      <c r="P2672" s="20">
        <f>O2673</f>
        <v/>
      </c>
      <c r="Q2672" s="21">
        <f>YEAR(A2672)</f>
        <v/>
      </c>
    </row>
    <row r="2673">
      <c r="A2673" s="14" t="n">
        <v>45310</v>
      </c>
      <c r="B2673" s="15">
        <f>'01_RAW_Spot'!B2673</f>
        <v/>
      </c>
      <c r="C2673" s="16">
        <f>'01_RAW_IV'!B2673</f>
        <v/>
      </c>
      <c r="D2673" s="15">
        <f>LN(B2673/B2672)</f>
        <v/>
      </c>
      <c r="E2673" s="16">
        <f>STDEV(D2653:D2673)*SQRT(252)</f>
        <v/>
      </c>
      <c r="F2673" s="16">
        <f>STDEV(D2611:D2673)*SQRT(252)</f>
        <v/>
      </c>
      <c r="G2673" s="16">
        <f>IF(OR(C2673="",F2673=""),"",C2673-F2673)</f>
        <v/>
      </c>
      <c r="H2673" s="17">
        <f>IF(OR(C2673="",F2673="",F2673=0),"",C2673/F2673)</f>
        <v/>
      </c>
      <c r="I2673" s="18">
        <f>IF('01_RAW_FwdRV'!B2673="","",'01_RAW_FwdRV'!B2673)</f>
        <v/>
      </c>
      <c r="J2673" s="18">
        <f>IF(ROW()&lt;=3286,STDEV(D2674:D2694)*SQRT(252),"")</f>
        <v/>
      </c>
      <c r="K2673" s="18">
        <f>IF(ROW()&lt;=3244,LN(B2736/B2673),"")</f>
        <v/>
      </c>
      <c r="L2673" s="19" t="n">
        <v>0.002619760479041916</v>
      </c>
      <c r="M2673" s="19" t="n">
        <v>0.007110778443113772</v>
      </c>
      <c r="N2673" s="17" t="n">
        <v>0.338335641931819</v>
      </c>
      <c r="O2673" s="20">
        <f>IF(F2673="","",IF(F2673&lt;'04_VOLATILITY_REGIMES'!$C$5,"Low",IF(F2673&lt;'04_VOLATILITY_REGIMES'!$C$6,"Normal",IF(F2673&lt;'04_VOLATILITY_REGIMES'!$C$7,"High","Extreme"))))</f>
        <v/>
      </c>
      <c r="P2673" s="20">
        <f>O2674</f>
        <v/>
      </c>
      <c r="Q2673" s="21">
        <f>YEAR(A2673)</f>
        <v/>
      </c>
    </row>
    <row r="2674">
      <c r="A2674" s="14" t="n">
        <v>45314</v>
      </c>
      <c r="B2674" s="15">
        <f>'01_RAW_Spot'!B2674</f>
        <v/>
      </c>
      <c r="C2674" s="16">
        <f>'01_RAW_IV'!B2674</f>
        <v/>
      </c>
      <c r="D2674" s="15">
        <f>LN(B2674/B2673)</f>
        <v/>
      </c>
      <c r="E2674" s="16">
        <f>STDEV(D2654:D2674)*SQRT(252)</f>
        <v/>
      </c>
      <c r="F2674" s="16">
        <f>STDEV(D2612:D2674)*SQRT(252)</f>
        <v/>
      </c>
      <c r="G2674" s="16">
        <f>IF(OR(C2674="",F2674=""),"",C2674-F2674)</f>
        <v/>
      </c>
      <c r="H2674" s="17">
        <f>IF(OR(C2674="",F2674="",F2674=0),"",C2674/F2674)</f>
        <v/>
      </c>
      <c r="I2674" s="18">
        <f>IF('01_RAW_FwdRV'!B2674="","",'01_RAW_FwdRV'!B2674)</f>
        <v/>
      </c>
      <c r="J2674" s="18">
        <f>IF(ROW()&lt;=3286,STDEV(D2675:D2695)*SQRT(252),"")</f>
        <v/>
      </c>
      <c r="K2674" s="18">
        <f>IF(ROW()&lt;=3244,LN(B2737/B2674),"")</f>
        <v/>
      </c>
      <c r="L2674" s="19" t="n">
        <v>0.00299289188178077</v>
      </c>
      <c r="M2674" s="19" t="n">
        <v>0.008978675645342313</v>
      </c>
      <c r="N2674" s="17" t="n">
        <v>0.3350794441480844</v>
      </c>
      <c r="O2674" s="20">
        <f>IF(F2674="","",IF(F2674&lt;'04_VOLATILITY_REGIMES'!$C$5,"Low",IF(F2674&lt;'04_VOLATILITY_REGIMES'!$C$6,"Normal",IF(F2674&lt;'04_VOLATILITY_REGIMES'!$C$7,"High","Extreme"))))</f>
        <v/>
      </c>
      <c r="P2674" s="20">
        <f>O2675</f>
        <v/>
      </c>
      <c r="Q2674" s="21">
        <f>YEAR(A2674)</f>
        <v/>
      </c>
    </row>
    <row r="2675">
      <c r="A2675" s="14" t="n">
        <v>45315</v>
      </c>
      <c r="B2675" s="15">
        <f>'01_RAW_Spot'!B2675</f>
        <v/>
      </c>
      <c r="C2675" s="16">
        <f>'01_RAW_IV'!B2675</f>
        <v/>
      </c>
      <c r="D2675" s="15">
        <f>LN(B2675/B2674)</f>
        <v/>
      </c>
      <c r="E2675" s="16">
        <f>STDEV(D2655:D2675)*SQRT(252)</f>
        <v/>
      </c>
      <c r="F2675" s="16">
        <f>STDEV(D2613:D2675)*SQRT(252)</f>
        <v/>
      </c>
      <c r="G2675" s="16">
        <f>IF(OR(C2675="",F2675=""),"",C2675-F2675)</f>
        <v/>
      </c>
      <c r="H2675" s="17">
        <f>IF(OR(C2675="",F2675="",F2675=0),"",C2675/F2675)</f>
        <v/>
      </c>
      <c r="I2675" s="18">
        <f>IF('01_RAW_FwdRV'!B2675="","",'01_RAW_FwdRV'!B2675)</f>
        <v/>
      </c>
      <c r="J2675" s="18">
        <f>IF(ROW()&lt;=3286,STDEV(D2676:D2696)*SQRT(252),"")</f>
        <v/>
      </c>
      <c r="K2675" s="18">
        <f>IF(ROW()&lt;=3244,LN(B2738/B2675),"")</f>
        <v/>
      </c>
      <c r="L2675" s="19" t="n">
        <v>0.0007479431563201197</v>
      </c>
      <c r="M2675" s="19" t="n">
        <v>0.006357516828721017</v>
      </c>
      <c r="N2675" s="17" t="n">
        <v>0.3277620669020896</v>
      </c>
      <c r="O2675" s="20">
        <f>IF(F2675="","",IF(F2675&lt;'04_VOLATILITY_REGIMES'!$C$5,"Low",IF(F2675&lt;'04_VOLATILITY_REGIMES'!$C$6,"Normal",IF(F2675&lt;'04_VOLATILITY_REGIMES'!$C$7,"High","Extreme"))))</f>
        <v/>
      </c>
      <c r="P2675" s="20">
        <f>O2676</f>
        <v/>
      </c>
      <c r="Q2675" s="21">
        <f>YEAR(A2675)</f>
        <v/>
      </c>
    </row>
    <row r="2676">
      <c r="A2676" s="14" t="n">
        <v>45316</v>
      </c>
      <c r="B2676" s="15">
        <f>'01_RAW_Spot'!B2676</f>
        <v/>
      </c>
      <c r="C2676" s="16">
        <f>'01_RAW_IV'!B2676</f>
        <v/>
      </c>
      <c r="D2676" s="15">
        <f>LN(B2676/B2675)</f>
        <v/>
      </c>
      <c r="E2676" s="16">
        <f>STDEV(D2656:D2676)*SQRT(252)</f>
        <v/>
      </c>
      <c r="F2676" s="16">
        <f>STDEV(D2614:D2676)*SQRT(252)</f>
        <v/>
      </c>
      <c r="G2676" s="16">
        <f>IF(OR(C2676="",F2676=""),"",C2676-F2676)</f>
        <v/>
      </c>
      <c r="H2676" s="17">
        <f>IF(OR(C2676="",F2676="",F2676=0),"",C2676/F2676)</f>
        <v/>
      </c>
      <c r="I2676" s="18">
        <f>IF('01_RAW_FwdRV'!B2676="","",'01_RAW_FwdRV'!B2676)</f>
        <v/>
      </c>
      <c r="J2676" s="18">
        <f>IF(ROW()&lt;=3286,STDEV(D2677:D2697)*SQRT(252),"")</f>
        <v/>
      </c>
      <c r="K2676" s="18">
        <f>IF(ROW()&lt;=3244,LN(B2739/B2676),"")</f>
        <v/>
      </c>
      <c r="L2676" s="19" t="n">
        <v>0.0003738317757009346</v>
      </c>
      <c r="M2676" s="19" t="n">
        <v>0.005233644859813084</v>
      </c>
      <c r="N2676" s="17" t="n">
        <v>0.3031847307193744</v>
      </c>
      <c r="O2676" s="20">
        <f>IF(F2676="","",IF(F2676&lt;'04_VOLATILITY_REGIMES'!$C$5,"Low",IF(F2676&lt;'04_VOLATILITY_REGIMES'!$C$6,"Normal",IF(F2676&lt;'04_VOLATILITY_REGIMES'!$C$7,"High","Extreme"))))</f>
        <v/>
      </c>
      <c r="P2676" s="20">
        <f>O2677</f>
        <v/>
      </c>
      <c r="Q2676" s="21">
        <f>YEAR(A2676)</f>
        <v/>
      </c>
    </row>
    <row r="2677">
      <c r="A2677" s="14" t="n">
        <v>45320</v>
      </c>
      <c r="B2677" s="15">
        <f>'01_RAW_Spot'!B2677</f>
        <v/>
      </c>
      <c r="C2677" s="16">
        <f>'01_RAW_IV'!B2677</f>
        <v/>
      </c>
      <c r="D2677" s="15">
        <f>LN(B2677/B2676)</f>
        <v/>
      </c>
      <c r="E2677" s="16">
        <f>STDEV(D2657:D2677)*SQRT(252)</f>
        <v/>
      </c>
      <c r="F2677" s="16">
        <f>STDEV(D2615:D2677)*SQRT(252)</f>
        <v/>
      </c>
      <c r="G2677" s="16">
        <f>IF(OR(C2677="",F2677=""),"",C2677-F2677)</f>
        <v/>
      </c>
      <c r="H2677" s="17">
        <f>IF(OR(C2677="",F2677="",F2677=0),"",C2677/F2677)</f>
        <v/>
      </c>
      <c r="I2677" s="18">
        <f>IF('01_RAW_FwdRV'!B2677="","",'01_RAW_FwdRV'!B2677)</f>
        <v/>
      </c>
      <c r="J2677" s="18">
        <f>IF(ROW()&lt;=3286,STDEV(D2678:D2698)*SQRT(252),"")</f>
        <v/>
      </c>
      <c r="K2677" s="18">
        <f>IF(ROW()&lt;=3244,LN(B2740/B2677),"")</f>
        <v/>
      </c>
      <c r="L2677" s="19" t="n">
        <v>0.0003736920777279522</v>
      </c>
      <c r="M2677" s="19" t="n">
        <v>0.005605381165919282</v>
      </c>
      <c r="N2677" s="17" t="n">
        <v>0.2888346700650873</v>
      </c>
      <c r="O2677" s="20">
        <f>IF(F2677="","",IF(F2677&lt;'04_VOLATILITY_REGIMES'!$C$5,"Low",IF(F2677&lt;'04_VOLATILITY_REGIMES'!$C$6,"Normal",IF(F2677&lt;'04_VOLATILITY_REGIMES'!$C$7,"High","Extreme"))))</f>
        <v/>
      </c>
      <c r="P2677" s="20">
        <f>O2678</f>
        <v/>
      </c>
      <c r="Q2677" s="21">
        <f>YEAR(A2677)</f>
        <v/>
      </c>
    </row>
    <row r="2678">
      <c r="A2678" s="14" t="n">
        <v>45321</v>
      </c>
      <c r="B2678" s="15">
        <f>'01_RAW_Spot'!B2678</f>
        <v/>
      </c>
      <c r="C2678" s="16">
        <f>'01_RAW_IV'!B2678</f>
        <v/>
      </c>
      <c r="D2678" s="15">
        <f>LN(B2678/B2677)</f>
        <v/>
      </c>
      <c r="E2678" s="16">
        <f>STDEV(D2658:D2678)*SQRT(252)</f>
        <v/>
      </c>
      <c r="F2678" s="16">
        <f>STDEV(D2616:D2678)*SQRT(252)</f>
        <v/>
      </c>
      <c r="G2678" s="16">
        <f>IF(OR(C2678="",F2678=""),"",C2678-F2678)</f>
        <v/>
      </c>
      <c r="H2678" s="17">
        <f>IF(OR(C2678="",F2678="",F2678=0),"",C2678/F2678)</f>
        <v/>
      </c>
      <c r="I2678" s="18">
        <f>IF('01_RAW_FwdRV'!B2678="","",'01_RAW_FwdRV'!B2678)</f>
        <v/>
      </c>
      <c r="J2678" s="18">
        <f>IF(ROW()&lt;=3286,STDEV(D2679:D2699)*SQRT(252),"")</f>
        <v/>
      </c>
      <c r="K2678" s="18">
        <f>IF(ROW()&lt;=3244,LN(B2741/B2678),"")</f>
        <v/>
      </c>
      <c r="L2678" s="19" t="n">
        <v>0.0003735524841240194</v>
      </c>
      <c r="M2678" s="19" t="n">
        <v>0.005229734777736272</v>
      </c>
      <c r="N2678" s="17" t="n">
        <v>0.2259280776562579</v>
      </c>
      <c r="O2678" s="20">
        <f>IF(F2678="","",IF(F2678&lt;'04_VOLATILITY_REGIMES'!$C$5,"Low",IF(F2678&lt;'04_VOLATILITY_REGIMES'!$C$6,"Normal",IF(F2678&lt;'04_VOLATILITY_REGIMES'!$C$7,"High","Extreme"))))</f>
        <v/>
      </c>
      <c r="P2678" s="20">
        <f>O2679</f>
        <v/>
      </c>
      <c r="Q2678" s="21">
        <f>YEAR(A2678)</f>
        <v/>
      </c>
    </row>
    <row r="2679">
      <c r="A2679" s="14" t="n">
        <v>45322</v>
      </c>
      <c r="B2679" s="15">
        <f>'01_RAW_Spot'!B2679</f>
        <v/>
      </c>
      <c r="C2679" s="16">
        <f>'01_RAW_IV'!B2679</f>
        <v/>
      </c>
      <c r="D2679" s="15">
        <f>LN(B2679/B2678)</f>
        <v/>
      </c>
      <c r="E2679" s="16">
        <f>STDEV(D2659:D2679)*SQRT(252)</f>
        <v/>
      </c>
      <c r="F2679" s="16">
        <f>STDEV(D2617:D2679)*SQRT(252)</f>
        <v/>
      </c>
      <c r="G2679" s="16">
        <f>IF(OR(C2679="",F2679=""),"",C2679-F2679)</f>
        <v/>
      </c>
      <c r="H2679" s="17">
        <f>IF(OR(C2679="",F2679="",F2679=0),"",C2679/F2679)</f>
        <v/>
      </c>
      <c r="I2679" s="18">
        <f>IF('01_RAW_FwdRV'!B2679="","",'01_RAW_FwdRV'!B2679)</f>
        <v/>
      </c>
      <c r="J2679" s="18">
        <f>IF(ROW()&lt;=3286,STDEV(D2680:D2700)*SQRT(252),"")</f>
        <v/>
      </c>
      <c r="K2679" s="18">
        <f>IF(ROW()&lt;=3244,LN(B2742/B2679),"")</f>
        <v/>
      </c>
      <c r="L2679" s="19" t="n">
        <v>0.0003734129947722181</v>
      </c>
      <c r="M2679" s="19" t="n">
        <v>0.007468259895444362</v>
      </c>
      <c r="N2679" s="17" t="n">
        <v>0.1968150287207576</v>
      </c>
      <c r="O2679" s="20">
        <f>IF(F2679="","",IF(F2679&lt;'04_VOLATILITY_REGIMES'!$C$5,"Low",IF(F2679&lt;'04_VOLATILITY_REGIMES'!$C$6,"Normal",IF(F2679&lt;'04_VOLATILITY_REGIMES'!$C$7,"High","Extreme"))))</f>
        <v/>
      </c>
      <c r="P2679" s="20">
        <f>O2680</f>
        <v/>
      </c>
      <c r="Q2679" s="21">
        <f>YEAR(A2679)</f>
        <v/>
      </c>
    </row>
    <row r="2680">
      <c r="A2680" s="14" t="n">
        <v>45323</v>
      </c>
      <c r="B2680" s="15">
        <f>'01_RAW_Spot'!B2680</f>
        <v/>
      </c>
      <c r="C2680" s="16">
        <f>'01_RAW_IV'!B2680</f>
        <v/>
      </c>
      <c r="D2680" s="15">
        <f>LN(B2680/B2679)</f>
        <v/>
      </c>
      <c r="E2680" s="16">
        <f>STDEV(D2660:D2680)*SQRT(252)</f>
        <v/>
      </c>
      <c r="F2680" s="16">
        <f>STDEV(D2618:D2680)*SQRT(252)</f>
        <v/>
      </c>
      <c r="G2680" s="16">
        <f>IF(OR(C2680="",F2680=""),"",C2680-F2680)</f>
        <v/>
      </c>
      <c r="H2680" s="17">
        <f>IF(OR(C2680="",F2680="",F2680=0),"",C2680/F2680)</f>
        <v/>
      </c>
      <c r="I2680" s="18">
        <f>IF('01_RAW_FwdRV'!B2680="","",'01_RAW_FwdRV'!B2680)</f>
        <v/>
      </c>
      <c r="J2680" s="18">
        <f>IF(ROW()&lt;=3286,STDEV(D2681:D2701)*SQRT(252),"")</f>
        <v/>
      </c>
      <c r="K2680" s="18">
        <f>IF(ROW()&lt;=3244,LN(B2743/B2680),"")</f>
        <v/>
      </c>
      <c r="L2680" s="19" t="n">
        <v>0.0007465472191116088</v>
      </c>
      <c r="M2680" s="19" t="n">
        <v>0.008585293019783502</v>
      </c>
      <c r="N2680" s="17" t="n">
        <v>0.1942474824552764</v>
      </c>
      <c r="O2680" s="20">
        <f>IF(F2680="","",IF(F2680&lt;'04_VOLATILITY_REGIMES'!$C$5,"Low",IF(F2680&lt;'04_VOLATILITY_REGIMES'!$C$6,"Normal",IF(F2680&lt;'04_VOLATILITY_REGIMES'!$C$7,"High","Extreme"))))</f>
        <v/>
      </c>
      <c r="P2680" s="20">
        <f>O2681</f>
        <v/>
      </c>
      <c r="Q2680" s="21">
        <f>YEAR(A2680)</f>
        <v/>
      </c>
    </row>
    <row r="2681">
      <c r="A2681" s="14" t="n">
        <v>45324</v>
      </c>
      <c r="B2681" s="15">
        <f>'01_RAW_Spot'!B2681</f>
        <v/>
      </c>
      <c r="C2681" s="16">
        <f>'01_RAW_IV'!B2681</f>
        <v/>
      </c>
      <c r="D2681" s="15">
        <f>LN(B2681/B2680)</f>
        <v/>
      </c>
      <c r="E2681" s="16">
        <f>STDEV(D2661:D2681)*SQRT(252)</f>
        <v/>
      </c>
      <c r="F2681" s="16">
        <f>STDEV(D2619:D2681)*SQRT(252)</f>
        <v/>
      </c>
      <c r="G2681" s="16">
        <f>IF(OR(C2681="",F2681=""),"",C2681-F2681)</f>
        <v/>
      </c>
      <c r="H2681" s="17">
        <f>IF(OR(C2681="",F2681="",F2681=0),"",C2681/F2681)</f>
        <v/>
      </c>
      <c r="I2681" s="18">
        <f>IF('01_RAW_FwdRV'!B2681="","",'01_RAW_FwdRV'!B2681)</f>
        <v/>
      </c>
      <c r="J2681" s="18">
        <f>IF(ROW()&lt;=3286,STDEV(D2682:D2702)*SQRT(252),"")</f>
        <v/>
      </c>
      <c r="K2681" s="18">
        <f>IF(ROW()&lt;=3244,LN(B2744/B2681),"")</f>
        <v/>
      </c>
      <c r="L2681" s="19" t="n">
        <v>0.000373134328358209</v>
      </c>
      <c r="M2681" s="19" t="n">
        <v>0.009328358208955223</v>
      </c>
      <c r="N2681" s="17" t="n">
        <v>0.1887264432188885</v>
      </c>
      <c r="O2681" s="20">
        <f>IF(F2681="","",IF(F2681&lt;'04_VOLATILITY_REGIMES'!$C$5,"Low",IF(F2681&lt;'04_VOLATILITY_REGIMES'!$C$6,"Normal",IF(F2681&lt;'04_VOLATILITY_REGIMES'!$C$7,"High","Extreme"))))</f>
        <v/>
      </c>
      <c r="P2681" s="20">
        <f>O2682</f>
        <v/>
      </c>
      <c r="Q2681" s="21">
        <f>YEAR(A2681)</f>
        <v/>
      </c>
    </row>
    <row r="2682">
      <c r="A2682" s="14" t="n">
        <v>45327</v>
      </c>
      <c r="B2682" s="15">
        <f>'01_RAW_Spot'!B2682</f>
        <v/>
      </c>
      <c r="C2682" s="16">
        <f>'01_RAW_IV'!B2682</f>
        <v/>
      </c>
      <c r="D2682" s="15">
        <f>LN(B2682/B2681)</f>
        <v/>
      </c>
      <c r="E2682" s="16">
        <f>STDEV(D2662:D2682)*SQRT(252)</f>
        <v/>
      </c>
      <c r="F2682" s="16">
        <f>STDEV(D2620:D2682)*SQRT(252)</f>
        <v/>
      </c>
      <c r="G2682" s="16">
        <f>IF(OR(C2682="",F2682=""),"",C2682-F2682)</f>
        <v/>
      </c>
      <c r="H2682" s="17">
        <f>IF(OR(C2682="",F2682="",F2682=0),"",C2682/F2682)</f>
        <v/>
      </c>
      <c r="I2682" s="18">
        <f>IF('01_RAW_FwdRV'!B2682="","",'01_RAW_FwdRV'!B2682)</f>
        <v/>
      </c>
      <c r="J2682" s="18">
        <f>IF(ROW()&lt;=3286,STDEV(D2683:D2703)*SQRT(252),"")</f>
        <v/>
      </c>
      <c r="K2682" s="18">
        <f>IF(ROW()&lt;=3244,LN(B2745/B2682),"")</f>
        <v/>
      </c>
      <c r="L2682" s="19" t="n">
        <v>0.001491980604252145</v>
      </c>
      <c r="M2682" s="19" t="n">
        <v>0.01230883998508019</v>
      </c>
      <c r="N2682" s="17" t="n">
        <v>0.1911245665006312</v>
      </c>
      <c r="O2682" s="20">
        <f>IF(F2682="","",IF(F2682&lt;'04_VOLATILITY_REGIMES'!$C$5,"Low",IF(F2682&lt;'04_VOLATILITY_REGIMES'!$C$6,"Normal",IF(F2682&lt;'04_VOLATILITY_REGIMES'!$C$7,"High","Extreme"))))</f>
        <v/>
      </c>
      <c r="P2682" s="20">
        <f>O2683</f>
        <v/>
      </c>
      <c r="Q2682" s="21">
        <f>YEAR(A2682)</f>
        <v/>
      </c>
    </row>
    <row r="2683">
      <c r="A2683" s="14" t="n">
        <v>45328</v>
      </c>
      <c r="B2683" s="15">
        <f>'01_RAW_Spot'!B2683</f>
        <v/>
      </c>
      <c r="C2683" s="16">
        <f>'01_RAW_IV'!B2683</f>
        <v/>
      </c>
      <c r="D2683" s="15">
        <f>LN(B2683/B2682)</f>
        <v/>
      </c>
      <c r="E2683" s="16">
        <f>STDEV(D2663:D2683)*SQRT(252)</f>
        <v/>
      </c>
      <c r="F2683" s="16">
        <f>STDEV(D2621:D2683)*SQRT(252)</f>
        <v/>
      </c>
      <c r="G2683" s="16">
        <f>IF(OR(C2683="",F2683=""),"",C2683-F2683)</f>
        <v/>
      </c>
      <c r="H2683" s="17">
        <f>IF(OR(C2683="",F2683="",F2683=0),"",C2683/F2683)</f>
        <v/>
      </c>
      <c r="I2683" s="18">
        <f>IF('01_RAW_FwdRV'!B2683="","",'01_RAW_FwdRV'!B2683)</f>
        <v/>
      </c>
      <c r="J2683" s="18">
        <f>IF(ROW()&lt;=3286,STDEV(D2684:D2704)*SQRT(252),"")</f>
        <v/>
      </c>
      <c r="K2683" s="18">
        <f>IF(ROW()&lt;=3244,LN(B2746/B2683),"")</f>
        <v/>
      </c>
      <c r="L2683" s="19" t="n">
        <v>0.0003728560775540641</v>
      </c>
      <c r="M2683" s="19" t="n">
        <v>0.01230425055928412</v>
      </c>
      <c r="N2683" s="17" t="n">
        <v>0.1502941890731812</v>
      </c>
      <c r="O2683" s="20">
        <f>IF(F2683="","",IF(F2683&lt;'04_VOLATILITY_REGIMES'!$C$5,"Low",IF(F2683&lt;'04_VOLATILITY_REGIMES'!$C$6,"Normal",IF(F2683&lt;'04_VOLATILITY_REGIMES'!$C$7,"High","Extreme"))))</f>
        <v/>
      </c>
      <c r="P2683" s="20">
        <f>O2684</f>
        <v/>
      </c>
      <c r="Q2683" s="21">
        <f>YEAR(A2683)</f>
        <v/>
      </c>
    </row>
    <row r="2684">
      <c r="A2684" s="14" t="n">
        <v>45329</v>
      </c>
      <c r="B2684" s="15">
        <f>'01_RAW_Spot'!B2684</f>
        <v/>
      </c>
      <c r="C2684" s="16">
        <f>'01_RAW_IV'!B2684</f>
        <v/>
      </c>
      <c r="D2684" s="15">
        <f>LN(B2684/B2683)</f>
        <v/>
      </c>
      <c r="E2684" s="16">
        <f>STDEV(D2664:D2684)*SQRT(252)</f>
        <v/>
      </c>
      <c r="F2684" s="16">
        <f>STDEV(D2622:D2684)*SQRT(252)</f>
        <v/>
      </c>
      <c r="G2684" s="16">
        <f>IF(OR(C2684="",F2684=""),"",C2684-F2684)</f>
        <v/>
      </c>
      <c r="H2684" s="17">
        <f>IF(OR(C2684="",F2684="",F2684=0),"",C2684/F2684)</f>
        <v/>
      </c>
      <c r="I2684" s="18">
        <f>IF('01_RAW_FwdRV'!B2684="","",'01_RAW_FwdRV'!B2684)</f>
        <v/>
      </c>
      <c r="J2684" s="18">
        <f>IF(ROW()&lt;=3286,STDEV(D2685:D2705)*SQRT(252),"")</f>
        <v/>
      </c>
      <c r="K2684" s="18">
        <f>IF(ROW()&lt;=3244,LN(B2747/B2684),"")</f>
        <v/>
      </c>
      <c r="L2684" s="19" t="n">
        <v>0.0003727171077152441</v>
      </c>
      <c r="M2684" s="19" t="n">
        <v>0.01379053298546403</v>
      </c>
      <c r="N2684" s="17" t="n">
        <v>0.1411538500236804</v>
      </c>
      <c r="O2684" s="20">
        <f>IF(F2684="","",IF(F2684&lt;'04_VOLATILITY_REGIMES'!$C$5,"Low",IF(F2684&lt;'04_VOLATILITY_REGIMES'!$C$6,"Normal",IF(F2684&lt;'04_VOLATILITY_REGIMES'!$C$7,"High","Extreme"))))</f>
        <v/>
      </c>
      <c r="P2684" s="20">
        <f>O2685</f>
        <v/>
      </c>
      <c r="Q2684" s="21">
        <f>YEAR(A2684)</f>
        <v/>
      </c>
    </row>
    <row r="2685">
      <c r="A2685" s="14" t="n">
        <v>45330</v>
      </c>
      <c r="B2685" s="15">
        <f>'01_RAW_Spot'!B2685</f>
        <v/>
      </c>
      <c r="C2685" s="16">
        <f>'01_RAW_IV'!B2685</f>
        <v/>
      </c>
      <c r="D2685" s="15">
        <f>LN(B2685/B2684)</f>
        <v/>
      </c>
      <c r="E2685" s="16">
        <f>STDEV(D2665:D2685)*SQRT(252)</f>
        <v/>
      </c>
      <c r="F2685" s="16">
        <f>STDEV(D2623:D2685)*SQRT(252)</f>
        <v/>
      </c>
      <c r="G2685" s="16">
        <f>IF(OR(C2685="",F2685=""),"",C2685-F2685)</f>
        <v/>
      </c>
      <c r="H2685" s="17">
        <f>IF(OR(C2685="",F2685="",F2685=0),"",C2685/F2685)</f>
        <v/>
      </c>
      <c r="I2685" s="18">
        <f>IF('01_RAW_FwdRV'!B2685="","",'01_RAW_FwdRV'!B2685)</f>
        <v/>
      </c>
      <c r="J2685" s="18">
        <f>IF(ROW()&lt;=3286,STDEV(D2686:D2706)*SQRT(252),"")</f>
        <v/>
      </c>
      <c r="K2685" s="18">
        <f>IF(ROW()&lt;=3244,LN(B2748/B2685),"")</f>
        <v/>
      </c>
      <c r="L2685" s="19" t="n">
        <v>0.001117734724292101</v>
      </c>
      <c r="M2685" s="19" t="n">
        <v>0.01304023845007451</v>
      </c>
      <c r="N2685" s="17" t="n">
        <v>0.1532371063939304</v>
      </c>
      <c r="O2685" s="20">
        <f>IF(F2685="","",IF(F2685&lt;'04_VOLATILITY_REGIMES'!$C$5,"Low",IF(F2685&lt;'04_VOLATILITY_REGIMES'!$C$6,"Normal",IF(F2685&lt;'04_VOLATILITY_REGIMES'!$C$7,"High","Extreme"))))</f>
        <v/>
      </c>
      <c r="P2685" s="20">
        <f>O2686</f>
        <v/>
      </c>
      <c r="Q2685" s="21">
        <f>YEAR(A2685)</f>
        <v/>
      </c>
    </row>
    <row r="2686">
      <c r="A2686" s="14" t="n">
        <v>45331</v>
      </c>
      <c r="B2686" s="15">
        <f>'01_RAW_Spot'!B2686</f>
        <v/>
      </c>
      <c r="C2686" s="16">
        <f>'01_RAW_IV'!B2686</f>
        <v/>
      </c>
      <c r="D2686" s="15">
        <f>LN(B2686/B2685)</f>
        <v/>
      </c>
      <c r="E2686" s="16">
        <f>STDEV(D2666:D2686)*SQRT(252)</f>
        <v/>
      </c>
      <c r="F2686" s="16">
        <f>STDEV(D2624:D2686)*SQRT(252)</f>
        <v/>
      </c>
      <c r="G2686" s="16">
        <f>IF(OR(C2686="",F2686=""),"",C2686-F2686)</f>
        <v/>
      </c>
      <c r="H2686" s="17">
        <f>IF(OR(C2686="",F2686="",F2686=0),"",C2686/F2686)</f>
        <v/>
      </c>
      <c r="I2686" s="18">
        <f>IF('01_RAW_FwdRV'!B2686="","",'01_RAW_FwdRV'!B2686)</f>
        <v/>
      </c>
      <c r="J2686" s="18">
        <f>IF(ROW()&lt;=3286,STDEV(D2687:D2707)*SQRT(252),"")</f>
        <v/>
      </c>
      <c r="K2686" s="18">
        <f>IF(ROW()&lt;=3244,LN(B2749/B2686),"")</f>
        <v/>
      </c>
      <c r="L2686" s="19" t="n">
        <v>0.00037243947858473</v>
      </c>
      <c r="M2686" s="19" t="n">
        <v>0.01415270018621974</v>
      </c>
      <c r="N2686" s="17" t="n">
        <v>0.1074703785945366</v>
      </c>
      <c r="O2686" s="20">
        <f>IF(F2686="","",IF(F2686&lt;'04_VOLATILITY_REGIMES'!$C$5,"Low",IF(F2686&lt;'04_VOLATILITY_REGIMES'!$C$6,"Normal",IF(F2686&lt;'04_VOLATILITY_REGIMES'!$C$7,"High","Extreme"))))</f>
        <v/>
      </c>
      <c r="P2686" s="20">
        <f>O2687</f>
        <v/>
      </c>
      <c r="Q2686" s="21">
        <f>YEAR(A2686)</f>
        <v/>
      </c>
    </row>
    <row r="2687">
      <c r="A2687" s="14" t="n">
        <v>45334</v>
      </c>
      <c r="B2687" s="15">
        <f>'01_RAW_Spot'!B2687</f>
        <v/>
      </c>
      <c r="C2687" s="16">
        <f>'01_RAW_IV'!B2687</f>
        <v/>
      </c>
      <c r="D2687" s="15">
        <f>LN(B2687/B2686)</f>
        <v/>
      </c>
      <c r="E2687" s="16">
        <f>STDEV(D2667:D2687)*SQRT(252)</f>
        <v/>
      </c>
      <c r="F2687" s="16">
        <f>STDEV(D2625:D2687)*SQRT(252)</f>
        <v/>
      </c>
      <c r="G2687" s="16">
        <f>IF(OR(C2687="",F2687=""),"",C2687-F2687)</f>
        <v/>
      </c>
      <c r="H2687" s="17">
        <f>IF(OR(C2687="",F2687="",F2687=0),"",C2687/F2687)</f>
        <v/>
      </c>
      <c r="I2687" s="18">
        <f>IF('01_RAW_FwdRV'!B2687="","",'01_RAW_FwdRV'!B2687)</f>
        <v/>
      </c>
      <c r="J2687" s="18">
        <f>IF(ROW()&lt;=3286,STDEV(D2688:D2708)*SQRT(252),"")</f>
        <v/>
      </c>
      <c r="K2687" s="18">
        <f>IF(ROW()&lt;=3244,LN(B2750/B2687),"")</f>
        <v/>
      </c>
      <c r="L2687" s="19" t="n">
        <v>0.0003723008190618019</v>
      </c>
      <c r="M2687" s="19" t="n">
        <v>0.01451973194341028</v>
      </c>
      <c r="N2687" s="17" t="n">
        <v>0.09345447945088828</v>
      </c>
      <c r="O2687" s="20">
        <f>IF(F2687="","",IF(F2687&lt;'04_VOLATILITY_REGIMES'!$C$5,"Low",IF(F2687&lt;'04_VOLATILITY_REGIMES'!$C$6,"Normal",IF(F2687&lt;'04_VOLATILITY_REGIMES'!$C$7,"High","Extreme"))))</f>
        <v/>
      </c>
      <c r="P2687" s="20">
        <f>O2688</f>
        <v/>
      </c>
      <c r="Q2687" s="21">
        <f>YEAR(A2687)</f>
        <v/>
      </c>
    </row>
    <row r="2688">
      <c r="A2688" s="14" t="n">
        <v>45335</v>
      </c>
      <c r="B2688" s="15">
        <f>'01_RAW_Spot'!B2688</f>
        <v/>
      </c>
      <c r="C2688" s="16">
        <f>'01_RAW_IV'!B2688</f>
        <v/>
      </c>
      <c r="D2688" s="15">
        <f>LN(B2688/B2687)</f>
        <v/>
      </c>
      <c r="E2688" s="16">
        <f>STDEV(D2668:D2688)*SQRT(252)</f>
        <v/>
      </c>
      <c r="F2688" s="16">
        <f>STDEV(D2626:D2688)*SQRT(252)</f>
        <v/>
      </c>
      <c r="G2688" s="16">
        <f>IF(OR(C2688="",F2688=""),"",C2688-F2688)</f>
        <v/>
      </c>
      <c r="H2688" s="17">
        <f>IF(OR(C2688="",F2688="",F2688=0),"",C2688/F2688)</f>
        <v/>
      </c>
      <c r="I2688" s="18">
        <f>IF('01_RAW_FwdRV'!B2688="","",'01_RAW_FwdRV'!B2688)</f>
        <v/>
      </c>
      <c r="J2688" s="18">
        <f>IF(ROW()&lt;=3286,STDEV(D2689:D2709)*SQRT(252),"")</f>
        <v/>
      </c>
      <c r="K2688" s="18">
        <f>IF(ROW()&lt;=3244,LN(B2751/B2688),"")</f>
        <v/>
      </c>
      <c r="L2688" s="19" t="n">
        <v>0.0003721622627465575</v>
      </c>
      <c r="M2688" s="19" t="n">
        <v>0.01451432824711574</v>
      </c>
      <c r="N2688" s="17" t="n">
        <v>0.02616782675097952</v>
      </c>
      <c r="O2688" s="20">
        <f>IF(F2688="","",IF(F2688&lt;'04_VOLATILITY_REGIMES'!$C$5,"Low",IF(F2688&lt;'04_VOLATILITY_REGIMES'!$C$6,"Normal",IF(F2688&lt;'04_VOLATILITY_REGIMES'!$C$7,"High","Extreme"))))</f>
        <v/>
      </c>
      <c r="P2688" s="20">
        <f>O2689</f>
        <v/>
      </c>
      <c r="Q2688" s="21">
        <f>YEAR(A2688)</f>
        <v/>
      </c>
    </row>
    <row r="2689">
      <c r="A2689" s="14" t="n">
        <v>45336</v>
      </c>
      <c r="B2689" s="15">
        <f>'01_RAW_Spot'!B2689</f>
        <v/>
      </c>
      <c r="C2689" s="16">
        <f>'01_RAW_IV'!B2689</f>
        <v/>
      </c>
      <c r="D2689" s="15">
        <f>LN(B2689/B2688)</f>
        <v/>
      </c>
      <c r="E2689" s="16">
        <f>STDEV(D2669:D2689)*SQRT(252)</f>
        <v/>
      </c>
      <c r="F2689" s="16">
        <f>STDEV(D2627:D2689)*SQRT(252)</f>
        <v/>
      </c>
      <c r="G2689" s="16">
        <f>IF(OR(C2689="",F2689=""),"",C2689-F2689)</f>
        <v/>
      </c>
      <c r="H2689" s="17">
        <f>IF(OR(C2689="",F2689="",F2689=0),"",C2689/F2689)</f>
        <v/>
      </c>
      <c r="I2689" s="18">
        <f>IF('01_RAW_FwdRV'!B2689="","",'01_RAW_FwdRV'!B2689)</f>
        <v/>
      </c>
      <c r="J2689" s="18">
        <f>IF(ROW()&lt;=3286,STDEV(D2690:D2710)*SQRT(252),"")</f>
        <v/>
      </c>
      <c r="K2689" s="18">
        <f>IF(ROW()&lt;=3244,LN(B2752/B2689),"")</f>
        <v/>
      </c>
      <c r="L2689" s="19" t="n">
        <v>0.0003720238095238095</v>
      </c>
      <c r="M2689" s="19" t="n">
        <v>0.01339285714285714</v>
      </c>
      <c r="N2689" s="17" t="n">
        <v>0.02217848009889614</v>
      </c>
      <c r="O2689" s="20">
        <f>IF(F2689="","",IF(F2689&lt;'04_VOLATILITY_REGIMES'!$C$5,"Low",IF(F2689&lt;'04_VOLATILITY_REGIMES'!$C$6,"Normal",IF(F2689&lt;'04_VOLATILITY_REGIMES'!$C$7,"High","Extreme"))))</f>
        <v/>
      </c>
      <c r="P2689" s="20">
        <f>O2690</f>
        <v/>
      </c>
      <c r="Q2689" s="21">
        <f>YEAR(A2689)</f>
        <v/>
      </c>
    </row>
    <row r="2690">
      <c r="A2690" s="14" t="n">
        <v>45337</v>
      </c>
      <c r="B2690" s="15">
        <f>'01_RAW_Spot'!B2690</f>
        <v/>
      </c>
      <c r="C2690" s="16">
        <f>'01_RAW_IV'!B2690</f>
        <v/>
      </c>
      <c r="D2690" s="15">
        <f>LN(B2690/B2689)</f>
        <v/>
      </c>
      <c r="E2690" s="16">
        <f>STDEV(D2670:D2690)*SQRT(252)</f>
        <v/>
      </c>
      <c r="F2690" s="16">
        <f>STDEV(D2628:D2690)*SQRT(252)</f>
        <v/>
      </c>
      <c r="G2690" s="16">
        <f>IF(OR(C2690="",F2690=""),"",C2690-F2690)</f>
        <v/>
      </c>
      <c r="H2690" s="17">
        <f>IF(OR(C2690="",F2690="",F2690=0),"",C2690/F2690)</f>
        <v/>
      </c>
      <c r="I2690" s="18">
        <f>IF('01_RAW_FwdRV'!B2690="","",'01_RAW_FwdRV'!B2690)</f>
        <v/>
      </c>
      <c r="J2690" s="18">
        <f>IF(ROW()&lt;=3286,STDEV(D2691:D2711)*SQRT(252),"")</f>
        <v/>
      </c>
      <c r="K2690" s="18">
        <f>IF(ROW()&lt;=3244,LN(B2753/B2690),"")</f>
        <v/>
      </c>
      <c r="L2690" s="19" t="n">
        <v>0.0003718854592785422</v>
      </c>
      <c r="M2690" s="19" t="n">
        <v>0.01375976199330606</v>
      </c>
      <c r="N2690" s="17" t="n">
        <v>0.005337378497240461</v>
      </c>
      <c r="O2690" s="20">
        <f>IF(F2690="","",IF(F2690&lt;'04_VOLATILITY_REGIMES'!$C$5,"Low",IF(F2690&lt;'04_VOLATILITY_REGIMES'!$C$6,"Normal",IF(F2690&lt;'04_VOLATILITY_REGIMES'!$C$7,"High","Extreme"))))</f>
        <v/>
      </c>
      <c r="P2690" s="20">
        <f>O2691</f>
        <v/>
      </c>
      <c r="Q2690" s="21">
        <f>YEAR(A2690)</f>
        <v/>
      </c>
    </row>
    <row r="2691">
      <c r="A2691" s="14" t="n">
        <v>45338</v>
      </c>
      <c r="B2691" s="15">
        <f>'01_RAW_Spot'!B2691</f>
        <v/>
      </c>
      <c r="C2691" s="16">
        <f>'01_RAW_IV'!B2691</f>
        <v/>
      </c>
      <c r="D2691" s="15">
        <f>LN(B2691/B2690)</f>
        <v/>
      </c>
      <c r="E2691" s="16">
        <f>STDEV(D2671:D2691)*SQRT(252)</f>
        <v/>
      </c>
      <c r="F2691" s="16">
        <f>STDEV(D2629:D2691)*SQRT(252)</f>
        <v/>
      </c>
      <c r="G2691" s="16">
        <f>IF(OR(C2691="",F2691=""),"",C2691-F2691)</f>
        <v/>
      </c>
      <c r="H2691" s="17">
        <f>IF(OR(C2691="",F2691="",F2691=0),"",C2691/F2691)</f>
        <v/>
      </c>
      <c r="I2691" s="18">
        <f>IF('01_RAW_FwdRV'!B2691="","",'01_RAW_FwdRV'!B2691)</f>
        <v/>
      </c>
      <c r="J2691" s="18">
        <f>IF(ROW()&lt;=3286,STDEV(D2692:D2712)*SQRT(252),"")</f>
        <v/>
      </c>
      <c r="K2691" s="18">
        <f>IF(ROW()&lt;=3244,LN(B2754/B2691),"")</f>
        <v/>
      </c>
      <c r="L2691" s="19" t="n">
        <v>0.0003717472118959108</v>
      </c>
      <c r="M2691" s="19" t="n">
        <v>0.005204460966542751</v>
      </c>
      <c r="N2691" s="17" t="n">
        <v>0.02902970933857582</v>
      </c>
      <c r="O2691" s="20">
        <f>IF(F2691="","",IF(F2691&lt;'04_VOLATILITY_REGIMES'!$C$5,"Low",IF(F2691&lt;'04_VOLATILITY_REGIMES'!$C$6,"Normal",IF(F2691&lt;'04_VOLATILITY_REGIMES'!$C$7,"High","Extreme"))))</f>
        <v/>
      </c>
      <c r="P2691" s="20">
        <f>O2692</f>
        <v/>
      </c>
      <c r="Q2691" s="21">
        <f>YEAR(A2691)</f>
        <v/>
      </c>
    </row>
    <row r="2692">
      <c r="A2692" s="14" t="n">
        <v>45342</v>
      </c>
      <c r="B2692" s="15">
        <f>'01_RAW_Spot'!B2692</f>
        <v/>
      </c>
      <c r="C2692" s="16">
        <f>'01_RAW_IV'!B2692</f>
        <v/>
      </c>
      <c r="D2692" s="15">
        <f>LN(B2692/B2691)</f>
        <v/>
      </c>
      <c r="E2692" s="16">
        <f>STDEV(D2672:D2692)*SQRT(252)</f>
        <v/>
      </c>
      <c r="F2692" s="16">
        <f>STDEV(D2630:D2692)*SQRT(252)</f>
        <v/>
      </c>
      <c r="G2692" s="16">
        <f>IF(OR(C2692="",F2692=""),"",C2692-F2692)</f>
        <v/>
      </c>
      <c r="H2692" s="17">
        <f>IF(OR(C2692="",F2692="",F2692=0),"",C2692/F2692)</f>
        <v/>
      </c>
      <c r="I2692" s="18">
        <f>IF('01_RAW_FwdRV'!B2692="","",'01_RAW_FwdRV'!B2692)</f>
        <v/>
      </c>
      <c r="J2692" s="18">
        <f>IF(ROW()&lt;=3286,STDEV(D2693:D2713)*SQRT(252),"")</f>
        <v/>
      </c>
      <c r="K2692" s="18">
        <f>IF(ROW()&lt;=3244,LN(B2755/B2692),"")</f>
        <v/>
      </c>
      <c r="L2692" s="19" t="n">
        <v>0.0003716090672612412</v>
      </c>
      <c r="M2692" s="19" t="n">
        <v>0.004459308807134894</v>
      </c>
      <c r="N2692" s="17" t="n">
        <v>0.0252127309422045</v>
      </c>
      <c r="O2692" s="20">
        <f>IF(F2692="","",IF(F2692&lt;'04_VOLATILITY_REGIMES'!$C$5,"Low",IF(F2692&lt;'04_VOLATILITY_REGIMES'!$C$6,"Normal",IF(F2692&lt;'04_VOLATILITY_REGIMES'!$C$7,"High","Extreme"))))</f>
        <v/>
      </c>
      <c r="P2692" s="20">
        <f>O2693</f>
        <v/>
      </c>
      <c r="Q2692" s="21">
        <f>YEAR(A2692)</f>
        <v/>
      </c>
    </row>
    <row r="2693">
      <c r="A2693" s="14" t="n">
        <v>45343</v>
      </c>
      <c r="B2693" s="15">
        <f>'01_RAW_Spot'!B2693</f>
        <v/>
      </c>
      <c r="C2693" s="16">
        <f>'01_RAW_IV'!B2693</f>
        <v/>
      </c>
      <c r="D2693" s="15">
        <f>LN(B2693/B2692)</f>
        <v/>
      </c>
      <c r="E2693" s="16">
        <f>STDEV(D2673:D2693)*SQRT(252)</f>
        <v/>
      </c>
      <c r="F2693" s="16">
        <f>STDEV(D2631:D2693)*SQRT(252)</f>
        <v/>
      </c>
      <c r="G2693" s="16">
        <f>IF(OR(C2693="",F2693=""),"",C2693-F2693)</f>
        <v/>
      </c>
      <c r="H2693" s="17">
        <f>IF(OR(C2693="",F2693="",F2693=0),"",C2693/F2693)</f>
        <v/>
      </c>
      <c r="I2693" s="18">
        <f>IF('01_RAW_FwdRV'!B2693="","",'01_RAW_FwdRV'!B2693)</f>
        <v/>
      </c>
      <c r="J2693" s="18">
        <f>IF(ROW()&lt;=3286,STDEV(D2694:D2714)*SQRT(252),"")</f>
        <v/>
      </c>
      <c r="K2693" s="18">
        <f>IF(ROW()&lt;=3244,LN(B2756/B2693),"")</f>
        <v/>
      </c>
      <c r="L2693" s="19" t="n">
        <v>0.001114413075780089</v>
      </c>
      <c r="M2693" s="19" t="n">
        <v>0.004457652303120356</v>
      </c>
      <c r="N2693" s="17" t="n">
        <v>0.04184572200422811</v>
      </c>
      <c r="O2693" s="20">
        <f>IF(F2693="","",IF(F2693&lt;'04_VOLATILITY_REGIMES'!$C$5,"Low",IF(F2693&lt;'04_VOLATILITY_REGIMES'!$C$6,"Normal",IF(F2693&lt;'04_VOLATILITY_REGIMES'!$C$7,"High","Extreme"))))</f>
        <v/>
      </c>
      <c r="P2693" s="20">
        <f>O2694</f>
        <v/>
      </c>
      <c r="Q2693" s="21">
        <f>YEAR(A2693)</f>
        <v/>
      </c>
    </row>
    <row r="2694">
      <c r="A2694" s="14" t="n">
        <v>45344</v>
      </c>
      <c r="B2694" s="15">
        <f>'01_RAW_Spot'!B2694</f>
        <v/>
      </c>
      <c r="C2694" s="16">
        <f>'01_RAW_IV'!B2694</f>
        <v/>
      </c>
      <c r="D2694" s="15">
        <f>LN(B2694/B2693)</f>
        <v/>
      </c>
      <c r="E2694" s="16">
        <f>STDEV(D2674:D2694)*SQRT(252)</f>
        <v/>
      </c>
      <c r="F2694" s="16">
        <f>STDEV(D2632:D2694)*SQRT(252)</f>
        <v/>
      </c>
      <c r="G2694" s="16">
        <f>IF(OR(C2694="",F2694=""),"",C2694-F2694)</f>
        <v/>
      </c>
      <c r="H2694" s="17">
        <f>IF(OR(C2694="",F2694="",F2694=0),"",C2694/F2694)</f>
        <v/>
      </c>
      <c r="I2694" s="18">
        <f>IF('01_RAW_FwdRV'!B2694="","",'01_RAW_FwdRV'!B2694)</f>
        <v/>
      </c>
      <c r="J2694" s="18">
        <f>IF(ROW()&lt;=3286,STDEV(D2695:D2715)*SQRT(252),"")</f>
        <v/>
      </c>
      <c r="K2694" s="18">
        <f>IF(ROW()&lt;=3244,LN(B2757/B2694),"")</f>
        <v/>
      </c>
      <c r="L2694" s="19" t="n">
        <v>0.001485332343111771</v>
      </c>
      <c r="M2694" s="19" t="n">
        <v>0.005569996286669142</v>
      </c>
      <c r="N2694" s="17" t="n">
        <v>0.03726942379408359</v>
      </c>
      <c r="O2694" s="20">
        <f>IF(F2694="","",IF(F2694&lt;'04_VOLATILITY_REGIMES'!$C$5,"Low",IF(F2694&lt;'04_VOLATILITY_REGIMES'!$C$6,"Normal",IF(F2694&lt;'04_VOLATILITY_REGIMES'!$C$7,"High","Extreme"))))</f>
        <v/>
      </c>
      <c r="P2694" s="20">
        <f>O2695</f>
        <v/>
      </c>
      <c r="Q2694" s="21">
        <f>YEAR(A2694)</f>
        <v/>
      </c>
    </row>
    <row r="2695">
      <c r="A2695" s="14" t="n">
        <v>45345</v>
      </c>
      <c r="B2695" s="15">
        <f>'01_RAW_Spot'!B2695</f>
        <v/>
      </c>
      <c r="C2695" s="16">
        <f>'01_RAW_IV'!B2695</f>
        <v/>
      </c>
      <c r="D2695" s="15">
        <f>LN(B2695/B2694)</f>
        <v/>
      </c>
      <c r="E2695" s="16">
        <f>STDEV(D2675:D2695)*SQRT(252)</f>
        <v/>
      </c>
      <c r="F2695" s="16">
        <f>STDEV(D2633:D2695)*SQRT(252)</f>
        <v/>
      </c>
      <c r="G2695" s="16">
        <f>IF(OR(C2695="",F2695=""),"",C2695-F2695)</f>
        <v/>
      </c>
      <c r="H2695" s="17">
        <f>IF(OR(C2695="",F2695="",F2695=0),"",C2695/F2695)</f>
        <v/>
      </c>
      <c r="I2695" s="18">
        <f>IF('01_RAW_FwdRV'!B2695="","",'01_RAW_FwdRV'!B2695)</f>
        <v/>
      </c>
      <c r="J2695" s="18">
        <f>IF(ROW()&lt;=3286,STDEV(D2696:D2716)*SQRT(252),"")</f>
        <v/>
      </c>
      <c r="K2695" s="18">
        <f>IF(ROW()&lt;=3244,LN(B2758/B2695),"")</f>
        <v/>
      </c>
      <c r="L2695" s="19" t="n">
        <v>0.0022271714922049</v>
      </c>
      <c r="M2695" s="19" t="n">
        <v>0.009651076466221232</v>
      </c>
      <c r="N2695" s="17" t="n">
        <v>0.03621201134245606</v>
      </c>
      <c r="O2695" s="20">
        <f>IF(F2695="","",IF(F2695&lt;'04_VOLATILITY_REGIMES'!$C$5,"Low",IF(F2695&lt;'04_VOLATILITY_REGIMES'!$C$6,"Normal",IF(F2695&lt;'04_VOLATILITY_REGIMES'!$C$7,"High","Extreme"))))</f>
        <v/>
      </c>
      <c r="P2695" s="20">
        <f>O2696</f>
        <v/>
      </c>
      <c r="Q2695" s="21">
        <f>YEAR(A2695)</f>
        <v/>
      </c>
    </row>
    <row r="2696">
      <c r="A2696" s="14" t="n">
        <v>45348</v>
      </c>
      <c r="B2696" s="15">
        <f>'01_RAW_Spot'!B2696</f>
        <v/>
      </c>
      <c r="C2696" s="16">
        <f>'01_RAW_IV'!B2696</f>
        <v/>
      </c>
      <c r="D2696" s="15">
        <f>LN(B2696/B2695)</f>
        <v/>
      </c>
      <c r="E2696" s="16">
        <f>STDEV(D2676:D2696)*SQRT(252)</f>
        <v/>
      </c>
      <c r="F2696" s="16">
        <f>STDEV(D2634:D2696)*SQRT(252)</f>
        <v/>
      </c>
      <c r="G2696" s="16">
        <f>IF(OR(C2696="",F2696=""),"",C2696-F2696)</f>
        <v/>
      </c>
      <c r="H2696" s="17">
        <f>IF(OR(C2696="",F2696="",F2696=0),"",C2696/F2696)</f>
        <v/>
      </c>
      <c r="I2696" s="18">
        <f>IF('01_RAW_FwdRV'!B2696="","",'01_RAW_FwdRV'!B2696)</f>
        <v/>
      </c>
      <c r="J2696" s="18">
        <f>IF(ROW()&lt;=3286,STDEV(D2697:D2717)*SQRT(252),"")</f>
        <v/>
      </c>
      <c r="K2696" s="18">
        <f>IF(ROW()&lt;=3244,LN(B2759/B2696),"")</f>
        <v/>
      </c>
      <c r="L2696" s="19" t="n">
        <v>0.001484230055658627</v>
      </c>
      <c r="M2696" s="19" t="n">
        <v>0.0111317254174397</v>
      </c>
      <c r="N2696" s="17" t="n">
        <v>0.0196355039569822</v>
      </c>
      <c r="O2696" s="20">
        <f>IF(F2696="","",IF(F2696&lt;'04_VOLATILITY_REGIMES'!$C$5,"Low",IF(F2696&lt;'04_VOLATILITY_REGIMES'!$C$6,"Normal",IF(F2696&lt;'04_VOLATILITY_REGIMES'!$C$7,"High","Extreme"))))</f>
        <v/>
      </c>
      <c r="P2696" s="20">
        <f>O2697</f>
        <v/>
      </c>
      <c r="Q2696" s="21">
        <f>YEAR(A2696)</f>
        <v/>
      </c>
    </row>
    <row r="2697">
      <c r="A2697" s="14" t="n">
        <v>45349</v>
      </c>
      <c r="B2697" s="15">
        <f>'01_RAW_Spot'!B2697</f>
        <v/>
      </c>
      <c r="C2697" s="16">
        <f>'01_RAW_IV'!B2697</f>
        <v/>
      </c>
      <c r="D2697" s="15">
        <f>LN(B2697/B2696)</f>
        <v/>
      </c>
      <c r="E2697" s="16">
        <f>STDEV(D2677:D2697)*SQRT(252)</f>
        <v/>
      </c>
      <c r="F2697" s="16">
        <f>STDEV(D2635:D2697)*SQRT(252)</f>
        <v/>
      </c>
      <c r="G2697" s="16">
        <f>IF(OR(C2697="",F2697=""),"",C2697-F2697)</f>
        <v/>
      </c>
      <c r="H2697" s="17">
        <f>IF(OR(C2697="",F2697="",F2697=0),"",C2697/F2697)</f>
        <v/>
      </c>
      <c r="I2697" s="18">
        <f>IF('01_RAW_FwdRV'!B2697="","",'01_RAW_FwdRV'!B2697)</f>
        <v/>
      </c>
      <c r="J2697" s="18">
        <f>IF(ROW()&lt;=3286,STDEV(D2698:D2718)*SQRT(252),"")</f>
        <v/>
      </c>
      <c r="K2697" s="18">
        <f>IF(ROW()&lt;=3244,LN(B2760/B2697),"")</f>
        <v/>
      </c>
      <c r="L2697" s="19" t="n">
        <v>0.002967359050445104</v>
      </c>
      <c r="M2697" s="19" t="n">
        <v>0.01001483679525223</v>
      </c>
      <c r="N2697" s="17" t="n">
        <v>0.04452165089534952</v>
      </c>
      <c r="O2697" s="20">
        <f>IF(F2697="","",IF(F2697&lt;'04_VOLATILITY_REGIMES'!$C$5,"Low",IF(F2697&lt;'04_VOLATILITY_REGIMES'!$C$6,"Normal",IF(F2697&lt;'04_VOLATILITY_REGIMES'!$C$7,"High","Extreme"))))</f>
        <v/>
      </c>
      <c r="P2697" s="20">
        <f>O2698</f>
        <v/>
      </c>
      <c r="Q2697" s="21">
        <f>YEAR(A2697)</f>
        <v/>
      </c>
    </row>
    <row r="2698">
      <c r="A2698" s="14" t="n">
        <v>45350</v>
      </c>
      <c r="B2698" s="15">
        <f>'01_RAW_Spot'!B2698</f>
        <v/>
      </c>
      <c r="C2698" s="16">
        <f>'01_RAW_IV'!B2698</f>
        <v/>
      </c>
      <c r="D2698" s="15">
        <f>LN(B2698/B2697)</f>
        <v/>
      </c>
      <c r="E2698" s="16">
        <f>STDEV(D2678:D2698)*SQRT(252)</f>
        <v/>
      </c>
      <c r="F2698" s="16">
        <f>STDEV(D2636:D2698)*SQRT(252)</f>
        <v/>
      </c>
      <c r="G2698" s="16">
        <f>IF(OR(C2698="",F2698=""),"",C2698-F2698)</f>
        <v/>
      </c>
      <c r="H2698" s="17">
        <f>IF(OR(C2698="",F2698="",F2698=0),"",C2698/F2698)</f>
        <v/>
      </c>
      <c r="I2698" s="18">
        <f>IF('01_RAW_FwdRV'!B2698="","",'01_RAW_FwdRV'!B2698)</f>
        <v/>
      </c>
      <c r="J2698" s="18">
        <f>IF(ROW()&lt;=3286,STDEV(D2699:D2719)*SQRT(252),"")</f>
        <v/>
      </c>
      <c r="K2698" s="18">
        <f>IF(ROW()&lt;=3244,LN(B2761/B2698),"")</f>
        <v/>
      </c>
      <c r="L2698" s="19" t="n">
        <v>0.004078605858361142</v>
      </c>
      <c r="M2698" s="19" t="n">
        <v>0.0100111234705228</v>
      </c>
      <c r="N2698" s="17" t="n">
        <v>0.07610421087191968</v>
      </c>
      <c r="O2698" s="20">
        <f>IF(F2698="","",IF(F2698&lt;'04_VOLATILITY_REGIMES'!$C$5,"Low",IF(F2698&lt;'04_VOLATILITY_REGIMES'!$C$6,"Normal",IF(F2698&lt;'04_VOLATILITY_REGIMES'!$C$7,"High","Extreme"))))</f>
        <v/>
      </c>
      <c r="P2698" s="20">
        <f>O2699</f>
        <v/>
      </c>
      <c r="Q2698" s="21">
        <f>YEAR(A2698)</f>
        <v/>
      </c>
    </row>
    <row r="2699">
      <c r="A2699" s="14" t="n">
        <v>45351</v>
      </c>
      <c r="B2699" s="15">
        <f>'01_RAW_Spot'!B2699</f>
        <v/>
      </c>
      <c r="C2699" s="16">
        <f>'01_RAW_IV'!B2699</f>
        <v/>
      </c>
      <c r="D2699" s="15">
        <f>LN(B2699/B2698)</f>
        <v/>
      </c>
      <c r="E2699" s="16">
        <f>STDEV(D2679:D2699)*SQRT(252)</f>
        <v/>
      </c>
      <c r="F2699" s="16">
        <f>STDEV(D2637:D2699)*SQRT(252)</f>
        <v/>
      </c>
      <c r="G2699" s="16">
        <f>IF(OR(C2699="",F2699=""),"",C2699-F2699)</f>
        <v/>
      </c>
      <c r="H2699" s="17">
        <f>IF(OR(C2699="",F2699="",F2699=0),"",C2699/F2699)</f>
        <v/>
      </c>
      <c r="I2699" s="18">
        <f>IF('01_RAW_FwdRV'!B2699="","",'01_RAW_FwdRV'!B2699)</f>
        <v/>
      </c>
      <c r="J2699" s="18">
        <f>IF(ROW()&lt;=3286,STDEV(D2700:D2720)*SQRT(252),"")</f>
        <v/>
      </c>
      <c r="K2699" s="18">
        <f>IF(ROW()&lt;=3244,LN(B2762/B2699),"")</f>
        <v/>
      </c>
      <c r="L2699" s="19" t="n">
        <v>0.00407709414381023</v>
      </c>
      <c r="M2699" s="19" t="n">
        <v>0.009636767976278725</v>
      </c>
      <c r="N2699" s="17" t="n">
        <v>0.06474672220469019</v>
      </c>
      <c r="O2699" s="20">
        <f>IF(F2699="","",IF(F2699&lt;'04_VOLATILITY_REGIMES'!$C$5,"Low",IF(F2699&lt;'04_VOLATILITY_REGIMES'!$C$6,"Normal",IF(F2699&lt;'04_VOLATILITY_REGIMES'!$C$7,"High","Extreme"))))</f>
        <v/>
      </c>
      <c r="P2699" s="20">
        <f>O2700</f>
        <v/>
      </c>
      <c r="Q2699" s="21">
        <f>YEAR(A2699)</f>
        <v/>
      </c>
    </row>
    <row r="2700">
      <c r="A2700" s="14" t="n">
        <v>45352</v>
      </c>
      <c r="B2700" s="15">
        <f>'01_RAW_Spot'!B2700</f>
        <v/>
      </c>
      <c r="C2700" s="16">
        <f>'01_RAW_IV'!B2700</f>
        <v/>
      </c>
      <c r="D2700" s="15">
        <f>LN(B2700/B2699)</f>
        <v/>
      </c>
      <c r="E2700" s="16">
        <f>STDEV(D2680:D2700)*SQRT(252)</f>
        <v/>
      </c>
      <c r="F2700" s="16">
        <f>STDEV(D2638:D2700)*SQRT(252)</f>
        <v/>
      </c>
      <c r="G2700" s="16">
        <f>IF(OR(C2700="",F2700=""),"",C2700-F2700)</f>
        <v/>
      </c>
      <c r="H2700" s="17">
        <f>IF(OR(C2700="",F2700="",F2700=0),"",C2700/F2700)</f>
        <v/>
      </c>
      <c r="I2700" s="18">
        <f>IF('01_RAW_FwdRV'!B2700="","",'01_RAW_FwdRV'!B2700)</f>
        <v/>
      </c>
      <c r="J2700" s="18">
        <f>IF(ROW()&lt;=3286,STDEV(D2701:D2721)*SQRT(252),"")</f>
        <v/>
      </c>
      <c r="K2700" s="18">
        <f>IF(ROW()&lt;=3244,LN(B2763/B2700),"")</f>
        <v/>
      </c>
      <c r="L2700" s="19" t="n">
        <v>0.00444609114486847</v>
      </c>
      <c r="M2700" s="19" t="n">
        <v>0.009633197480548351</v>
      </c>
      <c r="N2700" s="17" t="n">
        <v>0.07233203151092092</v>
      </c>
      <c r="O2700" s="20">
        <f>IF(F2700="","",IF(F2700&lt;'04_VOLATILITY_REGIMES'!$C$5,"Low",IF(F2700&lt;'04_VOLATILITY_REGIMES'!$C$6,"Normal",IF(F2700&lt;'04_VOLATILITY_REGIMES'!$C$7,"High","Extreme"))))</f>
        <v/>
      </c>
      <c r="P2700" s="20">
        <f>O2701</f>
        <v/>
      </c>
      <c r="Q2700" s="21">
        <f>YEAR(A2700)</f>
        <v/>
      </c>
    </row>
    <row r="2701">
      <c r="A2701" s="14" t="n">
        <v>45355</v>
      </c>
      <c r="B2701" s="15">
        <f>'01_RAW_Spot'!B2701</f>
        <v/>
      </c>
      <c r="C2701" s="16">
        <f>'01_RAW_IV'!B2701</f>
        <v/>
      </c>
      <c r="D2701" s="15">
        <f>LN(B2701/B2700)</f>
        <v/>
      </c>
      <c r="E2701" s="16">
        <f>STDEV(D2681:D2701)*SQRT(252)</f>
        <v/>
      </c>
      <c r="F2701" s="16">
        <f>STDEV(D2639:D2701)*SQRT(252)</f>
        <v/>
      </c>
      <c r="G2701" s="16">
        <f>IF(OR(C2701="",F2701=""),"",C2701-F2701)</f>
        <v/>
      </c>
      <c r="H2701" s="17">
        <f>IF(OR(C2701="",F2701="",F2701=0),"",C2701/F2701)</f>
        <v/>
      </c>
      <c r="I2701" s="18">
        <f>IF('01_RAW_FwdRV'!B2701="","",'01_RAW_FwdRV'!B2701)</f>
        <v/>
      </c>
      <c r="J2701" s="18">
        <f>IF(ROW()&lt;=3286,STDEV(D2702:D2722)*SQRT(252),"")</f>
        <v/>
      </c>
      <c r="K2701" s="18">
        <f>IF(ROW()&lt;=3244,LN(B2764/B2701),"")</f>
        <v/>
      </c>
      <c r="L2701" s="19" t="n">
        <v>0.004444444444444444</v>
      </c>
      <c r="M2701" s="19" t="n">
        <v>0.008148148148148147</v>
      </c>
      <c r="N2701" s="17" t="n">
        <v>0.07118761843207586</v>
      </c>
      <c r="O2701" s="20">
        <f>IF(F2701="","",IF(F2701&lt;'04_VOLATILITY_REGIMES'!$C$5,"Low",IF(F2701&lt;'04_VOLATILITY_REGIMES'!$C$6,"Normal",IF(F2701&lt;'04_VOLATILITY_REGIMES'!$C$7,"High","Extreme"))))</f>
        <v/>
      </c>
      <c r="P2701" s="20">
        <f>O2702</f>
        <v/>
      </c>
      <c r="Q2701" s="21">
        <f>YEAR(A2701)</f>
        <v/>
      </c>
    </row>
    <row r="2702">
      <c r="A2702" s="14" t="n">
        <v>45356</v>
      </c>
      <c r="B2702" s="15">
        <f>'01_RAW_Spot'!B2702</f>
        <v/>
      </c>
      <c r="C2702" s="16">
        <f>'01_RAW_IV'!B2702</f>
        <v/>
      </c>
      <c r="D2702" s="15">
        <f>LN(B2702/B2701)</f>
        <v/>
      </c>
      <c r="E2702" s="16">
        <f>STDEV(D2682:D2702)*SQRT(252)</f>
        <v/>
      </c>
      <c r="F2702" s="16">
        <f>STDEV(D2640:D2702)*SQRT(252)</f>
        <v/>
      </c>
      <c r="G2702" s="16">
        <f>IF(OR(C2702="",F2702=""),"",C2702-F2702)</f>
        <v/>
      </c>
      <c r="H2702" s="17">
        <f>IF(OR(C2702="",F2702="",F2702=0),"",C2702/F2702)</f>
        <v/>
      </c>
      <c r="I2702" s="18">
        <f>IF('01_RAW_FwdRV'!B2702="","",'01_RAW_FwdRV'!B2702)</f>
        <v/>
      </c>
      <c r="J2702" s="18">
        <f>IF(ROW()&lt;=3286,STDEV(D2703:D2723)*SQRT(252),"")</f>
        <v/>
      </c>
      <c r="K2702" s="18">
        <f>IF(ROW()&lt;=3244,LN(B2765/B2702),"")</f>
        <v/>
      </c>
      <c r="L2702" s="19" t="n">
        <v>0.00518326545723806</v>
      </c>
      <c r="M2702" s="19" t="n">
        <v>0.00518326545723806</v>
      </c>
      <c r="N2702" s="17" t="n">
        <v>0.08850094877387638</v>
      </c>
      <c r="O2702" s="20">
        <f>IF(F2702="","",IF(F2702&lt;'04_VOLATILITY_REGIMES'!$C$5,"Low",IF(F2702&lt;'04_VOLATILITY_REGIMES'!$C$6,"Normal",IF(F2702&lt;'04_VOLATILITY_REGIMES'!$C$7,"High","Extreme"))))</f>
        <v/>
      </c>
      <c r="P2702" s="20">
        <f>O2703</f>
        <v/>
      </c>
      <c r="Q2702" s="21">
        <f>YEAR(A2702)</f>
        <v/>
      </c>
    </row>
    <row r="2703">
      <c r="A2703" s="14" t="n">
        <v>45357</v>
      </c>
      <c r="B2703" s="15">
        <f>'01_RAW_Spot'!B2703</f>
        <v/>
      </c>
      <c r="C2703" s="16">
        <f>'01_RAW_IV'!B2703</f>
        <v/>
      </c>
      <c r="D2703" s="15">
        <f>LN(B2703/B2702)</f>
        <v/>
      </c>
      <c r="E2703" s="16">
        <f>STDEV(D2683:D2703)*SQRT(252)</f>
        <v/>
      </c>
      <c r="F2703" s="16">
        <f>STDEV(D2641:D2703)*SQRT(252)</f>
        <v/>
      </c>
      <c r="G2703" s="16">
        <f>IF(OR(C2703="",F2703=""),"",C2703-F2703)</f>
        <v/>
      </c>
      <c r="H2703" s="17">
        <f>IF(OR(C2703="",F2703="",F2703=0),"",C2703/F2703)</f>
        <v/>
      </c>
      <c r="I2703" s="18">
        <f>IF('01_RAW_FwdRV'!B2703="","",'01_RAW_FwdRV'!B2703)</f>
        <v/>
      </c>
      <c r="J2703" s="18">
        <f>IF(ROW()&lt;=3286,STDEV(D2704:D2724)*SQRT(252),"")</f>
        <v/>
      </c>
      <c r="K2703" s="18">
        <f>IF(ROW()&lt;=3244,LN(B2766/B2703),"")</f>
        <v/>
      </c>
      <c r="L2703" s="19" t="n">
        <v>0.005551443375277573</v>
      </c>
      <c r="M2703" s="19" t="n">
        <v>0.004811250925240563</v>
      </c>
      <c r="N2703" s="17" t="n">
        <v>0.09117446641396013</v>
      </c>
      <c r="O2703" s="20">
        <f>IF(F2703="","",IF(F2703&lt;'04_VOLATILITY_REGIMES'!$C$5,"Low",IF(F2703&lt;'04_VOLATILITY_REGIMES'!$C$6,"Normal",IF(F2703&lt;'04_VOLATILITY_REGIMES'!$C$7,"High","Extreme"))))</f>
        <v/>
      </c>
      <c r="P2703" s="20">
        <f>O2704</f>
        <v/>
      </c>
      <c r="Q2703" s="21">
        <f>YEAR(A2703)</f>
        <v/>
      </c>
    </row>
    <row r="2704">
      <c r="A2704" s="14" t="n">
        <v>45358</v>
      </c>
      <c r="B2704" s="15">
        <f>'01_RAW_Spot'!B2704</f>
        <v/>
      </c>
      <c r="C2704" s="16">
        <f>'01_RAW_IV'!B2704</f>
        <v/>
      </c>
      <c r="D2704" s="15">
        <f>LN(B2704/B2703)</f>
        <v/>
      </c>
      <c r="E2704" s="16">
        <f>STDEV(D2684:D2704)*SQRT(252)</f>
        <v/>
      </c>
      <c r="F2704" s="16">
        <f>STDEV(D2642:D2704)*SQRT(252)</f>
        <v/>
      </c>
      <c r="G2704" s="16">
        <f>IF(OR(C2704="",F2704=""),"",C2704-F2704)</f>
        <v/>
      </c>
      <c r="H2704" s="17">
        <f>IF(OR(C2704="",F2704="",F2704=0),"",C2704/F2704)</f>
        <v/>
      </c>
      <c r="I2704" s="18">
        <f>IF('01_RAW_FwdRV'!B2704="","",'01_RAW_FwdRV'!B2704)</f>
        <v/>
      </c>
      <c r="J2704" s="18">
        <f>IF(ROW()&lt;=3286,STDEV(D2705:D2725)*SQRT(252),"")</f>
        <v/>
      </c>
      <c r="K2704" s="18">
        <f>IF(ROW()&lt;=3244,LN(B2767/B2704),"")</f>
        <v/>
      </c>
      <c r="L2704" s="19" t="n">
        <v>0.006289308176100629</v>
      </c>
      <c r="M2704" s="19" t="n">
        <v>0.005549389567147614</v>
      </c>
      <c r="N2704" s="17" t="n">
        <v>0.1359084011216974</v>
      </c>
      <c r="O2704" s="20">
        <f>IF(F2704="","",IF(F2704&lt;'04_VOLATILITY_REGIMES'!$C$5,"Low",IF(F2704&lt;'04_VOLATILITY_REGIMES'!$C$6,"Normal",IF(F2704&lt;'04_VOLATILITY_REGIMES'!$C$7,"High","Extreme"))))</f>
        <v/>
      </c>
      <c r="P2704" s="20">
        <f>O2705</f>
        <v/>
      </c>
      <c r="Q2704" s="21">
        <f>YEAR(A2704)</f>
        <v/>
      </c>
    </row>
    <row r="2705">
      <c r="A2705" s="14" t="n">
        <v>45362</v>
      </c>
      <c r="B2705" s="15">
        <f>'01_RAW_Spot'!B2705</f>
        <v/>
      </c>
      <c r="C2705" s="16">
        <f>'01_RAW_IV'!B2705</f>
        <v/>
      </c>
      <c r="D2705" s="15">
        <f>LN(B2705/B2704)</f>
        <v/>
      </c>
      <c r="E2705" s="16">
        <f>STDEV(D2685:D2705)*SQRT(252)</f>
        <v/>
      </c>
      <c r="F2705" s="16">
        <f>STDEV(D2643:D2705)*SQRT(252)</f>
        <v/>
      </c>
      <c r="G2705" s="16">
        <f>IF(OR(C2705="",F2705=""),"",C2705-F2705)</f>
        <v/>
      </c>
      <c r="H2705" s="17">
        <f>IF(OR(C2705="",F2705="",F2705=0),"",C2705/F2705)</f>
        <v/>
      </c>
      <c r="I2705" s="18">
        <f>IF('01_RAW_FwdRV'!B2705="","",'01_RAW_FwdRV'!B2705)</f>
        <v/>
      </c>
      <c r="J2705" s="18">
        <f>IF(ROW()&lt;=3286,STDEV(D2706:D2726)*SQRT(252),"")</f>
        <v/>
      </c>
      <c r="K2705" s="18">
        <f>IF(ROW()&lt;=3244,LN(B2768/B2705),"")</f>
        <v/>
      </c>
      <c r="L2705" s="19" t="n">
        <v>0.006656804733727811</v>
      </c>
      <c r="M2705" s="19" t="n">
        <v>0.004437869822485207</v>
      </c>
      <c r="N2705" s="17" t="n">
        <v>0.1387425159061446</v>
      </c>
      <c r="O2705" s="20">
        <f>IF(F2705="","",IF(F2705&lt;'04_VOLATILITY_REGIMES'!$C$5,"Low",IF(F2705&lt;'04_VOLATILITY_REGIMES'!$C$6,"Normal",IF(F2705&lt;'04_VOLATILITY_REGIMES'!$C$7,"High","Extreme"))))</f>
        <v/>
      </c>
      <c r="P2705" s="20">
        <f>O2706</f>
        <v/>
      </c>
      <c r="Q2705" s="21">
        <f>YEAR(A2705)</f>
        <v/>
      </c>
    </row>
    <row r="2706">
      <c r="A2706" s="14" t="n">
        <v>45363</v>
      </c>
      <c r="B2706" s="15">
        <f>'01_RAW_Spot'!B2706</f>
        <v/>
      </c>
      <c r="C2706" s="16">
        <f>'01_RAW_IV'!B2706</f>
        <v/>
      </c>
      <c r="D2706" s="15">
        <f>LN(B2706/B2705)</f>
        <v/>
      </c>
      <c r="E2706" s="16">
        <f>STDEV(D2686:D2706)*SQRT(252)</f>
        <v/>
      </c>
      <c r="F2706" s="16">
        <f>STDEV(D2644:D2706)*SQRT(252)</f>
        <v/>
      </c>
      <c r="G2706" s="16">
        <f>IF(OR(C2706="",F2706=""),"",C2706-F2706)</f>
        <v/>
      </c>
      <c r="H2706" s="17">
        <f>IF(OR(C2706="",F2706="",F2706=0),"",C2706/F2706)</f>
        <v/>
      </c>
      <c r="I2706" s="18">
        <f>IF('01_RAW_FwdRV'!B2706="","",'01_RAW_FwdRV'!B2706)</f>
        <v/>
      </c>
      <c r="J2706" s="18">
        <f>IF(ROW()&lt;=3286,STDEV(D2707:D2727)*SQRT(252),"")</f>
        <v/>
      </c>
      <c r="K2706" s="18">
        <f>IF(ROW()&lt;=3244,LN(B2769/B2706),"")</f>
        <v/>
      </c>
      <c r="L2706" s="19" t="n">
        <v>0.007393715341959334</v>
      </c>
      <c r="M2706" s="19" t="n">
        <v>0.0044362292051756</v>
      </c>
      <c r="N2706" s="17" t="n">
        <v>0.1553241527124899</v>
      </c>
      <c r="O2706" s="20">
        <f>IF(F2706="","",IF(F2706&lt;'04_VOLATILITY_REGIMES'!$C$5,"Low",IF(F2706&lt;'04_VOLATILITY_REGIMES'!$C$6,"Normal",IF(F2706&lt;'04_VOLATILITY_REGIMES'!$C$7,"High","Extreme"))))</f>
        <v/>
      </c>
      <c r="P2706" s="20">
        <f>O2707</f>
        <v/>
      </c>
      <c r="Q2706" s="21">
        <f>YEAR(A2706)</f>
        <v/>
      </c>
    </row>
    <row r="2707">
      <c r="A2707" s="14" t="n">
        <v>45364</v>
      </c>
      <c r="B2707" s="15">
        <f>'01_RAW_Spot'!B2707</f>
        <v/>
      </c>
      <c r="C2707" s="16">
        <f>'01_RAW_IV'!B2707</f>
        <v/>
      </c>
      <c r="D2707" s="15">
        <f>LN(B2707/B2706)</f>
        <v/>
      </c>
      <c r="E2707" s="16">
        <f>STDEV(D2687:D2707)*SQRT(252)</f>
        <v/>
      </c>
      <c r="F2707" s="16">
        <f>STDEV(D2645:D2707)*SQRT(252)</f>
        <v/>
      </c>
      <c r="G2707" s="16">
        <f>IF(OR(C2707="",F2707=""),"",C2707-F2707)</f>
        <v/>
      </c>
      <c r="H2707" s="17">
        <f>IF(OR(C2707="",F2707="",F2707=0),"",C2707/F2707)</f>
        <v/>
      </c>
      <c r="I2707" s="18">
        <f>IF('01_RAW_FwdRV'!B2707="","",'01_RAW_FwdRV'!B2707)</f>
        <v/>
      </c>
      <c r="J2707" s="18">
        <f>IF(ROW()&lt;=3286,STDEV(D2708:D2728)*SQRT(252),"")</f>
        <v/>
      </c>
      <c r="K2707" s="18">
        <f>IF(ROW()&lt;=3244,LN(B2770/B2707),"")</f>
        <v/>
      </c>
      <c r="L2707" s="19" t="n">
        <v>0.007760532150776054</v>
      </c>
      <c r="M2707" s="19" t="n">
        <v>0.007021433850702144</v>
      </c>
      <c r="N2707" s="17" t="n">
        <v>0.1464668073954105</v>
      </c>
      <c r="O2707" s="20">
        <f>IF(F2707="","",IF(F2707&lt;'04_VOLATILITY_REGIMES'!$C$5,"Low",IF(F2707&lt;'04_VOLATILITY_REGIMES'!$C$6,"Normal",IF(F2707&lt;'04_VOLATILITY_REGIMES'!$C$7,"High","Extreme"))))</f>
        <v/>
      </c>
      <c r="P2707" s="20">
        <f>O2708</f>
        <v/>
      </c>
      <c r="Q2707" s="21">
        <f>YEAR(A2707)</f>
        <v/>
      </c>
    </row>
    <row r="2708">
      <c r="A2708" s="14" t="n">
        <v>45365</v>
      </c>
      <c r="B2708" s="15">
        <f>'01_RAW_Spot'!B2708</f>
        <v/>
      </c>
      <c r="C2708" s="16">
        <f>'01_RAW_IV'!B2708</f>
        <v/>
      </c>
      <c r="D2708" s="15">
        <f>LN(B2708/B2707)</f>
        <v/>
      </c>
      <c r="E2708" s="16">
        <f>STDEV(D2688:D2708)*SQRT(252)</f>
        <v/>
      </c>
      <c r="F2708" s="16">
        <f>STDEV(D2646:D2708)*SQRT(252)</f>
        <v/>
      </c>
      <c r="G2708" s="16">
        <f>IF(OR(C2708="",F2708=""),"",C2708-F2708)</f>
        <v/>
      </c>
      <c r="H2708" s="17">
        <f>IF(OR(C2708="",F2708="",F2708=0),"",C2708/F2708)</f>
        <v/>
      </c>
      <c r="I2708" s="18">
        <f>IF('01_RAW_FwdRV'!B2708="","",'01_RAW_FwdRV'!B2708)</f>
        <v/>
      </c>
      <c r="J2708" s="18">
        <f>IF(ROW()&lt;=3286,STDEV(D2709:D2729)*SQRT(252),"")</f>
        <v/>
      </c>
      <c r="K2708" s="18">
        <f>IF(ROW()&lt;=3244,LN(B2771/B2708),"")</f>
        <v/>
      </c>
      <c r="L2708" s="19" t="n">
        <v>0.008127077946065755</v>
      </c>
      <c r="M2708" s="19" t="n">
        <v>0.007388252678241596</v>
      </c>
      <c r="N2708" s="17" t="n">
        <v>0.1458042473119727</v>
      </c>
      <c r="O2708" s="20">
        <f>IF(F2708="","",IF(F2708&lt;'04_VOLATILITY_REGIMES'!$C$5,"Low",IF(F2708&lt;'04_VOLATILITY_REGIMES'!$C$6,"Normal",IF(F2708&lt;'04_VOLATILITY_REGIMES'!$C$7,"High","Extreme"))))</f>
        <v/>
      </c>
      <c r="P2708" s="20">
        <f>O2709</f>
        <v/>
      </c>
      <c r="Q2708" s="21">
        <f>YEAR(A2708)</f>
        <v/>
      </c>
    </row>
    <row r="2709">
      <c r="A2709" s="14" t="n">
        <v>45366</v>
      </c>
      <c r="B2709" s="15">
        <f>'01_RAW_Spot'!B2709</f>
        <v/>
      </c>
      <c r="C2709" s="16">
        <f>'01_RAW_IV'!B2709</f>
        <v/>
      </c>
      <c r="D2709" s="15">
        <f>LN(B2709/B2708)</f>
        <v/>
      </c>
      <c r="E2709" s="16">
        <f>STDEV(D2689:D2709)*SQRT(252)</f>
        <v/>
      </c>
      <c r="F2709" s="16">
        <f>STDEV(D2647:D2709)*SQRT(252)</f>
        <v/>
      </c>
      <c r="G2709" s="16">
        <f>IF(OR(C2709="",F2709=""),"",C2709-F2709)</f>
        <v/>
      </c>
      <c r="H2709" s="17">
        <f>IF(OR(C2709="",F2709="",F2709=0),"",C2709/F2709)</f>
        <v/>
      </c>
      <c r="I2709" s="18">
        <f>IF('01_RAW_FwdRV'!B2709="","",'01_RAW_FwdRV'!B2709)</f>
        <v/>
      </c>
      <c r="J2709" s="18">
        <f>IF(ROW()&lt;=3286,STDEV(D2710:D2730)*SQRT(252),"")</f>
        <v/>
      </c>
      <c r="K2709" s="18">
        <f>IF(ROW()&lt;=3244,LN(B2772/B2709),"")</f>
        <v/>
      </c>
      <c r="L2709" s="19" t="n">
        <v>0.008493353028064993</v>
      </c>
      <c r="M2709" s="19" t="n">
        <v>0.009970457902511078</v>
      </c>
      <c r="N2709" s="17" t="n">
        <v>0.1410307505523553</v>
      </c>
      <c r="O2709" s="20">
        <f>IF(F2709="","",IF(F2709&lt;'04_VOLATILITY_REGIMES'!$C$5,"Low",IF(F2709&lt;'04_VOLATILITY_REGIMES'!$C$6,"Normal",IF(F2709&lt;'04_VOLATILITY_REGIMES'!$C$7,"High","Extreme"))))</f>
        <v/>
      </c>
      <c r="P2709" s="20">
        <f>O2710</f>
        <v/>
      </c>
      <c r="Q2709" s="21">
        <f>YEAR(A2709)</f>
        <v/>
      </c>
    </row>
    <row r="2710">
      <c r="A2710" s="14" t="n">
        <v>45369</v>
      </c>
      <c r="B2710" s="15">
        <f>'01_RAW_Spot'!B2710</f>
        <v/>
      </c>
      <c r="C2710" s="16">
        <f>'01_RAW_IV'!B2710</f>
        <v/>
      </c>
      <c r="D2710" s="15">
        <f>LN(B2710/B2709)</f>
        <v/>
      </c>
      <c r="E2710" s="16">
        <f>STDEV(D2690:D2710)*SQRT(252)</f>
        <v/>
      </c>
      <c r="F2710" s="16">
        <f>STDEV(D2648:D2710)*SQRT(252)</f>
        <v/>
      </c>
      <c r="G2710" s="16">
        <f>IF(OR(C2710="",F2710=""),"",C2710-F2710)</f>
        <v/>
      </c>
      <c r="H2710" s="17">
        <f>IF(OR(C2710="",F2710="",F2710=0),"",C2710/F2710)</f>
        <v/>
      </c>
      <c r="I2710" s="18">
        <f>IF('01_RAW_FwdRV'!B2710="","",'01_RAW_FwdRV'!B2710)</f>
        <v/>
      </c>
      <c r="J2710" s="18">
        <f>IF(ROW()&lt;=3286,STDEV(D2711:D2731)*SQRT(252),"")</f>
        <v/>
      </c>
      <c r="K2710" s="18">
        <f>IF(ROW()&lt;=3244,LN(B2773/B2710),"")</f>
        <v/>
      </c>
      <c r="L2710" s="19" t="n">
        <v>0.007013658176448874</v>
      </c>
      <c r="M2710" s="19" t="n">
        <v>0.0103359173126615</v>
      </c>
      <c r="N2710" s="17" t="n">
        <v>0.1270119934115757</v>
      </c>
      <c r="O2710" s="20">
        <f>IF(F2710="","",IF(F2710&lt;'04_VOLATILITY_REGIMES'!$C$5,"Low",IF(F2710&lt;'04_VOLATILITY_REGIMES'!$C$6,"Normal",IF(F2710&lt;'04_VOLATILITY_REGIMES'!$C$7,"High","Extreme"))))</f>
        <v/>
      </c>
      <c r="P2710" s="20">
        <f>O2711</f>
        <v/>
      </c>
      <c r="Q2710" s="21">
        <f>YEAR(A2710)</f>
        <v/>
      </c>
    </row>
    <row r="2711">
      <c r="A2711" s="14" t="n">
        <v>45370</v>
      </c>
      <c r="B2711" s="15">
        <f>'01_RAW_Spot'!B2711</f>
        <v/>
      </c>
      <c r="C2711" s="16">
        <f>'01_RAW_IV'!B2711</f>
        <v/>
      </c>
      <c r="D2711" s="15">
        <f>LN(B2711/B2710)</f>
        <v/>
      </c>
      <c r="E2711" s="16">
        <f>STDEV(D2691:D2711)*SQRT(252)</f>
        <v/>
      </c>
      <c r="F2711" s="16">
        <f>STDEV(D2649:D2711)*SQRT(252)</f>
        <v/>
      </c>
      <c r="G2711" s="16">
        <f>IF(OR(C2711="",F2711=""),"",C2711-F2711)</f>
        <v/>
      </c>
      <c r="H2711" s="17">
        <f>IF(OR(C2711="",F2711="",F2711=0),"",C2711/F2711)</f>
        <v/>
      </c>
      <c r="I2711" s="18">
        <f>IF('01_RAW_FwdRV'!B2711="","",'01_RAW_FwdRV'!B2711)</f>
        <v/>
      </c>
      <c r="J2711" s="18">
        <f>IF(ROW()&lt;=3286,STDEV(D2712:D2732)*SQRT(252),"")</f>
        <v/>
      </c>
      <c r="K2711" s="18">
        <f>IF(ROW()&lt;=3244,LN(B2774/B2711),"")</f>
        <v/>
      </c>
      <c r="L2711" s="19" t="n">
        <v>0.007011070110701107</v>
      </c>
      <c r="M2711" s="19" t="n">
        <v>0.01808118081180812</v>
      </c>
      <c r="N2711" s="17" t="n">
        <v>0.1095747149703806</v>
      </c>
      <c r="O2711" s="20">
        <f>IF(F2711="","",IF(F2711&lt;'04_VOLATILITY_REGIMES'!$C$5,"Low",IF(F2711&lt;'04_VOLATILITY_REGIMES'!$C$6,"Normal",IF(F2711&lt;'04_VOLATILITY_REGIMES'!$C$7,"High","Extreme"))))</f>
        <v/>
      </c>
      <c r="P2711" s="20">
        <f>O2712</f>
        <v/>
      </c>
      <c r="Q2711" s="21">
        <f>YEAR(A2711)</f>
        <v/>
      </c>
    </row>
    <row r="2712">
      <c r="A2712" s="14" t="n">
        <v>45371</v>
      </c>
      <c r="B2712" s="15">
        <f>'01_RAW_Spot'!B2712</f>
        <v/>
      </c>
      <c r="C2712" s="16">
        <f>'01_RAW_IV'!B2712</f>
        <v/>
      </c>
      <c r="D2712" s="15">
        <f>LN(B2712/B2711)</f>
        <v/>
      </c>
      <c r="E2712" s="16">
        <f>STDEV(D2692:D2712)*SQRT(252)</f>
        <v/>
      </c>
      <c r="F2712" s="16">
        <f>STDEV(D2650:D2712)*SQRT(252)</f>
        <v/>
      </c>
      <c r="G2712" s="16">
        <f>IF(OR(C2712="",F2712=""),"",C2712-F2712)</f>
        <v/>
      </c>
      <c r="H2712" s="17">
        <f>IF(OR(C2712="",F2712="",F2712=0),"",C2712/F2712)</f>
        <v/>
      </c>
      <c r="I2712" s="18">
        <f>IF('01_RAW_FwdRV'!B2712="","",'01_RAW_FwdRV'!B2712)</f>
        <v/>
      </c>
      <c r="J2712" s="18">
        <f>IF(ROW()&lt;=3286,STDEV(D2713:D2733)*SQRT(252),"")</f>
        <v/>
      </c>
      <c r="K2712" s="18">
        <f>IF(ROW()&lt;=3244,LN(B2775/B2712),"")</f>
        <v/>
      </c>
      <c r="L2712" s="19" t="n">
        <v>0.009221689413500553</v>
      </c>
      <c r="M2712" s="19" t="n">
        <v>0.0003688675765400221</v>
      </c>
      <c r="N2712" s="17" t="n">
        <v>0.2310147599180292</v>
      </c>
      <c r="O2712" s="20">
        <f>IF(F2712="","",IF(F2712&lt;'04_VOLATILITY_REGIMES'!$C$5,"Low",IF(F2712&lt;'04_VOLATILITY_REGIMES'!$C$6,"Normal",IF(F2712&lt;'04_VOLATILITY_REGIMES'!$C$7,"High","Extreme"))))</f>
        <v/>
      </c>
      <c r="P2712" s="20">
        <f>O2713</f>
        <v/>
      </c>
      <c r="Q2712" s="21">
        <f>YEAR(A2712)</f>
        <v/>
      </c>
    </row>
    <row r="2713">
      <c r="A2713" s="14" t="n">
        <v>45372</v>
      </c>
      <c r="B2713" s="15">
        <f>'01_RAW_Spot'!B2713</f>
        <v/>
      </c>
      <c r="C2713" s="16">
        <f>'01_RAW_IV'!B2713</f>
        <v/>
      </c>
      <c r="D2713" s="15">
        <f>LN(B2713/B2712)</f>
        <v/>
      </c>
      <c r="E2713" s="16">
        <f>STDEV(D2693:D2713)*SQRT(252)</f>
        <v/>
      </c>
      <c r="F2713" s="16">
        <f>STDEV(D2651:D2713)*SQRT(252)</f>
        <v/>
      </c>
      <c r="G2713" s="16">
        <f>IF(OR(C2713="",F2713=""),"",C2713-F2713)</f>
        <v/>
      </c>
      <c r="H2713" s="17">
        <f>IF(OR(C2713="",F2713="",F2713=0),"",C2713/F2713)</f>
        <v/>
      </c>
      <c r="I2713" s="18">
        <f>IF('01_RAW_FwdRV'!B2713="","",'01_RAW_FwdRV'!B2713)</f>
        <v/>
      </c>
      <c r="J2713" s="18">
        <f>IF(ROW()&lt;=3286,STDEV(D2714:D2734)*SQRT(252),"")</f>
        <v/>
      </c>
      <c r="K2713" s="18">
        <f>IF(ROW()&lt;=3244,LN(B2776/B2713),"")</f>
        <v/>
      </c>
      <c r="L2713" s="19" t="n">
        <v>0.01032448377581121</v>
      </c>
      <c r="M2713" s="19" t="n">
        <v>0.0003687315634218289</v>
      </c>
      <c r="N2713" s="17" t="n">
        <v>0.2561577809284444</v>
      </c>
      <c r="O2713" s="20">
        <f>IF(F2713="","",IF(F2713&lt;'04_VOLATILITY_REGIMES'!$C$5,"Low",IF(F2713&lt;'04_VOLATILITY_REGIMES'!$C$6,"Normal",IF(F2713&lt;'04_VOLATILITY_REGIMES'!$C$7,"High","Extreme"))))</f>
        <v/>
      </c>
      <c r="P2713" s="20">
        <f>O2714</f>
        <v/>
      </c>
      <c r="Q2713" s="21">
        <f>YEAR(A2713)</f>
        <v/>
      </c>
    </row>
    <row r="2714">
      <c r="A2714" s="14" t="n">
        <v>45373</v>
      </c>
      <c r="B2714" s="15">
        <f>'01_RAW_Spot'!B2714</f>
        <v/>
      </c>
      <c r="C2714" s="16">
        <f>'01_RAW_IV'!B2714</f>
        <v/>
      </c>
      <c r="D2714" s="15">
        <f>LN(B2714/B2713)</f>
        <v/>
      </c>
      <c r="E2714" s="16">
        <f>STDEV(D2694:D2714)*SQRT(252)</f>
        <v/>
      </c>
      <c r="F2714" s="16">
        <f>STDEV(D2652:D2714)*SQRT(252)</f>
        <v/>
      </c>
      <c r="G2714" s="16">
        <f>IF(OR(C2714="",F2714=""),"",C2714-F2714)</f>
        <v/>
      </c>
      <c r="H2714" s="17">
        <f>IF(OR(C2714="",F2714="",F2714=0),"",C2714/F2714)</f>
        <v/>
      </c>
      <c r="I2714" s="18">
        <f>IF('01_RAW_FwdRV'!B2714="","",'01_RAW_FwdRV'!B2714)</f>
        <v/>
      </c>
      <c r="J2714" s="18">
        <f>IF(ROW()&lt;=3286,STDEV(D2715:D2735)*SQRT(252),"")</f>
        <v/>
      </c>
      <c r="K2714" s="18">
        <f>IF(ROW()&lt;=3244,LN(B2777/B2714),"")</f>
        <v/>
      </c>
      <c r="L2714" s="19" t="n">
        <v>0.01363803907113896</v>
      </c>
      <c r="M2714" s="19" t="n">
        <v>0.005160339107998526</v>
      </c>
      <c r="N2714" s="17" t="n">
        <v>0.3082162713982766</v>
      </c>
      <c r="O2714" s="20">
        <f>IF(F2714="","",IF(F2714&lt;'04_VOLATILITY_REGIMES'!$C$5,"Low",IF(F2714&lt;'04_VOLATILITY_REGIMES'!$C$6,"Normal",IF(F2714&lt;'04_VOLATILITY_REGIMES'!$C$7,"High","Extreme"))))</f>
        <v/>
      </c>
      <c r="P2714" s="20">
        <f>O2715</f>
        <v/>
      </c>
      <c r="Q2714" s="21">
        <f>YEAR(A2714)</f>
        <v/>
      </c>
    </row>
    <row r="2715">
      <c r="A2715" s="14" t="n">
        <v>45377</v>
      </c>
      <c r="B2715" s="15">
        <f>'01_RAW_Spot'!B2715</f>
        <v/>
      </c>
      <c r="C2715" s="16">
        <f>'01_RAW_IV'!B2715</f>
        <v/>
      </c>
      <c r="D2715" s="15">
        <f>LN(B2715/B2714)</f>
        <v/>
      </c>
      <c r="E2715" s="16">
        <f>STDEV(D2695:D2715)*SQRT(252)</f>
        <v/>
      </c>
      <c r="F2715" s="16">
        <f>STDEV(D2653:D2715)*SQRT(252)</f>
        <v/>
      </c>
      <c r="G2715" s="16">
        <f>IF(OR(C2715="",F2715=""),"",C2715-F2715)</f>
        <v/>
      </c>
      <c r="H2715" s="17">
        <f>IF(OR(C2715="",F2715="",F2715=0),"",C2715/F2715)</f>
        <v/>
      </c>
      <c r="I2715" s="18">
        <f>IF('01_RAW_FwdRV'!B2715="","",'01_RAW_FwdRV'!B2715)</f>
        <v/>
      </c>
      <c r="J2715" s="18">
        <f>IF(ROW()&lt;=3286,STDEV(D2716:D2736)*SQRT(252),"")</f>
        <v/>
      </c>
      <c r="K2715" s="18">
        <f>IF(ROW()&lt;=3244,LN(B2778/B2715),"")</f>
        <v/>
      </c>
      <c r="L2715" s="19" t="n">
        <v>0.02026529108327192</v>
      </c>
      <c r="M2715" s="19" t="n">
        <v>0.0103168754605748</v>
      </c>
      <c r="N2715" s="17" t="n">
        <v>0.3969385726535665</v>
      </c>
      <c r="O2715" s="20">
        <f>IF(F2715="","",IF(F2715&lt;'04_VOLATILITY_REGIMES'!$C$5,"Low",IF(F2715&lt;'04_VOLATILITY_REGIMES'!$C$6,"Normal",IF(F2715&lt;'04_VOLATILITY_REGIMES'!$C$7,"High","Extreme"))))</f>
        <v/>
      </c>
      <c r="P2715" s="20">
        <f>O2716</f>
        <v/>
      </c>
      <c r="Q2715" s="21">
        <f>YEAR(A2715)</f>
        <v/>
      </c>
    </row>
    <row r="2716">
      <c r="A2716" s="14" t="n">
        <v>45378</v>
      </c>
      <c r="B2716" s="15">
        <f>'01_RAW_Spot'!B2716</f>
        <v/>
      </c>
      <c r="C2716" s="16">
        <f>'01_RAW_IV'!B2716</f>
        <v/>
      </c>
      <c r="D2716" s="15">
        <f>LN(B2716/B2715)</f>
        <v/>
      </c>
      <c r="E2716" s="16">
        <f>STDEV(D2696:D2716)*SQRT(252)</f>
        <v/>
      </c>
      <c r="F2716" s="16">
        <f>STDEV(D2654:D2716)*SQRT(252)</f>
        <v/>
      </c>
      <c r="G2716" s="16">
        <f>IF(OR(C2716="",F2716=""),"",C2716-F2716)</f>
        <v/>
      </c>
      <c r="H2716" s="17">
        <f>IF(OR(C2716="",F2716="",F2716=0),"",C2716/F2716)</f>
        <v/>
      </c>
      <c r="I2716" s="18">
        <f>IF('01_RAW_FwdRV'!B2716="","",'01_RAW_FwdRV'!B2716)</f>
        <v/>
      </c>
      <c r="J2716" s="18">
        <f>IF(ROW()&lt;=3286,STDEV(D2717:D2737)*SQRT(252),"")</f>
        <v/>
      </c>
      <c r="K2716" s="18">
        <f>IF(ROW()&lt;=3244,LN(B2779/B2716),"")</f>
        <v/>
      </c>
      <c r="L2716" s="19" t="n">
        <v>0.0143646408839779</v>
      </c>
      <c r="M2716" s="19" t="n">
        <v>0.01031307550644567</v>
      </c>
      <c r="N2716" s="17" t="n">
        <v>0.304647983746347</v>
      </c>
      <c r="O2716" s="20">
        <f>IF(F2716="","",IF(F2716&lt;'04_VOLATILITY_REGIMES'!$C$5,"Low",IF(F2716&lt;'04_VOLATILITY_REGIMES'!$C$6,"Normal",IF(F2716&lt;'04_VOLATILITY_REGIMES'!$C$7,"High","Extreme"))))</f>
        <v/>
      </c>
      <c r="P2716" s="20">
        <f>O2717</f>
        <v/>
      </c>
      <c r="Q2716" s="21">
        <f>YEAR(A2716)</f>
        <v/>
      </c>
    </row>
    <row r="2717">
      <c r="A2717" s="14" t="n">
        <v>45379</v>
      </c>
      <c r="B2717" s="15">
        <f>'01_RAW_Spot'!B2717</f>
        <v/>
      </c>
      <c r="C2717" s="16">
        <f>'01_RAW_IV'!B2717</f>
        <v/>
      </c>
      <c r="D2717" s="15">
        <f>LN(B2717/B2716)</f>
        <v/>
      </c>
      <c r="E2717" s="16">
        <f>STDEV(D2697:D2717)*SQRT(252)</f>
        <v/>
      </c>
      <c r="F2717" s="16">
        <f>STDEV(D2655:D2717)*SQRT(252)</f>
        <v/>
      </c>
      <c r="G2717" s="16">
        <f>IF(OR(C2717="",F2717=""),"",C2717-F2717)</f>
        <v/>
      </c>
      <c r="H2717" s="17">
        <f>IF(OR(C2717="",F2717="",F2717=0),"",C2717/F2717)</f>
        <v/>
      </c>
      <c r="I2717" s="18">
        <f>IF('01_RAW_FwdRV'!B2717="","",'01_RAW_FwdRV'!B2717)</f>
        <v/>
      </c>
      <c r="J2717" s="18">
        <f>IF(ROW()&lt;=3286,STDEV(D2718:D2738)*SQRT(252),"")</f>
        <v/>
      </c>
      <c r="K2717" s="18">
        <f>IF(ROW()&lt;=3244,LN(B2780/B2717),"")</f>
        <v/>
      </c>
      <c r="L2717" s="19" t="n">
        <v>0.01362297496318115</v>
      </c>
      <c r="M2717" s="19" t="n">
        <v>0.005522827687776142</v>
      </c>
      <c r="N2717" s="17" t="n">
        <v>0.2719949288156353</v>
      </c>
      <c r="O2717" s="20">
        <f>IF(F2717="","",IF(F2717&lt;'04_VOLATILITY_REGIMES'!$C$5,"Low",IF(F2717&lt;'04_VOLATILITY_REGIMES'!$C$6,"Normal",IF(F2717&lt;'04_VOLATILITY_REGIMES'!$C$7,"High","Extreme"))))</f>
        <v/>
      </c>
      <c r="P2717" s="20">
        <f>O2718</f>
        <v/>
      </c>
      <c r="Q2717" s="21">
        <f>YEAR(A2717)</f>
        <v/>
      </c>
    </row>
    <row r="2718">
      <c r="A2718" s="14" t="n">
        <v>45384</v>
      </c>
      <c r="B2718" s="15">
        <f>'01_RAW_Spot'!B2718</f>
        <v/>
      </c>
      <c r="C2718" s="16">
        <f>'01_RAW_IV'!B2718</f>
        <v/>
      </c>
      <c r="D2718" s="15">
        <f>LN(B2718/B2717)</f>
        <v/>
      </c>
      <c r="E2718" s="16">
        <f>STDEV(D2698:D2718)*SQRT(252)</f>
        <v/>
      </c>
      <c r="F2718" s="16">
        <f>STDEV(D2656:D2718)*SQRT(252)</f>
        <v/>
      </c>
      <c r="G2718" s="16">
        <f>IF(OR(C2718="",F2718=""),"",C2718-F2718)</f>
        <v/>
      </c>
      <c r="H2718" s="17">
        <f>IF(OR(C2718="",F2718="",F2718=0),"",C2718/F2718)</f>
        <v/>
      </c>
      <c r="I2718" s="18">
        <f>IF('01_RAW_FwdRV'!B2718="","",'01_RAW_FwdRV'!B2718)</f>
        <v/>
      </c>
      <c r="J2718" s="18">
        <f>IF(ROW()&lt;=3286,STDEV(D2719:D2739)*SQRT(252),"")</f>
        <v/>
      </c>
      <c r="K2718" s="18">
        <f>IF(ROW()&lt;=3244,LN(B2781/B2718),"")</f>
        <v/>
      </c>
      <c r="L2718" s="19" t="n">
        <v>0.01361796098638204</v>
      </c>
      <c r="M2718" s="19" t="n">
        <v>0.005520794994479205</v>
      </c>
      <c r="N2718" s="17" t="n">
        <v>0.2702063496203482</v>
      </c>
      <c r="O2718" s="20">
        <f>IF(F2718="","",IF(F2718&lt;'04_VOLATILITY_REGIMES'!$C$5,"Low",IF(F2718&lt;'04_VOLATILITY_REGIMES'!$C$6,"Normal",IF(F2718&lt;'04_VOLATILITY_REGIMES'!$C$7,"High","Extreme"))))</f>
        <v/>
      </c>
      <c r="P2718" s="20">
        <f>O2719</f>
        <v/>
      </c>
      <c r="Q2718" s="21">
        <f>YEAR(A2718)</f>
        <v/>
      </c>
    </row>
    <row r="2719">
      <c r="A2719" s="14" t="n">
        <v>45385</v>
      </c>
      <c r="B2719" s="15">
        <f>'01_RAW_Spot'!B2719</f>
        <v/>
      </c>
      <c r="C2719" s="16">
        <f>'01_RAW_IV'!B2719</f>
        <v/>
      </c>
      <c r="D2719" s="15">
        <f>LN(B2719/B2718)</f>
        <v/>
      </c>
      <c r="E2719" s="16">
        <f>STDEV(D2699:D2719)*SQRT(252)</f>
        <v/>
      </c>
      <c r="F2719" s="16">
        <f>STDEV(D2657:D2719)*SQRT(252)</f>
        <v/>
      </c>
      <c r="G2719" s="16">
        <f>IF(OR(C2719="",F2719=""),"",C2719-F2719)</f>
        <v/>
      </c>
      <c r="H2719" s="17">
        <f>IF(OR(C2719="",F2719="",F2719=0),"",C2719/F2719)</f>
        <v/>
      </c>
      <c r="I2719" s="18">
        <f>IF('01_RAW_FwdRV'!B2719="","",'01_RAW_FwdRV'!B2719)</f>
        <v/>
      </c>
      <c r="J2719" s="18">
        <f>IF(ROW()&lt;=3286,STDEV(D2720:D2740)*SQRT(252),"")</f>
        <v/>
      </c>
      <c r="K2719" s="18">
        <f>IF(ROW()&lt;=3244,LN(B2782/B2719),"")</f>
        <v/>
      </c>
      <c r="L2719" s="19" t="n">
        <v>0.01802796173657101</v>
      </c>
      <c r="M2719" s="19" t="n">
        <v>0.003311258278145695</v>
      </c>
      <c r="N2719" s="17" t="n">
        <v>0.3917687103271339</v>
      </c>
      <c r="O2719" s="20">
        <f>IF(F2719="","",IF(F2719&lt;'04_VOLATILITY_REGIMES'!$C$5,"Low",IF(F2719&lt;'04_VOLATILITY_REGIMES'!$C$6,"Normal",IF(F2719&lt;'04_VOLATILITY_REGIMES'!$C$7,"High","Extreme"))))</f>
        <v/>
      </c>
      <c r="P2719" s="20">
        <f>O2720</f>
        <v/>
      </c>
      <c r="Q2719" s="21">
        <f>YEAR(A2719)</f>
        <v/>
      </c>
    </row>
    <row r="2720">
      <c r="A2720" s="14" t="n">
        <v>45386</v>
      </c>
      <c r="B2720" s="15">
        <f>'01_RAW_Spot'!B2720</f>
        <v/>
      </c>
      <c r="C2720" s="16">
        <f>'01_RAW_IV'!B2720</f>
        <v/>
      </c>
      <c r="D2720" s="15">
        <f>LN(B2720/B2719)</f>
        <v/>
      </c>
      <c r="E2720" s="16">
        <f>STDEV(D2700:D2720)*SQRT(252)</f>
        <v/>
      </c>
      <c r="F2720" s="16">
        <f>STDEV(D2658:D2720)*SQRT(252)</f>
        <v/>
      </c>
      <c r="G2720" s="16">
        <f>IF(OR(C2720="",F2720=""),"",C2720-F2720)</f>
        <v/>
      </c>
      <c r="H2720" s="17">
        <f>IF(OR(C2720="",F2720="",F2720=0),"",C2720/F2720)</f>
        <v/>
      </c>
      <c r="I2720" s="18">
        <f>IF('01_RAW_FwdRV'!B2720="","",'01_RAW_FwdRV'!B2720)</f>
        <v/>
      </c>
      <c r="J2720" s="18">
        <f>IF(ROW()&lt;=3286,STDEV(D2721:D2741)*SQRT(252),"")</f>
        <v/>
      </c>
      <c r="K2720" s="18">
        <f>IF(ROW()&lt;=3244,LN(B2783/B2720),"")</f>
        <v/>
      </c>
      <c r="L2720" s="19" t="n">
        <v>0.020595807282089</v>
      </c>
      <c r="M2720" s="19" t="n">
        <v>0.001103346818683339</v>
      </c>
      <c r="N2720" s="17" t="n">
        <v>0.4556687187401154</v>
      </c>
      <c r="O2720" s="20">
        <f>IF(F2720="","",IF(F2720&lt;'04_VOLATILITY_REGIMES'!$C$5,"Low",IF(F2720&lt;'04_VOLATILITY_REGIMES'!$C$6,"Normal",IF(F2720&lt;'04_VOLATILITY_REGIMES'!$C$7,"High","Extreme"))))</f>
        <v/>
      </c>
      <c r="P2720" s="20">
        <f>O2721</f>
        <v/>
      </c>
      <c r="Q2720" s="21">
        <f>YEAR(A2720)</f>
        <v/>
      </c>
    </row>
    <row r="2721">
      <c r="A2721" s="14" t="n">
        <v>45387</v>
      </c>
      <c r="B2721" s="15">
        <f>'01_RAW_Spot'!B2721</f>
        <v/>
      </c>
      <c r="C2721" s="16">
        <f>'01_RAW_IV'!B2721</f>
        <v/>
      </c>
      <c r="D2721" s="15">
        <f>LN(B2721/B2720)</f>
        <v/>
      </c>
      <c r="E2721" s="16">
        <f>STDEV(D2701:D2721)*SQRT(252)</f>
        <v/>
      </c>
      <c r="F2721" s="16">
        <f>STDEV(D2659:D2721)*SQRT(252)</f>
        <v/>
      </c>
      <c r="G2721" s="16">
        <f>IF(OR(C2721="",F2721=""),"",C2721-F2721)</f>
        <v/>
      </c>
      <c r="H2721" s="17">
        <f>IF(OR(C2721="",F2721="",F2721=0),"",C2721/F2721)</f>
        <v/>
      </c>
      <c r="I2721" s="18">
        <f>IF('01_RAW_FwdRV'!B2721="","",'01_RAW_FwdRV'!B2721)</f>
        <v/>
      </c>
      <c r="J2721" s="18">
        <f>IF(ROW()&lt;=3286,STDEV(D2722:D2742)*SQRT(252),"")</f>
        <v/>
      </c>
      <c r="K2721" s="18">
        <f>IF(ROW()&lt;=3244,LN(B2784/B2721),"")</f>
        <v/>
      </c>
      <c r="L2721" s="19" t="n">
        <v>0.02058823529411765</v>
      </c>
      <c r="M2721" s="19" t="n">
        <v>0.002205882352941176</v>
      </c>
      <c r="N2721" s="17" t="n">
        <v>0.4238760691763885</v>
      </c>
      <c r="O2721" s="20">
        <f>IF(F2721="","",IF(F2721&lt;'04_VOLATILITY_REGIMES'!$C$5,"Low",IF(F2721&lt;'04_VOLATILITY_REGIMES'!$C$6,"Normal",IF(F2721&lt;'04_VOLATILITY_REGIMES'!$C$7,"High","Extreme"))))</f>
        <v/>
      </c>
      <c r="P2721" s="20">
        <f>O2722</f>
        <v/>
      </c>
      <c r="Q2721" s="21">
        <f>YEAR(A2721)</f>
        <v/>
      </c>
    </row>
    <row r="2722">
      <c r="A2722" s="14" t="n">
        <v>45390</v>
      </c>
      <c r="B2722" s="15">
        <f>'01_RAW_Spot'!B2722</f>
        <v/>
      </c>
      <c r="C2722" s="16">
        <f>'01_RAW_IV'!B2722</f>
        <v/>
      </c>
      <c r="D2722" s="15">
        <f>LN(B2722/B2721)</f>
        <v/>
      </c>
      <c r="E2722" s="16">
        <f>STDEV(D2702:D2722)*SQRT(252)</f>
        <v/>
      </c>
      <c r="F2722" s="16">
        <f>STDEV(D2660:D2722)*SQRT(252)</f>
        <v/>
      </c>
      <c r="G2722" s="16">
        <f>IF(OR(C2722="",F2722=""),"",C2722-F2722)</f>
        <v/>
      </c>
      <c r="H2722" s="17">
        <f>IF(OR(C2722="",F2722="",F2722=0),"",C2722/F2722)</f>
        <v/>
      </c>
      <c r="I2722" s="18">
        <f>IF('01_RAW_FwdRV'!B2722="","",'01_RAW_FwdRV'!B2722)</f>
        <v/>
      </c>
      <c r="J2722" s="18">
        <f>IF(ROW()&lt;=3286,STDEV(D2723:D2743)*SQRT(252),"")</f>
        <v/>
      </c>
      <c r="K2722" s="18">
        <f>IF(ROW()&lt;=3244,LN(B2785/B2722),"")</f>
        <v/>
      </c>
      <c r="L2722" s="19" t="n">
        <v>0.01580301359794193</v>
      </c>
      <c r="M2722" s="19" t="n">
        <v>0.002205071664829107</v>
      </c>
      <c r="N2722" s="17" t="n">
        <v>0.3697197644181814</v>
      </c>
      <c r="O2722" s="20">
        <f>IF(F2722="","",IF(F2722&lt;'04_VOLATILITY_REGIMES'!$C$5,"Low",IF(F2722&lt;'04_VOLATILITY_REGIMES'!$C$6,"Normal",IF(F2722&lt;'04_VOLATILITY_REGIMES'!$C$7,"High","Extreme"))))</f>
        <v/>
      </c>
      <c r="P2722" s="20">
        <f>O2723</f>
        <v/>
      </c>
      <c r="Q2722" s="21">
        <f>YEAR(A2722)</f>
        <v/>
      </c>
    </row>
    <row r="2723">
      <c r="A2723" s="14" t="n">
        <v>45392</v>
      </c>
      <c r="B2723" s="15">
        <f>'01_RAW_Spot'!B2723</f>
        <v/>
      </c>
      <c r="C2723" s="16">
        <f>'01_RAW_IV'!B2723</f>
        <v/>
      </c>
      <c r="D2723" s="15">
        <f>LN(B2723/B2722)</f>
        <v/>
      </c>
      <c r="E2723" s="16">
        <f>STDEV(D2703:D2723)*SQRT(252)</f>
        <v/>
      </c>
      <c r="F2723" s="16">
        <f>STDEV(D2661:D2723)*SQRT(252)</f>
        <v/>
      </c>
      <c r="G2723" s="16">
        <f>IF(OR(C2723="",F2723=""),"",C2723-F2723)</f>
        <v/>
      </c>
      <c r="H2723" s="17">
        <f>IF(OR(C2723="",F2723="",F2723=0),"",C2723/F2723)</f>
        <v/>
      </c>
      <c r="I2723" s="18">
        <f>IF('01_RAW_FwdRV'!B2723="","",'01_RAW_FwdRV'!B2723)</f>
        <v/>
      </c>
      <c r="J2723" s="18">
        <f>IF(ROW()&lt;=3286,STDEV(D2724:D2744)*SQRT(252),"")</f>
        <v/>
      </c>
      <c r="K2723" s="18">
        <f>IF(ROW()&lt;=3244,LN(B2786/B2723),"")</f>
        <v/>
      </c>
      <c r="L2723" s="19" t="n">
        <v>0.01506245407788391</v>
      </c>
      <c r="M2723" s="19" t="n">
        <v>0.004041146216017634</v>
      </c>
      <c r="N2723" s="17" t="n">
        <v>0.3418142631508485</v>
      </c>
      <c r="O2723" s="20">
        <f>IF(F2723="","",IF(F2723&lt;'04_VOLATILITY_REGIMES'!$C$5,"Low",IF(F2723&lt;'04_VOLATILITY_REGIMES'!$C$6,"Normal",IF(F2723&lt;'04_VOLATILITY_REGIMES'!$C$7,"High","Extreme"))))</f>
        <v/>
      </c>
      <c r="P2723" s="20">
        <f>O2724</f>
        <v/>
      </c>
      <c r="Q2723" s="21">
        <f>YEAR(A2723)</f>
        <v/>
      </c>
    </row>
    <row r="2724">
      <c r="A2724" s="14" t="n">
        <v>45394</v>
      </c>
      <c r="B2724" s="15">
        <f>'01_RAW_Spot'!B2724</f>
        <v/>
      </c>
      <c r="C2724" s="16">
        <f>'01_RAW_IV'!B2724</f>
        <v/>
      </c>
      <c r="D2724" s="15">
        <f>LN(B2724/B2723)</f>
        <v/>
      </c>
      <c r="E2724" s="16">
        <f>STDEV(D2704:D2724)*SQRT(252)</f>
        <v/>
      </c>
      <c r="F2724" s="16">
        <f>STDEV(D2662:D2724)*SQRT(252)</f>
        <v/>
      </c>
      <c r="G2724" s="16">
        <f>IF(OR(C2724="",F2724=""),"",C2724-F2724)</f>
        <v/>
      </c>
      <c r="H2724" s="17">
        <f>IF(OR(C2724="",F2724="",F2724=0),"",C2724/F2724)</f>
        <v/>
      </c>
      <c r="I2724" s="18">
        <f>IF('01_RAW_FwdRV'!B2724="","",'01_RAW_FwdRV'!B2724)</f>
        <v/>
      </c>
      <c r="J2724" s="18">
        <f>IF(ROW()&lt;=3286,STDEV(D2725:D2745)*SQRT(252),"")</f>
        <v/>
      </c>
      <c r="K2724" s="18">
        <f>IF(ROW()&lt;=3244,LN(B2787/B2724),"")</f>
        <v/>
      </c>
      <c r="L2724" s="19" t="n">
        <v>0.01579140653690782</v>
      </c>
      <c r="M2724" s="19" t="n">
        <v>0.01762761659933897</v>
      </c>
      <c r="N2724" s="17" t="n">
        <v>0.2939912752637598</v>
      </c>
      <c r="O2724" s="20">
        <f>IF(F2724="","",IF(F2724&lt;'04_VOLATILITY_REGIMES'!$C$5,"Low",IF(F2724&lt;'04_VOLATILITY_REGIMES'!$C$6,"Normal",IF(F2724&lt;'04_VOLATILITY_REGIMES'!$C$7,"High","Extreme"))))</f>
        <v/>
      </c>
      <c r="P2724" s="20">
        <f>O2725</f>
        <v/>
      </c>
      <c r="Q2724" s="21">
        <f>YEAR(A2724)</f>
        <v/>
      </c>
    </row>
    <row r="2725">
      <c r="A2725" s="14" t="n">
        <v>45397</v>
      </c>
      <c r="B2725" s="15">
        <f>'01_RAW_Spot'!B2725</f>
        <v/>
      </c>
      <c r="C2725" s="16">
        <f>'01_RAW_IV'!B2725</f>
        <v/>
      </c>
      <c r="D2725" s="15">
        <f>LN(B2725/B2724)</f>
        <v/>
      </c>
      <c r="E2725" s="16">
        <f>STDEV(D2705:D2725)*SQRT(252)</f>
        <v/>
      </c>
      <c r="F2725" s="16">
        <f>STDEV(D2663:D2725)*SQRT(252)</f>
        <v/>
      </c>
      <c r="G2725" s="16">
        <f>IF(OR(C2725="",F2725=""),"",C2725-F2725)</f>
        <v/>
      </c>
      <c r="H2725" s="17">
        <f>IF(OR(C2725="",F2725="",F2725=0),"",C2725/F2725)</f>
        <v/>
      </c>
      <c r="I2725" s="18">
        <f>IF('01_RAW_FwdRV'!B2725="","",'01_RAW_FwdRV'!B2725)</f>
        <v/>
      </c>
      <c r="J2725" s="18">
        <f>IF(ROW()&lt;=3286,STDEV(D2726:D2746)*SQRT(252),"")</f>
        <v/>
      </c>
      <c r="K2725" s="18">
        <f>IF(ROW()&lt;=3244,LN(B2788/B2725),"")</f>
        <v/>
      </c>
      <c r="L2725" s="19" t="n">
        <v>0.01908957415565345</v>
      </c>
      <c r="M2725" s="19" t="n">
        <v>0.01651982378854626</v>
      </c>
      <c r="N2725" s="17" t="n">
        <v>0.3364368874341657</v>
      </c>
      <c r="O2725" s="20">
        <f>IF(F2725="","",IF(F2725&lt;'04_VOLATILITY_REGIMES'!$C$5,"Low",IF(F2725&lt;'04_VOLATILITY_REGIMES'!$C$6,"Normal",IF(F2725&lt;'04_VOLATILITY_REGIMES'!$C$7,"High","Extreme"))))</f>
        <v/>
      </c>
      <c r="P2725" s="20">
        <f>O2726</f>
        <v/>
      </c>
      <c r="Q2725" s="21">
        <f>YEAR(A2725)</f>
        <v/>
      </c>
    </row>
    <row r="2726">
      <c r="A2726" s="14" t="n">
        <v>45398</v>
      </c>
      <c r="B2726" s="15">
        <f>'01_RAW_Spot'!B2726</f>
        <v/>
      </c>
      <c r="C2726" s="16">
        <f>'01_RAW_IV'!B2726</f>
        <v/>
      </c>
      <c r="D2726" s="15">
        <f>LN(B2726/B2725)</f>
        <v/>
      </c>
      <c r="E2726" s="16">
        <f>STDEV(D2706:D2726)*SQRT(252)</f>
        <v/>
      </c>
      <c r="F2726" s="16">
        <f>STDEV(D2664:D2726)*SQRT(252)</f>
        <v/>
      </c>
      <c r="G2726" s="16">
        <f>IF(OR(C2726="",F2726=""),"",C2726-F2726)</f>
        <v/>
      </c>
      <c r="H2726" s="17">
        <f>IF(OR(C2726="",F2726="",F2726=0),"",C2726/F2726)</f>
        <v/>
      </c>
      <c r="I2726" s="18">
        <f>IF('01_RAW_FwdRV'!B2726="","",'01_RAW_FwdRV'!B2726)</f>
        <v/>
      </c>
      <c r="J2726" s="18">
        <f>IF(ROW()&lt;=3286,STDEV(D2727:D2747)*SQRT(252),"")</f>
        <v/>
      </c>
      <c r="K2726" s="18">
        <f>IF(ROW()&lt;=3244,LN(B2789/B2726),"")</f>
        <v/>
      </c>
      <c r="L2726" s="19" t="n">
        <v>0.0344954128440367</v>
      </c>
      <c r="M2726" s="19" t="n">
        <v>0.01798165137614679</v>
      </c>
      <c r="N2726" s="17" t="n">
        <v>0.4787729996653451</v>
      </c>
      <c r="O2726" s="20">
        <f>IF(F2726="","",IF(F2726&lt;'04_VOLATILITY_REGIMES'!$C$5,"Low",IF(F2726&lt;'04_VOLATILITY_REGIMES'!$C$6,"Normal",IF(F2726&lt;'04_VOLATILITY_REGIMES'!$C$7,"High","Extreme"))))</f>
        <v/>
      </c>
      <c r="P2726" s="20">
        <f>O2727</f>
        <v/>
      </c>
      <c r="Q2726" s="21">
        <f>YEAR(A2726)</f>
        <v/>
      </c>
    </row>
    <row r="2727">
      <c r="A2727" s="14" t="n">
        <v>45400</v>
      </c>
      <c r="B2727" s="15">
        <f>'01_RAW_Spot'!B2727</f>
        <v/>
      </c>
      <c r="C2727" s="16">
        <f>'01_RAW_IV'!B2727</f>
        <v/>
      </c>
      <c r="D2727" s="15">
        <f>LN(B2727/B2726)</f>
        <v/>
      </c>
      <c r="E2727" s="16">
        <f>STDEV(D2707:D2727)*SQRT(252)</f>
        <v/>
      </c>
      <c r="F2727" s="16">
        <f>STDEV(D2665:D2727)*SQRT(252)</f>
        <v/>
      </c>
      <c r="G2727" s="16">
        <f>IF(OR(C2727="",F2727=""),"",C2727-F2727)</f>
        <v/>
      </c>
      <c r="H2727" s="17">
        <f>IF(OR(C2727="",F2727="",F2727=0),"",C2727/F2727)</f>
        <v/>
      </c>
      <c r="I2727" s="18">
        <f>IF('01_RAW_FwdRV'!B2727="","",'01_RAW_FwdRV'!B2727)</f>
        <v/>
      </c>
      <c r="J2727" s="18">
        <f>IF(ROW()&lt;=3286,STDEV(D2728:D2748)*SQRT(252),"")</f>
        <v/>
      </c>
      <c r="K2727" s="18">
        <f>IF(ROW()&lt;=3244,LN(B2790/B2727),"")</f>
        <v/>
      </c>
      <c r="L2727" s="19" t="n">
        <v>0.03411592076302274</v>
      </c>
      <c r="M2727" s="19" t="n">
        <v>0.01760821716801174</v>
      </c>
      <c r="N2727" s="17" t="n">
        <v>0.4649033315953209</v>
      </c>
      <c r="O2727" s="20">
        <f>IF(F2727="","",IF(F2727&lt;'04_VOLATILITY_REGIMES'!$C$5,"Low",IF(F2727&lt;'04_VOLATILITY_REGIMES'!$C$6,"Normal",IF(F2727&lt;'04_VOLATILITY_REGIMES'!$C$7,"High","Extreme"))))</f>
        <v/>
      </c>
      <c r="P2727" s="20">
        <f>O2728</f>
        <v/>
      </c>
      <c r="Q2727" s="21">
        <f>YEAR(A2727)</f>
        <v/>
      </c>
    </row>
    <row r="2728">
      <c r="A2728" s="14" t="n">
        <v>45401</v>
      </c>
      <c r="B2728" s="15">
        <f>'01_RAW_Spot'!B2728</f>
        <v/>
      </c>
      <c r="C2728" s="16">
        <f>'01_RAW_IV'!B2728</f>
        <v/>
      </c>
      <c r="D2728" s="15">
        <f>LN(B2728/B2727)</f>
        <v/>
      </c>
      <c r="E2728" s="16">
        <f>STDEV(D2708:D2728)*SQRT(252)</f>
        <v/>
      </c>
      <c r="F2728" s="16">
        <f>STDEV(D2666:D2728)*SQRT(252)</f>
        <v/>
      </c>
      <c r="G2728" s="16">
        <f>IF(OR(C2728="",F2728=""),"",C2728-F2728)</f>
        <v/>
      </c>
      <c r="H2728" s="17">
        <f>IF(OR(C2728="",F2728="",F2728=0),"",C2728/F2728)</f>
        <v/>
      </c>
      <c r="I2728" s="18">
        <f>IF('01_RAW_FwdRV'!B2728="","",'01_RAW_FwdRV'!B2728)</f>
        <v/>
      </c>
      <c r="J2728" s="18">
        <f>IF(ROW()&lt;=3286,STDEV(D2729:D2749)*SQRT(252),"")</f>
        <v/>
      </c>
      <c r="K2728" s="18">
        <f>IF(ROW()&lt;=3244,LN(B2791/B2728),"")</f>
        <v/>
      </c>
      <c r="L2728" s="19" t="n">
        <v>0.03813714704803814</v>
      </c>
      <c r="M2728" s="19" t="n">
        <v>0.02273560689402274</v>
      </c>
      <c r="N2728" s="17" t="n">
        <v>0.5728576024547727</v>
      </c>
      <c r="O2728" s="20">
        <f>IF(F2728="","",IF(F2728&lt;'04_VOLATILITY_REGIMES'!$C$5,"Low",IF(F2728&lt;'04_VOLATILITY_REGIMES'!$C$6,"Normal",IF(F2728&lt;'04_VOLATILITY_REGIMES'!$C$7,"High","Extreme"))))</f>
        <v/>
      </c>
      <c r="P2728" s="20">
        <f>O2729</f>
        <v/>
      </c>
      <c r="Q2728" s="21">
        <f>YEAR(A2728)</f>
        <v/>
      </c>
    </row>
    <row r="2729">
      <c r="A2729" s="14" t="n">
        <v>45404</v>
      </c>
      <c r="B2729" s="15">
        <f>'01_RAW_Spot'!B2729</f>
        <v/>
      </c>
      <c r="C2729" s="16">
        <f>'01_RAW_IV'!B2729</f>
        <v/>
      </c>
      <c r="D2729" s="15">
        <f>LN(B2729/B2728)</f>
        <v/>
      </c>
      <c r="E2729" s="16">
        <f>STDEV(D2709:D2729)*SQRT(252)</f>
        <v/>
      </c>
      <c r="F2729" s="16">
        <f>STDEV(D2667:D2729)*SQRT(252)</f>
        <v/>
      </c>
      <c r="G2729" s="16">
        <f>IF(OR(C2729="",F2729=""),"",C2729-F2729)</f>
        <v/>
      </c>
      <c r="H2729" s="17">
        <f>IF(OR(C2729="",F2729="",F2729=0),"",C2729/F2729)</f>
        <v/>
      </c>
      <c r="I2729" s="18">
        <f>IF('01_RAW_FwdRV'!B2729="","",'01_RAW_FwdRV'!B2729)</f>
        <v/>
      </c>
      <c r="J2729" s="18">
        <f>IF(ROW()&lt;=3286,STDEV(D2730:D2750)*SQRT(252),"")</f>
        <v/>
      </c>
      <c r="K2729" s="18">
        <f>IF(ROW()&lt;=3244,LN(B2792/B2729),"")</f>
        <v/>
      </c>
      <c r="L2729" s="19" t="n">
        <v>0.03225806451612903</v>
      </c>
      <c r="M2729" s="19" t="n">
        <v>0.02382697947214076</v>
      </c>
      <c r="N2729" s="17" t="n">
        <v>0.4446615646072992</v>
      </c>
      <c r="O2729" s="20">
        <f>IF(F2729="","",IF(F2729&lt;'04_VOLATILITY_REGIMES'!$C$5,"Low",IF(F2729&lt;'04_VOLATILITY_REGIMES'!$C$6,"Normal",IF(F2729&lt;'04_VOLATILITY_REGIMES'!$C$7,"High","Extreme"))))</f>
        <v/>
      </c>
      <c r="P2729" s="20">
        <f>O2730</f>
        <v/>
      </c>
      <c r="Q2729" s="21">
        <f>YEAR(A2729)</f>
        <v/>
      </c>
    </row>
    <row r="2730">
      <c r="A2730" s="14" t="n">
        <v>45405</v>
      </c>
      <c r="B2730" s="15">
        <f>'01_RAW_Spot'!B2730</f>
        <v/>
      </c>
      <c r="C2730" s="16">
        <f>'01_RAW_IV'!B2730</f>
        <v/>
      </c>
      <c r="D2730" s="15">
        <f>LN(B2730/B2729)</f>
        <v/>
      </c>
      <c r="E2730" s="16">
        <f>STDEV(D2710:D2730)*SQRT(252)</f>
        <v/>
      </c>
      <c r="F2730" s="16">
        <f>STDEV(D2668:D2730)*SQRT(252)</f>
        <v/>
      </c>
      <c r="G2730" s="16">
        <f>IF(OR(C2730="",F2730=""),"",C2730-F2730)</f>
        <v/>
      </c>
      <c r="H2730" s="17">
        <f>IF(OR(C2730="",F2730="",F2730=0),"",C2730/F2730)</f>
        <v/>
      </c>
      <c r="I2730" s="18">
        <f>IF('01_RAW_FwdRV'!B2730="","",'01_RAW_FwdRV'!B2730)</f>
        <v/>
      </c>
      <c r="J2730" s="18">
        <f>IF(ROW()&lt;=3286,STDEV(D2731:D2751)*SQRT(252),"")</f>
        <v/>
      </c>
      <c r="K2730" s="18">
        <f>IF(ROW()&lt;=3244,LN(B2793/B2730),"")</f>
        <v/>
      </c>
      <c r="L2730" s="19" t="n">
        <v>0.0227189446683767</v>
      </c>
      <c r="M2730" s="19" t="n">
        <v>0.02491755221692928</v>
      </c>
      <c r="N2730" s="17" t="n">
        <v>0.3497899461854035</v>
      </c>
      <c r="O2730" s="20">
        <f>IF(F2730="","",IF(F2730&lt;'04_VOLATILITY_REGIMES'!$C$5,"Low",IF(F2730&lt;'04_VOLATILITY_REGIMES'!$C$6,"Normal",IF(F2730&lt;'04_VOLATILITY_REGIMES'!$C$7,"High","Extreme"))))</f>
        <v/>
      </c>
      <c r="P2730" s="20">
        <f>O2731</f>
        <v/>
      </c>
      <c r="Q2730" s="21">
        <f>YEAR(A2730)</f>
        <v/>
      </c>
    </row>
    <row r="2731">
      <c r="A2731" s="14" t="n">
        <v>45406</v>
      </c>
      <c r="B2731" s="15">
        <f>'01_RAW_Spot'!B2731</f>
        <v/>
      </c>
      <c r="C2731" s="16">
        <f>'01_RAW_IV'!B2731</f>
        <v/>
      </c>
      <c r="D2731" s="15">
        <f>LN(B2731/B2730)</f>
        <v/>
      </c>
      <c r="E2731" s="16">
        <f>STDEV(D2711:D2731)*SQRT(252)</f>
        <v/>
      </c>
      <c r="F2731" s="16">
        <f>STDEV(D2669:D2731)*SQRT(252)</f>
        <v/>
      </c>
      <c r="G2731" s="16">
        <f>IF(OR(C2731="",F2731=""),"",C2731-F2731)</f>
        <v/>
      </c>
      <c r="H2731" s="17">
        <f>IF(OR(C2731="",F2731="",F2731=0),"",C2731/F2731)</f>
        <v/>
      </c>
      <c r="I2731" s="18">
        <f>IF('01_RAW_FwdRV'!B2731="","",'01_RAW_FwdRV'!B2731)</f>
        <v/>
      </c>
      <c r="J2731" s="18">
        <f>IF(ROW()&lt;=3286,STDEV(D2732:D2752)*SQRT(252),"")</f>
        <v/>
      </c>
      <c r="K2731" s="18">
        <f>IF(ROW()&lt;=3244,LN(B2794/B2731),"")</f>
        <v/>
      </c>
      <c r="L2731" s="19" t="n">
        <v>0.01428571428571429</v>
      </c>
      <c r="M2731" s="19" t="n">
        <v>0.01611721611721612</v>
      </c>
      <c r="N2731" s="17" t="n">
        <v>0.2718465213754689</v>
      </c>
      <c r="O2731" s="20">
        <f>IF(F2731="","",IF(F2731&lt;'04_VOLATILITY_REGIMES'!$C$5,"Low",IF(F2731&lt;'04_VOLATILITY_REGIMES'!$C$6,"Normal",IF(F2731&lt;'04_VOLATILITY_REGIMES'!$C$7,"High","Extreme"))))</f>
        <v/>
      </c>
      <c r="P2731" s="20">
        <f>O2732</f>
        <v/>
      </c>
      <c r="Q2731" s="21">
        <f>YEAR(A2731)</f>
        <v/>
      </c>
    </row>
    <row r="2732">
      <c r="A2732" s="14" t="n">
        <v>45407</v>
      </c>
      <c r="B2732" s="15">
        <f>'01_RAW_Spot'!B2732</f>
        <v/>
      </c>
      <c r="C2732" s="16">
        <f>'01_RAW_IV'!B2732</f>
        <v/>
      </c>
      <c r="D2732" s="15">
        <f>LN(B2732/B2731)</f>
        <v/>
      </c>
      <c r="E2732" s="16">
        <f>STDEV(D2712:D2732)*SQRT(252)</f>
        <v/>
      </c>
      <c r="F2732" s="16">
        <f>STDEV(D2670:D2732)*SQRT(252)</f>
        <v/>
      </c>
      <c r="G2732" s="16">
        <f>IF(OR(C2732="",F2732=""),"",C2732-F2732)</f>
        <v/>
      </c>
      <c r="H2732" s="17">
        <f>IF(OR(C2732="",F2732="",F2732=0),"",C2732/F2732)</f>
        <v/>
      </c>
      <c r="I2732" s="18">
        <f>IF('01_RAW_FwdRV'!B2732="","",'01_RAW_FwdRV'!B2732)</f>
        <v/>
      </c>
      <c r="J2732" s="18">
        <f>IF(ROW()&lt;=3286,STDEV(D2733:D2753)*SQRT(252),"")</f>
        <v/>
      </c>
      <c r="K2732" s="18">
        <f>IF(ROW()&lt;=3244,LN(B2795/B2732),"")</f>
        <v/>
      </c>
      <c r="L2732" s="19" t="n">
        <v>0.0142804833394361</v>
      </c>
      <c r="M2732" s="19" t="n">
        <v>0.01391431709996338</v>
      </c>
      <c r="N2732" s="17" t="n">
        <v>0.2644167169333986</v>
      </c>
      <c r="O2732" s="20">
        <f>IF(F2732="","",IF(F2732&lt;'04_VOLATILITY_REGIMES'!$C$5,"Low",IF(F2732&lt;'04_VOLATILITY_REGIMES'!$C$6,"Normal",IF(F2732&lt;'04_VOLATILITY_REGIMES'!$C$7,"High","Extreme"))))</f>
        <v/>
      </c>
      <c r="P2732" s="20">
        <f>O2733</f>
        <v/>
      </c>
      <c r="Q2732" s="21">
        <f>YEAR(A2732)</f>
        <v/>
      </c>
    </row>
    <row r="2733">
      <c r="A2733" s="14" t="n">
        <v>45408</v>
      </c>
      <c r="B2733" s="15">
        <f>'01_RAW_Spot'!B2733</f>
        <v/>
      </c>
      <c r="C2733" s="16">
        <f>'01_RAW_IV'!B2733</f>
        <v/>
      </c>
      <c r="D2733" s="15">
        <f>LN(B2733/B2732)</f>
        <v/>
      </c>
      <c r="E2733" s="16">
        <f>STDEV(D2713:D2733)*SQRT(252)</f>
        <v/>
      </c>
      <c r="F2733" s="16">
        <f>STDEV(D2671:D2733)*SQRT(252)</f>
        <v/>
      </c>
      <c r="G2733" s="16">
        <f>IF(OR(C2733="",F2733=""),"",C2733-F2733)</f>
        <v/>
      </c>
      <c r="H2733" s="17">
        <f>IF(OR(C2733="",F2733="",F2733=0),"",C2733/F2733)</f>
        <v/>
      </c>
      <c r="I2733" s="18">
        <f>IF('01_RAW_FwdRV'!B2733="","",'01_RAW_FwdRV'!B2733)</f>
        <v/>
      </c>
      <c r="J2733" s="18">
        <f>IF(ROW()&lt;=3286,STDEV(D2734:D2754)*SQRT(252),"")</f>
        <v/>
      </c>
      <c r="K2733" s="18">
        <f>IF(ROW()&lt;=3244,LN(B2796/B2733),"")</f>
        <v/>
      </c>
      <c r="L2733" s="19" t="n">
        <v>0.01427525622254758</v>
      </c>
      <c r="M2733" s="19" t="n">
        <v>0.005856515373352855</v>
      </c>
      <c r="N2733" s="17" t="n">
        <v>0.2906866943590697</v>
      </c>
      <c r="O2733" s="20">
        <f>IF(F2733="","",IF(F2733&lt;'04_VOLATILITY_REGIMES'!$C$5,"Low",IF(F2733&lt;'04_VOLATILITY_REGIMES'!$C$6,"Normal",IF(F2733&lt;'04_VOLATILITY_REGIMES'!$C$7,"High","Extreme"))))</f>
        <v/>
      </c>
      <c r="P2733" s="20">
        <f>O2734</f>
        <v/>
      </c>
      <c r="Q2733" s="21">
        <f>YEAR(A2733)</f>
        <v/>
      </c>
    </row>
    <row r="2734">
      <c r="A2734" s="14" t="n">
        <v>45411</v>
      </c>
      <c r="B2734" s="15">
        <f>'01_RAW_Spot'!B2734</f>
        <v/>
      </c>
      <c r="C2734" s="16">
        <f>'01_RAW_IV'!B2734</f>
        <v/>
      </c>
      <c r="D2734" s="15">
        <f>LN(B2734/B2733)</f>
        <v/>
      </c>
      <c r="E2734" s="16">
        <f>STDEV(D2714:D2734)*SQRT(252)</f>
        <v/>
      </c>
      <c r="F2734" s="16">
        <f>STDEV(D2672:D2734)*SQRT(252)</f>
        <v/>
      </c>
      <c r="G2734" s="16">
        <f>IF(OR(C2734="",F2734=""),"",C2734-F2734)</f>
        <v/>
      </c>
      <c r="H2734" s="17">
        <f>IF(OR(C2734="",F2734="",F2734=0),"",C2734/F2734)</f>
        <v/>
      </c>
      <c r="I2734" s="18">
        <f>IF('01_RAW_FwdRV'!B2734="","",'01_RAW_FwdRV'!B2734)</f>
        <v/>
      </c>
      <c r="J2734" s="18">
        <f>IF(ROW()&lt;=3286,STDEV(D2735:D2755)*SQRT(252),"")</f>
        <v/>
      </c>
      <c r="K2734" s="18">
        <f>IF(ROW()&lt;=3244,LN(B2797/B2734),"")</f>
        <v/>
      </c>
      <c r="L2734" s="19" t="n">
        <v>0.01353823637028906</v>
      </c>
      <c r="M2734" s="19" t="n">
        <v>0.007317965605561654</v>
      </c>
      <c r="N2734" s="17" t="n">
        <v>0.2534170624448034</v>
      </c>
      <c r="O2734" s="20">
        <f>IF(F2734="","",IF(F2734&lt;'04_VOLATILITY_REGIMES'!$C$5,"Low",IF(F2734&lt;'04_VOLATILITY_REGIMES'!$C$6,"Normal",IF(F2734&lt;'04_VOLATILITY_REGIMES'!$C$7,"High","Extreme"))))</f>
        <v/>
      </c>
      <c r="P2734" s="20">
        <f>O2735</f>
        <v/>
      </c>
      <c r="Q2734" s="21">
        <f>YEAR(A2734)</f>
        <v/>
      </c>
    </row>
    <row r="2735">
      <c r="A2735" s="14" t="n">
        <v>45412</v>
      </c>
      <c r="B2735" s="15">
        <f>'01_RAW_Spot'!B2735</f>
        <v/>
      </c>
      <c r="C2735" s="16">
        <f>'01_RAW_IV'!B2735</f>
        <v/>
      </c>
      <c r="D2735" s="15">
        <f>LN(B2735/B2734)</f>
        <v/>
      </c>
      <c r="E2735" s="16">
        <f>STDEV(D2715:D2735)*SQRT(252)</f>
        <v/>
      </c>
      <c r="F2735" s="16">
        <f>STDEV(D2673:D2735)*SQRT(252)</f>
        <v/>
      </c>
      <c r="G2735" s="16">
        <f>IF(OR(C2735="",F2735=""),"",C2735-F2735)</f>
        <v/>
      </c>
      <c r="H2735" s="17">
        <f>IF(OR(C2735="",F2735="",F2735=0),"",C2735/F2735)</f>
        <v/>
      </c>
      <c r="I2735" s="18">
        <f>IF('01_RAW_FwdRV'!B2735="","",'01_RAW_FwdRV'!B2735)</f>
        <v/>
      </c>
      <c r="J2735" s="18">
        <f>IF(ROW()&lt;=3286,STDEV(D2736:D2756)*SQRT(252),"")</f>
        <v/>
      </c>
      <c r="K2735" s="18">
        <f>IF(ROW()&lt;=3244,LN(B2798/B2735),"")</f>
        <v/>
      </c>
      <c r="L2735" s="19" t="n">
        <v>0.01316752011704462</v>
      </c>
      <c r="M2735" s="19" t="n">
        <v>0.008046817849305048</v>
      </c>
      <c r="N2735" s="17" t="n">
        <v>0.2457083323126254</v>
      </c>
      <c r="O2735" s="20">
        <f>IF(F2735="","",IF(F2735&lt;'04_VOLATILITY_REGIMES'!$C$5,"Low",IF(F2735&lt;'04_VOLATILITY_REGIMES'!$C$6,"Normal",IF(F2735&lt;'04_VOLATILITY_REGIMES'!$C$7,"High","Extreme"))))</f>
        <v/>
      </c>
      <c r="P2735" s="20">
        <f>O2736</f>
        <v/>
      </c>
      <c r="Q2735" s="21">
        <f>YEAR(A2735)</f>
        <v/>
      </c>
    </row>
    <row r="2736">
      <c r="A2736" s="14" t="n">
        <v>45414</v>
      </c>
      <c r="B2736" s="15">
        <f>'01_RAW_Spot'!B2736</f>
        <v/>
      </c>
      <c r="C2736" s="16">
        <f>'01_RAW_IV'!B2736</f>
        <v/>
      </c>
      <c r="D2736" s="15">
        <f>LN(B2736/B2735)</f>
        <v/>
      </c>
      <c r="E2736" s="16">
        <f>STDEV(D2716:D2736)*SQRT(252)</f>
        <v/>
      </c>
      <c r="F2736" s="16">
        <f>STDEV(D2674:D2736)*SQRT(252)</f>
        <v/>
      </c>
      <c r="G2736" s="16">
        <f>IF(OR(C2736="",F2736=""),"",C2736-F2736)</f>
        <v/>
      </c>
      <c r="H2736" s="17">
        <f>IF(OR(C2736="",F2736="",F2736=0),"",C2736/F2736)</f>
        <v/>
      </c>
      <c r="I2736" s="18">
        <f>IF('01_RAW_FwdRV'!B2736="","",'01_RAW_FwdRV'!B2736)</f>
        <v/>
      </c>
      <c r="J2736" s="18">
        <f>IF(ROW()&lt;=3286,STDEV(D2737:D2757)*SQRT(252),"")</f>
        <v/>
      </c>
      <c r="K2736" s="18">
        <f>IF(ROW()&lt;=3244,LN(B2799/B2736),"")</f>
        <v/>
      </c>
      <c r="L2736" s="19" t="n">
        <v>0.01535648994515539</v>
      </c>
      <c r="M2736" s="19" t="n">
        <v>0.006946983546617916</v>
      </c>
      <c r="N2736" s="17" t="n">
        <v>0.2806187760699578</v>
      </c>
      <c r="O2736" s="20">
        <f>IF(F2736="","",IF(F2736&lt;'04_VOLATILITY_REGIMES'!$C$5,"Low",IF(F2736&lt;'04_VOLATILITY_REGIMES'!$C$6,"Normal",IF(F2736&lt;'04_VOLATILITY_REGIMES'!$C$7,"High","Extreme"))))</f>
        <v/>
      </c>
      <c r="P2736" s="20">
        <f>O2737</f>
        <v/>
      </c>
      <c r="Q2736" s="21">
        <f>YEAR(A2736)</f>
        <v/>
      </c>
    </row>
    <row r="2737">
      <c r="A2737" s="14" t="n">
        <v>45415</v>
      </c>
      <c r="B2737" s="15">
        <f>'01_RAW_Spot'!B2737</f>
        <v/>
      </c>
      <c r="C2737" s="16">
        <f>'01_RAW_IV'!B2737</f>
        <v/>
      </c>
      <c r="D2737" s="15">
        <f>LN(B2737/B2736)</f>
        <v/>
      </c>
      <c r="E2737" s="16">
        <f>STDEV(D2717:D2737)*SQRT(252)</f>
        <v/>
      </c>
      <c r="F2737" s="16">
        <f>STDEV(D2675:D2737)*SQRT(252)</f>
        <v/>
      </c>
      <c r="G2737" s="16">
        <f>IF(OR(C2737="",F2737=""),"",C2737-F2737)</f>
        <v/>
      </c>
      <c r="H2737" s="17">
        <f>IF(OR(C2737="",F2737="",F2737=0),"",C2737/F2737)</f>
        <v/>
      </c>
      <c r="I2737" s="18">
        <f>IF('01_RAW_FwdRV'!B2737="","",'01_RAW_FwdRV'!B2737)</f>
        <v/>
      </c>
      <c r="J2737" s="18">
        <f>IF(ROW()&lt;=3286,STDEV(D2738:D2758)*SQRT(252),"")</f>
        <v/>
      </c>
      <c r="K2737" s="18">
        <f>IF(ROW()&lt;=3244,LN(B2800/B2737),"")</f>
        <v/>
      </c>
      <c r="L2737" s="19" t="n">
        <v>0.01425438596491228</v>
      </c>
      <c r="M2737" s="19" t="n">
        <v>0.006944444444444444</v>
      </c>
      <c r="N2737" s="17" t="n">
        <v>0.264617425744062</v>
      </c>
      <c r="O2737" s="20">
        <f>IF(F2737="","",IF(F2737&lt;'04_VOLATILITY_REGIMES'!$C$5,"Low",IF(F2737&lt;'04_VOLATILITY_REGIMES'!$C$6,"Normal",IF(F2737&lt;'04_VOLATILITY_REGIMES'!$C$7,"High","Extreme"))))</f>
        <v/>
      </c>
      <c r="P2737" s="20">
        <f>O2738</f>
        <v/>
      </c>
      <c r="Q2737" s="21">
        <f>YEAR(A2737)</f>
        <v/>
      </c>
    </row>
    <row r="2738">
      <c r="A2738" s="14" t="n">
        <v>45418</v>
      </c>
      <c r="B2738" s="15">
        <f>'01_RAW_Spot'!B2738</f>
        <v/>
      </c>
      <c r="C2738" s="16">
        <f>'01_RAW_IV'!B2738</f>
        <v/>
      </c>
      <c r="D2738" s="15">
        <f>LN(B2738/B2737)</f>
        <v/>
      </c>
      <c r="E2738" s="16">
        <f>STDEV(D2718:D2738)*SQRT(252)</f>
        <v/>
      </c>
      <c r="F2738" s="16">
        <f>STDEV(D2676:D2738)*SQRT(252)</f>
        <v/>
      </c>
      <c r="G2738" s="16">
        <f>IF(OR(C2738="",F2738=""),"",C2738-F2738)</f>
        <v/>
      </c>
      <c r="H2738" s="17">
        <f>IF(OR(C2738="",F2738="",F2738=0),"",C2738/F2738)</f>
        <v/>
      </c>
      <c r="I2738" s="18">
        <f>IF('01_RAW_FwdRV'!B2738="","",'01_RAW_FwdRV'!B2738)</f>
        <v/>
      </c>
      <c r="J2738" s="18">
        <f>IF(ROW()&lt;=3286,STDEV(D2739:D2759)*SQRT(252),"")</f>
        <v/>
      </c>
      <c r="K2738" s="18">
        <f>IF(ROW()&lt;=3244,LN(B2801/B2738),"")</f>
        <v/>
      </c>
      <c r="L2738" s="19" t="n">
        <v>0.01461454146876142</v>
      </c>
      <c r="M2738" s="19" t="n">
        <v>0.007307270734380708</v>
      </c>
      <c r="N2738" s="17" t="n">
        <v>0.2713827494538248</v>
      </c>
      <c r="O2738" s="20">
        <f>IF(F2738="","",IF(F2738&lt;'04_VOLATILITY_REGIMES'!$C$5,"Low",IF(F2738&lt;'04_VOLATILITY_REGIMES'!$C$6,"Normal",IF(F2738&lt;'04_VOLATILITY_REGIMES'!$C$7,"High","Extreme"))))</f>
        <v/>
      </c>
      <c r="P2738" s="20">
        <f>O2739</f>
        <v/>
      </c>
      <c r="Q2738" s="21">
        <f>YEAR(A2738)</f>
        <v/>
      </c>
    </row>
    <row r="2739">
      <c r="A2739" s="14" t="n">
        <v>45419</v>
      </c>
      <c r="B2739" s="15">
        <f>'01_RAW_Spot'!B2739</f>
        <v/>
      </c>
      <c r="C2739" s="16">
        <f>'01_RAW_IV'!B2739</f>
        <v/>
      </c>
      <c r="D2739" s="15">
        <f>LN(B2739/B2738)</f>
        <v/>
      </c>
      <c r="E2739" s="16">
        <f>STDEV(D2719:D2739)*SQRT(252)</f>
        <v/>
      </c>
      <c r="F2739" s="16">
        <f>STDEV(D2677:D2739)*SQRT(252)</f>
        <v/>
      </c>
      <c r="G2739" s="16">
        <f>IF(OR(C2739="",F2739=""),"",C2739-F2739)</f>
        <v/>
      </c>
      <c r="H2739" s="17">
        <f>IF(OR(C2739="",F2739="",F2739=0),"",C2739/F2739)</f>
        <v/>
      </c>
      <c r="I2739" s="18">
        <f>IF('01_RAW_FwdRV'!B2739="","",'01_RAW_FwdRV'!B2739)</f>
        <v/>
      </c>
      <c r="J2739" s="18">
        <f>IF(ROW()&lt;=3286,STDEV(D2740:D2760)*SQRT(252),"")</f>
        <v/>
      </c>
      <c r="K2739" s="18">
        <f>IF(ROW()&lt;=3244,LN(B2802/B2739),"")</f>
        <v/>
      </c>
      <c r="L2739" s="19" t="n">
        <v>0.01533966398831264</v>
      </c>
      <c r="M2739" s="19" t="n">
        <v>0.007304601899196494</v>
      </c>
      <c r="N2739" s="17" t="n">
        <v>0.2763996167055214</v>
      </c>
      <c r="O2739" s="20">
        <f>IF(F2739="","",IF(F2739&lt;'04_VOLATILITY_REGIMES'!$C$5,"Low",IF(F2739&lt;'04_VOLATILITY_REGIMES'!$C$6,"Normal",IF(F2739&lt;'04_VOLATILITY_REGIMES'!$C$7,"High","Extreme"))))</f>
        <v/>
      </c>
      <c r="P2739" s="20">
        <f>O2740</f>
        <v/>
      </c>
      <c r="Q2739" s="21">
        <f>YEAR(A2739)</f>
        <v/>
      </c>
    </row>
    <row r="2740">
      <c r="A2740" s="14" t="n">
        <v>45420</v>
      </c>
      <c r="B2740" s="15">
        <f>'01_RAW_Spot'!B2740</f>
        <v/>
      </c>
      <c r="C2740" s="16">
        <f>'01_RAW_IV'!B2740</f>
        <v/>
      </c>
      <c r="D2740" s="15">
        <f>LN(B2740/B2739)</f>
        <v/>
      </c>
      <c r="E2740" s="16">
        <f>STDEV(D2720:D2740)*SQRT(252)</f>
        <v/>
      </c>
      <c r="F2740" s="16">
        <f>STDEV(D2678:D2740)*SQRT(252)</f>
        <v/>
      </c>
      <c r="G2740" s="16">
        <f>IF(OR(C2740="",F2740=""),"",C2740-F2740)</f>
        <v/>
      </c>
      <c r="H2740" s="17">
        <f>IF(OR(C2740="",F2740="",F2740=0),"",C2740/F2740)</f>
        <v/>
      </c>
      <c r="I2740" s="18">
        <f>IF('01_RAW_FwdRV'!B2740="","",'01_RAW_FwdRV'!B2740)</f>
        <v/>
      </c>
      <c r="J2740" s="18">
        <f>IF(ROW()&lt;=3286,STDEV(D2741:D2761)*SQRT(252),"")</f>
        <v/>
      </c>
      <c r="K2740" s="18">
        <f>IF(ROW()&lt;=3244,LN(B2803/B2740),"")</f>
        <v/>
      </c>
      <c r="L2740" s="19" t="n">
        <v>0.01460387002555677</v>
      </c>
      <c r="M2740" s="19" t="n">
        <v>0.007301935012778387</v>
      </c>
      <c r="N2740" s="17" t="n">
        <v>0.2662414449660462</v>
      </c>
      <c r="O2740" s="20">
        <f>IF(F2740="","",IF(F2740&lt;'04_VOLATILITY_REGIMES'!$C$5,"Low",IF(F2740&lt;'04_VOLATILITY_REGIMES'!$C$6,"Normal",IF(F2740&lt;'04_VOLATILITY_REGIMES'!$C$7,"High","Extreme"))))</f>
        <v/>
      </c>
      <c r="P2740" s="20">
        <f>O2741</f>
        <v/>
      </c>
      <c r="Q2740" s="21">
        <f>YEAR(A2740)</f>
        <v/>
      </c>
    </row>
    <row r="2741">
      <c r="A2741" s="14" t="n">
        <v>45421</v>
      </c>
      <c r="B2741" s="15">
        <f>'01_RAW_Spot'!B2741</f>
        <v/>
      </c>
      <c r="C2741" s="16">
        <f>'01_RAW_IV'!B2741</f>
        <v/>
      </c>
      <c r="D2741" s="15">
        <f>LN(B2741/B2740)</f>
        <v/>
      </c>
      <c r="E2741" s="16">
        <f>STDEV(D2721:D2741)*SQRT(252)</f>
        <v/>
      </c>
      <c r="F2741" s="16">
        <f>STDEV(D2679:D2741)*SQRT(252)</f>
        <v/>
      </c>
      <c r="G2741" s="16">
        <f>IF(OR(C2741="",F2741=""),"",C2741-F2741)</f>
        <v/>
      </c>
      <c r="H2741" s="17">
        <f>IF(OR(C2741="",F2741="",F2741=0),"",C2741/F2741)</f>
        <v/>
      </c>
      <c r="I2741" s="18">
        <f>IF('01_RAW_FwdRV'!B2741="","",'01_RAW_FwdRV'!B2741)</f>
        <v/>
      </c>
      <c r="J2741" s="18">
        <f>IF(ROW()&lt;=3286,STDEV(D2742:D2762)*SQRT(252),"")</f>
        <v/>
      </c>
      <c r="K2741" s="18">
        <f>IF(ROW()&lt;=3244,LN(B2804/B2741),"")</f>
        <v/>
      </c>
      <c r="L2741" s="19" t="n">
        <v>0.01715328467153285</v>
      </c>
      <c r="M2741" s="19" t="n">
        <v>0.0072992700729927</v>
      </c>
      <c r="N2741" s="17" t="n">
        <v>0.2917408395267724</v>
      </c>
      <c r="O2741" s="20">
        <f>IF(F2741="","",IF(F2741&lt;'04_VOLATILITY_REGIMES'!$C$5,"Low",IF(F2741&lt;'04_VOLATILITY_REGIMES'!$C$6,"Normal",IF(F2741&lt;'04_VOLATILITY_REGIMES'!$C$7,"High","Extreme"))))</f>
        <v/>
      </c>
      <c r="P2741" s="20">
        <f>O2742</f>
        <v/>
      </c>
      <c r="Q2741" s="21">
        <f>YEAR(A2741)</f>
        <v/>
      </c>
    </row>
    <row r="2742">
      <c r="A2742" s="14" t="n">
        <v>45422</v>
      </c>
      <c r="B2742" s="15">
        <f>'01_RAW_Spot'!B2742</f>
        <v/>
      </c>
      <c r="C2742" s="16">
        <f>'01_RAW_IV'!B2742</f>
        <v/>
      </c>
      <c r="D2742" s="15">
        <f>LN(B2742/B2741)</f>
        <v/>
      </c>
      <c r="E2742" s="16">
        <f>STDEV(D2722:D2742)*SQRT(252)</f>
        <v/>
      </c>
      <c r="F2742" s="16">
        <f>STDEV(D2680:D2742)*SQRT(252)</f>
        <v/>
      </c>
      <c r="G2742" s="16">
        <f>IF(OR(C2742="",F2742=""),"",C2742-F2742)</f>
        <v/>
      </c>
      <c r="H2742" s="17">
        <f>IF(OR(C2742="",F2742="",F2742=0),"",C2742/F2742)</f>
        <v/>
      </c>
      <c r="I2742" s="18">
        <f>IF('01_RAW_FwdRV'!B2742="","",'01_RAW_FwdRV'!B2742)</f>
        <v/>
      </c>
      <c r="J2742" s="18">
        <f>IF(ROW()&lt;=3286,STDEV(D2743:D2763)*SQRT(252),"")</f>
        <v/>
      </c>
      <c r="K2742" s="18">
        <f>IF(ROW()&lt;=3244,LN(B2805/B2742),"")</f>
        <v/>
      </c>
      <c r="L2742" s="19" t="n">
        <v>0.01459321415541773</v>
      </c>
      <c r="M2742" s="19" t="n">
        <v>0.005837285662167092</v>
      </c>
      <c r="N2742" s="17" t="n">
        <v>0.2729357389491092</v>
      </c>
      <c r="O2742" s="20">
        <f>IF(F2742="","",IF(F2742&lt;'04_VOLATILITY_REGIMES'!$C$5,"Low",IF(F2742&lt;'04_VOLATILITY_REGIMES'!$C$6,"Normal",IF(F2742&lt;'04_VOLATILITY_REGIMES'!$C$7,"High","Extreme"))))</f>
        <v/>
      </c>
      <c r="P2742" s="20">
        <f>O2743</f>
        <v/>
      </c>
      <c r="Q2742" s="21">
        <f>YEAR(A2742)</f>
        <v/>
      </c>
    </row>
    <row r="2743">
      <c r="A2743" s="14" t="n">
        <v>45425</v>
      </c>
      <c r="B2743" s="15">
        <f>'01_RAW_Spot'!B2743</f>
        <v/>
      </c>
      <c r="C2743" s="16">
        <f>'01_RAW_IV'!B2743</f>
        <v/>
      </c>
      <c r="D2743" s="15">
        <f>LN(B2743/B2742)</f>
        <v/>
      </c>
      <c r="E2743" s="16">
        <f>STDEV(D2723:D2743)*SQRT(252)</f>
        <v/>
      </c>
      <c r="F2743" s="16">
        <f>STDEV(D2681:D2743)*SQRT(252)</f>
        <v/>
      </c>
      <c r="G2743" s="16">
        <f>IF(OR(C2743="",F2743=""),"",C2743-F2743)</f>
        <v/>
      </c>
      <c r="H2743" s="17">
        <f>IF(OR(C2743="",F2743="",F2743=0),"",C2743/F2743)</f>
        <v/>
      </c>
      <c r="I2743" s="18">
        <f>IF('01_RAW_FwdRV'!B2743="","",'01_RAW_FwdRV'!B2743)</f>
        <v/>
      </c>
      <c r="J2743" s="18">
        <f>IF(ROW()&lt;=3286,STDEV(D2744:D2764)*SQRT(252),"")</f>
        <v/>
      </c>
      <c r="K2743" s="18">
        <f>IF(ROW()&lt;=3244,LN(B2806/B2743),"")</f>
        <v/>
      </c>
      <c r="L2743" s="19" t="n">
        <v>0.0149525893508388</v>
      </c>
      <c r="M2743" s="19" t="n">
        <v>0.005105762217359592</v>
      </c>
      <c r="N2743" s="17" t="n">
        <v>0.2786366242041423</v>
      </c>
      <c r="O2743" s="20">
        <f>IF(F2743="","",IF(F2743&lt;'04_VOLATILITY_REGIMES'!$C$5,"Low",IF(F2743&lt;'04_VOLATILITY_REGIMES'!$C$6,"Normal",IF(F2743&lt;'04_VOLATILITY_REGIMES'!$C$7,"High","Extreme"))))</f>
        <v/>
      </c>
      <c r="P2743" s="20">
        <f>O2744</f>
        <v/>
      </c>
      <c r="Q2743" s="21">
        <f>YEAR(A2743)</f>
        <v/>
      </c>
    </row>
    <row r="2744">
      <c r="A2744" s="14" t="n">
        <v>45426</v>
      </c>
      <c r="B2744" s="15">
        <f>'01_RAW_Spot'!B2744</f>
        <v/>
      </c>
      <c r="C2744" s="16">
        <f>'01_RAW_IV'!B2744</f>
        <v/>
      </c>
      <c r="D2744" s="15">
        <f>LN(B2744/B2743)</f>
        <v/>
      </c>
      <c r="E2744" s="16">
        <f>STDEV(D2724:D2744)*SQRT(252)</f>
        <v/>
      </c>
      <c r="F2744" s="16">
        <f>STDEV(D2682:D2744)*SQRT(252)</f>
        <v/>
      </c>
      <c r="G2744" s="16">
        <f>IF(OR(C2744="",F2744=""),"",C2744-F2744)</f>
        <v/>
      </c>
      <c r="H2744" s="17">
        <f>IF(OR(C2744="",F2744="",F2744=0),"",C2744/F2744)</f>
        <v/>
      </c>
      <c r="I2744" s="18">
        <f>IF('01_RAW_FwdRV'!B2744="","",'01_RAW_FwdRV'!B2744)</f>
        <v/>
      </c>
      <c r="J2744" s="18">
        <f>IF(ROW()&lt;=3286,STDEV(D2745:D2765)*SQRT(252),"")</f>
        <v/>
      </c>
      <c r="K2744" s="18">
        <f>IF(ROW()&lt;=3244,LN(B2807/B2744),"")</f>
        <v/>
      </c>
      <c r="L2744" s="19" t="n">
        <v>0.01895734597156398</v>
      </c>
      <c r="M2744" s="19" t="n">
        <v>0.004739336492890996</v>
      </c>
      <c r="N2744" s="17" t="n">
        <v>0.3247661607022885</v>
      </c>
      <c r="O2744" s="20">
        <f>IF(F2744="","",IF(F2744&lt;'04_VOLATILITY_REGIMES'!$C$5,"Low",IF(F2744&lt;'04_VOLATILITY_REGIMES'!$C$6,"Normal",IF(F2744&lt;'04_VOLATILITY_REGIMES'!$C$7,"High","Extreme"))))</f>
        <v/>
      </c>
      <c r="P2744" s="20">
        <f>O2745</f>
        <v/>
      </c>
      <c r="Q2744" s="21">
        <f>YEAR(A2744)</f>
        <v/>
      </c>
    </row>
    <row r="2745">
      <c r="A2745" s="14" t="n">
        <v>45427</v>
      </c>
      <c r="B2745" s="15">
        <f>'01_RAW_Spot'!B2745</f>
        <v/>
      </c>
      <c r="C2745" s="16">
        <f>'01_RAW_IV'!B2745</f>
        <v/>
      </c>
      <c r="D2745" s="15">
        <f>LN(B2745/B2744)</f>
        <v/>
      </c>
      <c r="E2745" s="16">
        <f>STDEV(D2725:D2745)*SQRT(252)</f>
        <v/>
      </c>
      <c r="F2745" s="16">
        <f>STDEV(D2683:D2745)*SQRT(252)</f>
        <v/>
      </c>
      <c r="G2745" s="16">
        <f>IF(OR(C2745="",F2745=""),"",C2745-F2745)</f>
        <v/>
      </c>
      <c r="H2745" s="17">
        <f>IF(OR(C2745="",F2745="",F2745=0),"",C2745/F2745)</f>
        <v/>
      </c>
      <c r="I2745" s="18">
        <f>IF('01_RAW_FwdRV'!B2745="","",'01_RAW_FwdRV'!B2745)</f>
        <v/>
      </c>
      <c r="J2745" s="18">
        <f>IF(ROW()&lt;=3286,STDEV(D2746:D2766)*SQRT(252),"")</f>
        <v/>
      </c>
      <c r="K2745" s="18">
        <f>IF(ROW()&lt;=3244,LN(B2808/B2745),"")</f>
        <v/>
      </c>
      <c r="L2745" s="19" t="n">
        <v>0.02004373177842566</v>
      </c>
      <c r="M2745" s="19" t="n">
        <v>0.001457725947521866</v>
      </c>
      <c r="N2745" s="17" t="n">
        <v>0.3575748031221285</v>
      </c>
      <c r="O2745" s="20">
        <f>IF(F2745="","",IF(F2745&lt;'04_VOLATILITY_REGIMES'!$C$5,"Low",IF(F2745&lt;'04_VOLATILITY_REGIMES'!$C$6,"Normal",IF(F2745&lt;'04_VOLATILITY_REGIMES'!$C$7,"High","Extreme"))))</f>
        <v/>
      </c>
      <c r="P2745" s="20">
        <f>O2746</f>
        <v/>
      </c>
      <c r="Q2745" s="21">
        <f>YEAR(A2745)</f>
        <v/>
      </c>
    </row>
    <row r="2746">
      <c r="A2746" s="14" t="n">
        <v>45428</v>
      </c>
      <c r="B2746" s="15">
        <f>'01_RAW_Spot'!B2746</f>
        <v/>
      </c>
      <c r="C2746" s="16">
        <f>'01_RAW_IV'!B2746</f>
        <v/>
      </c>
      <c r="D2746" s="15">
        <f>LN(B2746/B2745)</f>
        <v/>
      </c>
      <c r="E2746" s="16">
        <f>STDEV(D2726:D2746)*SQRT(252)</f>
        <v/>
      </c>
      <c r="F2746" s="16">
        <f>STDEV(D2684:D2746)*SQRT(252)</f>
        <v/>
      </c>
      <c r="G2746" s="16">
        <f>IF(OR(C2746="",F2746=""),"",C2746-F2746)</f>
        <v/>
      </c>
      <c r="H2746" s="17">
        <f>IF(OR(C2746="",F2746="",F2746=0),"",C2746/F2746)</f>
        <v/>
      </c>
      <c r="I2746" s="18">
        <f>IF('01_RAW_FwdRV'!B2746="","",'01_RAW_FwdRV'!B2746)</f>
        <v/>
      </c>
      <c r="J2746" s="18">
        <f>IF(ROW()&lt;=3286,STDEV(D2747:D2767)*SQRT(252),"")</f>
        <v/>
      </c>
      <c r="K2746" s="18">
        <f>IF(ROW()&lt;=3244,LN(B2809/B2746),"")</f>
        <v/>
      </c>
      <c r="L2746" s="19" t="n">
        <v>0.02185792349726776</v>
      </c>
      <c r="M2746" s="19" t="n">
        <v>0.001457194899817851</v>
      </c>
      <c r="N2746" s="17" t="n">
        <v>0.3728451322801554</v>
      </c>
      <c r="O2746" s="20">
        <f>IF(F2746="","",IF(F2746&lt;'04_VOLATILITY_REGIMES'!$C$5,"Low",IF(F2746&lt;'04_VOLATILITY_REGIMES'!$C$6,"Normal",IF(F2746&lt;'04_VOLATILITY_REGIMES'!$C$7,"High","Extreme"))))</f>
        <v/>
      </c>
      <c r="P2746" s="20">
        <f>O2747</f>
        <v/>
      </c>
      <c r="Q2746" s="21">
        <f>YEAR(A2746)</f>
        <v/>
      </c>
    </row>
    <row r="2747">
      <c r="A2747" s="14" t="n">
        <v>45429</v>
      </c>
      <c r="B2747" s="15">
        <f>'01_RAW_Spot'!B2747</f>
        <v/>
      </c>
      <c r="C2747" s="16">
        <f>'01_RAW_IV'!B2747</f>
        <v/>
      </c>
      <c r="D2747" s="15">
        <f>LN(B2747/B2746)</f>
        <v/>
      </c>
      <c r="E2747" s="16">
        <f>STDEV(D2727:D2747)*SQRT(252)</f>
        <v/>
      </c>
      <c r="F2747" s="16">
        <f>STDEV(D2685:D2747)*SQRT(252)</f>
        <v/>
      </c>
      <c r="G2747" s="16">
        <f>IF(OR(C2747="",F2747=""),"",C2747-F2747)</f>
        <v/>
      </c>
      <c r="H2747" s="17">
        <f>IF(OR(C2747="",F2747="",F2747=0),"",C2747/F2747)</f>
        <v/>
      </c>
      <c r="I2747" s="18">
        <f>IF('01_RAW_FwdRV'!B2747="","",'01_RAW_FwdRV'!B2747)</f>
        <v/>
      </c>
      <c r="J2747" s="18">
        <f>IF(ROW()&lt;=3286,STDEV(D2748:D2768)*SQRT(252),"")</f>
        <v/>
      </c>
      <c r="K2747" s="18">
        <f>IF(ROW()&lt;=3244,LN(B2810/B2747),"")</f>
        <v/>
      </c>
      <c r="L2747" s="19" t="n">
        <v>0.02039329934450109</v>
      </c>
      <c r="M2747" s="19" t="n">
        <v>0.006554989075018208</v>
      </c>
      <c r="N2747" s="17" t="n">
        <v>0.3336266963854345</v>
      </c>
      <c r="O2747" s="20">
        <f>IF(F2747="","",IF(F2747&lt;'04_VOLATILITY_REGIMES'!$C$5,"Low",IF(F2747&lt;'04_VOLATILITY_REGIMES'!$C$6,"Normal",IF(F2747&lt;'04_VOLATILITY_REGIMES'!$C$7,"High","Extreme"))))</f>
        <v/>
      </c>
      <c r="P2747" s="20">
        <f>O2748</f>
        <v/>
      </c>
      <c r="Q2747" s="21">
        <f>YEAR(A2747)</f>
        <v/>
      </c>
    </row>
    <row r="2748">
      <c r="A2748" s="14" t="n">
        <v>45433</v>
      </c>
      <c r="B2748" s="15">
        <f>'01_RAW_Spot'!B2748</f>
        <v/>
      </c>
      <c r="C2748" s="16">
        <f>'01_RAW_IV'!B2748</f>
        <v/>
      </c>
      <c r="D2748" s="15">
        <f>LN(B2748/B2747)</f>
        <v/>
      </c>
      <c r="E2748" s="16">
        <f>STDEV(D2728:D2748)*SQRT(252)</f>
        <v/>
      </c>
      <c r="F2748" s="16">
        <f>STDEV(D2686:D2748)*SQRT(252)</f>
        <v/>
      </c>
      <c r="G2748" s="16">
        <f>IF(OR(C2748="",F2748=""),"",C2748-F2748)</f>
        <v/>
      </c>
      <c r="H2748" s="17">
        <f>IF(OR(C2748="",F2748="",F2748=0),"",C2748/F2748)</f>
        <v/>
      </c>
      <c r="I2748" s="18">
        <f>IF('01_RAW_FwdRV'!B2748="","",'01_RAW_FwdRV'!B2748)</f>
        <v/>
      </c>
      <c r="J2748" s="18">
        <f>IF(ROW()&lt;=3286,STDEV(D2749:D2769)*SQRT(252),"")</f>
        <v/>
      </c>
      <c r="K2748" s="18">
        <f>IF(ROW()&lt;=3244,LN(B2811/B2748),"")</f>
        <v/>
      </c>
      <c r="L2748" s="19" t="n">
        <v>0.01965780851838369</v>
      </c>
      <c r="M2748" s="19" t="n">
        <v>0.00691663633054241</v>
      </c>
      <c r="N2748" s="17" t="n">
        <v>0.328518806854643</v>
      </c>
      <c r="O2748" s="20">
        <f>IF(F2748="","",IF(F2748&lt;'04_VOLATILITY_REGIMES'!$C$5,"Low",IF(F2748&lt;'04_VOLATILITY_REGIMES'!$C$6,"Normal",IF(F2748&lt;'04_VOLATILITY_REGIMES'!$C$7,"High","Extreme"))))</f>
        <v/>
      </c>
      <c r="P2748" s="20">
        <f>O2749</f>
        <v/>
      </c>
      <c r="Q2748" s="21">
        <f>YEAR(A2748)</f>
        <v/>
      </c>
    </row>
    <row r="2749">
      <c r="A2749" s="14" t="n">
        <v>45434</v>
      </c>
      <c r="B2749" s="15">
        <f>'01_RAW_Spot'!B2749</f>
        <v/>
      </c>
      <c r="C2749" s="16">
        <f>'01_RAW_IV'!B2749</f>
        <v/>
      </c>
      <c r="D2749" s="15">
        <f>LN(B2749/B2748)</f>
        <v/>
      </c>
      <c r="E2749" s="16">
        <f>STDEV(D2729:D2749)*SQRT(252)</f>
        <v/>
      </c>
      <c r="F2749" s="16">
        <f>STDEV(D2687:D2749)*SQRT(252)</f>
        <v/>
      </c>
      <c r="G2749" s="16">
        <f>IF(OR(C2749="",F2749=""),"",C2749-F2749)</f>
        <v/>
      </c>
      <c r="H2749" s="17">
        <f>IF(OR(C2749="",F2749="",F2749=0),"",C2749/F2749)</f>
        <v/>
      </c>
      <c r="I2749" s="18">
        <f>IF('01_RAW_FwdRV'!B2749="","",'01_RAW_FwdRV'!B2749)</f>
        <v/>
      </c>
      <c r="J2749" s="18">
        <f>IF(ROW()&lt;=3286,STDEV(D2750:D2770)*SQRT(252),"")</f>
        <v/>
      </c>
      <c r="K2749" s="18">
        <f>IF(ROW()&lt;=3244,LN(B2812/B2749),"")</f>
        <v/>
      </c>
      <c r="L2749" s="19" t="n">
        <v>0.02074235807860262</v>
      </c>
      <c r="M2749" s="19" t="n">
        <v>0.005458515283842794</v>
      </c>
      <c r="N2749" s="17" t="n">
        <v>0.3365015296924409</v>
      </c>
      <c r="O2749" s="20">
        <f>IF(F2749="","",IF(F2749&lt;'04_VOLATILITY_REGIMES'!$C$5,"Low",IF(F2749&lt;'04_VOLATILITY_REGIMES'!$C$6,"Normal",IF(F2749&lt;'04_VOLATILITY_REGIMES'!$C$7,"High","Extreme"))))</f>
        <v/>
      </c>
      <c r="P2749" s="20">
        <f>O2750</f>
        <v/>
      </c>
      <c r="Q2749" s="21">
        <f>YEAR(A2749)</f>
        <v/>
      </c>
    </row>
    <row r="2750">
      <c r="A2750" s="14" t="n">
        <v>45436</v>
      </c>
      <c r="B2750" s="15">
        <f>'01_RAW_Spot'!B2750</f>
        <v/>
      </c>
      <c r="C2750" s="16">
        <f>'01_RAW_IV'!B2750</f>
        <v/>
      </c>
      <c r="D2750" s="15">
        <f>LN(B2750/B2749)</f>
        <v/>
      </c>
      <c r="E2750" s="16">
        <f>STDEV(D2730:D2750)*SQRT(252)</f>
        <v/>
      </c>
      <c r="F2750" s="16">
        <f>STDEV(D2688:D2750)*SQRT(252)</f>
        <v/>
      </c>
      <c r="G2750" s="16">
        <f>IF(OR(C2750="",F2750=""),"",C2750-F2750)</f>
        <v/>
      </c>
      <c r="H2750" s="17">
        <f>IF(OR(C2750="",F2750="",F2750=0),"",C2750/F2750)</f>
        <v/>
      </c>
      <c r="I2750" s="18">
        <f>IF('01_RAW_FwdRV'!B2750="","",'01_RAW_FwdRV'!B2750)</f>
        <v/>
      </c>
      <c r="J2750" s="18">
        <f>IF(ROW()&lt;=3286,STDEV(D2751:D2771)*SQRT(252),"")</f>
        <v/>
      </c>
      <c r="K2750" s="18">
        <f>IF(ROW()&lt;=3244,LN(B2813/B2750),"")</f>
        <v/>
      </c>
      <c r="L2750" s="19" t="n">
        <v>0.0214623499454347</v>
      </c>
      <c r="M2750" s="19" t="n">
        <v>0.01636958894143325</v>
      </c>
      <c r="N2750" s="17" t="n">
        <v>0.2975408022441026</v>
      </c>
      <c r="O2750" s="20">
        <f>IF(F2750="","",IF(F2750&lt;'04_VOLATILITY_REGIMES'!$C$5,"Low",IF(F2750&lt;'04_VOLATILITY_REGIMES'!$C$6,"Normal",IF(F2750&lt;'04_VOLATILITY_REGIMES'!$C$7,"High","Extreme"))))</f>
        <v/>
      </c>
      <c r="P2750" s="20">
        <f>O2751</f>
        <v/>
      </c>
      <c r="Q2750" s="21">
        <f>YEAR(A2750)</f>
        <v/>
      </c>
    </row>
    <row r="2751">
      <c r="A2751" s="14" t="n">
        <v>45439</v>
      </c>
      <c r="B2751" s="15">
        <f>'01_RAW_Spot'!B2751</f>
        <v/>
      </c>
      <c r="C2751" s="16">
        <f>'01_RAW_IV'!B2751</f>
        <v/>
      </c>
      <c r="D2751" s="15">
        <f>LN(B2751/B2750)</f>
        <v/>
      </c>
      <c r="E2751" s="16">
        <f>STDEV(D2731:D2751)*SQRT(252)</f>
        <v/>
      </c>
      <c r="F2751" s="16">
        <f>STDEV(D2689:D2751)*SQRT(252)</f>
        <v/>
      </c>
      <c r="G2751" s="16">
        <f>IF(OR(C2751="",F2751=""),"",C2751-F2751)</f>
        <v/>
      </c>
      <c r="H2751" s="17">
        <f>IF(OR(C2751="",F2751="",F2751=0),"",C2751/F2751)</f>
        <v/>
      </c>
      <c r="I2751" s="18">
        <f>IF('01_RAW_FwdRV'!B2751="","",'01_RAW_FwdRV'!B2751)</f>
        <v/>
      </c>
      <c r="J2751" s="18">
        <f>IF(ROW()&lt;=3286,STDEV(D2752:D2772)*SQRT(252),"")</f>
        <v/>
      </c>
      <c r="K2751" s="18">
        <f>IF(ROW()&lt;=3244,LN(B2814/B2751),"")</f>
        <v/>
      </c>
      <c r="L2751" s="19" t="n">
        <v>0.02218181818181818</v>
      </c>
      <c r="M2751" s="19" t="n">
        <v>0.01709090909090909</v>
      </c>
      <c r="N2751" s="17" t="n">
        <v>0.3031450804991851</v>
      </c>
      <c r="O2751" s="20">
        <f>IF(F2751="","",IF(F2751&lt;'04_VOLATILITY_REGIMES'!$C$5,"Low",IF(F2751&lt;'04_VOLATILITY_REGIMES'!$C$6,"Normal",IF(F2751&lt;'04_VOLATILITY_REGIMES'!$C$7,"High","Extreme"))))</f>
        <v/>
      </c>
      <c r="P2751" s="20">
        <f>O2752</f>
        <v/>
      </c>
      <c r="Q2751" s="21">
        <f>YEAR(A2751)</f>
        <v/>
      </c>
    </row>
    <row r="2752">
      <c r="A2752" s="14" t="n">
        <v>45440</v>
      </c>
      <c r="B2752" s="15">
        <f>'01_RAW_Spot'!B2752</f>
        <v/>
      </c>
      <c r="C2752" s="16">
        <f>'01_RAW_IV'!B2752</f>
        <v/>
      </c>
      <c r="D2752" s="15">
        <f>LN(B2752/B2751)</f>
        <v/>
      </c>
      <c r="E2752" s="16">
        <f>STDEV(D2732:D2752)*SQRT(252)</f>
        <v/>
      </c>
      <c r="F2752" s="16">
        <f>STDEV(D2690:D2752)*SQRT(252)</f>
        <v/>
      </c>
      <c r="G2752" s="16">
        <f>IF(OR(C2752="",F2752=""),"",C2752-F2752)</f>
        <v/>
      </c>
      <c r="H2752" s="17">
        <f>IF(OR(C2752="",F2752="",F2752=0),"",C2752/F2752)</f>
        <v/>
      </c>
      <c r="I2752" s="18">
        <f>IF('01_RAW_FwdRV'!B2752="","",'01_RAW_FwdRV'!B2752)</f>
        <v/>
      </c>
      <c r="J2752" s="18">
        <f>IF(ROW()&lt;=3286,STDEV(D2753:D2773)*SQRT(252),"")</f>
        <v/>
      </c>
      <c r="K2752" s="18">
        <f>IF(ROW()&lt;=3244,LN(B2815/B2752),"")</f>
        <v/>
      </c>
      <c r="L2752" s="19" t="n">
        <v>0.02181025081788441</v>
      </c>
      <c r="M2752" s="19" t="n">
        <v>0.01890221737549982</v>
      </c>
      <c r="N2752" s="17" t="n">
        <v>0.2936958944371071</v>
      </c>
      <c r="O2752" s="20">
        <f>IF(F2752="","",IF(F2752&lt;'04_VOLATILITY_REGIMES'!$C$5,"Low",IF(F2752&lt;'04_VOLATILITY_REGIMES'!$C$6,"Normal",IF(F2752&lt;'04_VOLATILITY_REGIMES'!$C$7,"High","Extreme"))))</f>
        <v/>
      </c>
      <c r="P2752" s="20">
        <f>O2753</f>
        <v/>
      </c>
      <c r="Q2752" s="21">
        <f>YEAR(A2752)</f>
        <v/>
      </c>
    </row>
    <row r="2753">
      <c r="A2753" s="14" t="n">
        <v>45441</v>
      </c>
      <c r="B2753" s="15">
        <f>'01_RAW_Spot'!B2753</f>
        <v/>
      </c>
      <c r="C2753" s="16">
        <f>'01_RAW_IV'!B2753</f>
        <v/>
      </c>
      <c r="D2753" s="15">
        <f>LN(B2753/B2752)</f>
        <v/>
      </c>
      <c r="E2753" s="16">
        <f>STDEV(D2733:D2753)*SQRT(252)</f>
        <v/>
      </c>
      <c r="F2753" s="16">
        <f>STDEV(D2691:D2753)*SQRT(252)</f>
        <v/>
      </c>
      <c r="G2753" s="16">
        <f>IF(OR(C2753="",F2753=""),"",C2753-F2753)</f>
        <v/>
      </c>
      <c r="H2753" s="17">
        <f>IF(OR(C2753="",F2753="",F2753=0),"",C2753/F2753)</f>
        <v/>
      </c>
      <c r="I2753" s="18">
        <f>IF('01_RAW_FwdRV'!B2753="","",'01_RAW_FwdRV'!B2753)</f>
        <v/>
      </c>
      <c r="J2753" s="18">
        <f>IF(ROW()&lt;=3286,STDEV(D2754:D2774)*SQRT(252),"")</f>
        <v/>
      </c>
      <c r="K2753" s="18">
        <f>IF(ROW()&lt;=3244,LN(B2816/B2753),"")</f>
        <v/>
      </c>
      <c r="L2753" s="19" t="n">
        <v>0.02834302325581395</v>
      </c>
      <c r="M2753" s="19" t="n">
        <v>0.03415697674418604</v>
      </c>
      <c r="N2753" s="17" t="n">
        <v>0.3281425439071451</v>
      </c>
      <c r="O2753" s="20">
        <f>IF(F2753="","",IF(F2753&lt;'04_VOLATILITY_REGIMES'!$C$5,"Low",IF(F2753&lt;'04_VOLATILITY_REGIMES'!$C$6,"Normal",IF(F2753&lt;'04_VOLATILITY_REGIMES'!$C$7,"High","Extreme"))))</f>
        <v/>
      </c>
      <c r="P2753" s="20">
        <f>O2754</f>
        <v/>
      </c>
      <c r="Q2753" s="21">
        <f>YEAR(A2753)</f>
        <v/>
      </c>
    </row>
    <row r="2754">
      <c r="A2754" s="14" t="n">
        <v>45442</v>
      </c>
      <c r="B2754" s="15">
        <f>'01_RAW_Spot'!B2754</f>
        <v/>
      </c>
      <c r="C2754" s="16">
        <f>'01_RAW_IV'!B2754</f>
        <v/>
      </c>
      <c r="D2754" s="15">
        <f>LN(B2754/B2753)</f>
        <v/>
      </c>
      <c r="E2754" s="16">
        <f>STDEV(D2734:D2754)*SQRT(252)</f>
        <v/>
      </c>
      <c r="F2754" s="16">
        <f>STDEV(D2692:D2754)*SQRT(252)</f>
        <v/>
      </c>
      <c r="G2754" s="16">
        <f>IF(OR(C2754="",F2754=""),"",C2754-F2754)</f>
        <v/>
      </c>
      <c r="H2754" s="17">
        <f>IF(OR(C2754="",F2754="",F2754=0),"",C2754/F2754)</f>
        <v/>
      </c>
      <c r="I2754" s="18">
        <f>IF('01_RAW_FwdRV'!B2754="","",'01_RAW_FwdRV'!B2754)</f>
        <v/>
      </c>
      <c r="J2754" s="18">
        <f>IF(ROW()&lt;=3286,STDEV(D2755:D2775)*SQRT(252),"")</f>
        <v/>
      </c>
      <c r="K2754" s="18">
        <f>IF(ROW()&lt;=3244,LN(B2817/B2754),"")</f>
        <v/>
      </c>
      <c r="L2754" s="19" t="n">
        <v>0.03232836905194333</v>
      </c>
      <c r="M2754" s="19" t="n">
        <v>0.03450780966218671</v>
      </c>
      <c r="N2754" s="17" t="n">
        <v>0.3674304948006208</v>
      </c>
      <c r="O2754" s="20">
        <f>IF(F2754="","",IF(F2754&lt;'04_VOLATILITY_REGIMES'!$C$5,"Low",IF(F2754&lt;'04_VOLATILITY_REGIMES'!$C$6,"Normal",IF(F2754&lt;'04_VOLATILITY_REGIMES'!$C$7,"High","Extreme"))))</f>
        <v/>
      </c>
      <c r="P2754" s="20">
        <f>O2755</f>
        <v/>
      </c>
      <c r="Q2754" s="21">
        <f>YEAR(A2754)</f>
        <v/>
      </c>
    </row>
    <row r="2755">
      <c r="A2755" s="14" t="n">
        <v>45443</v>
      </c>
      <c r="B2755" s="15">
        <f>'01_RAW_Spot'!B2755</f>
        <v/>
      </c>
      <c r="C2755" s="16">
        <f>'01_RAW_IV'!B2755</f>
        <v/>
      </c>
      <c r="D2755" s="15">
        <f>LN(B2755/B2754)</f>
        <v/>
      </c>
      <c r="E2755" s="16">
        <f>STDEV(D2735:D2755)*SQRT(252)</f>
        <v/>
      </c>
      <c r="F2755" s="16">
        <f>STDEV(D2693:D2755)*SQRT(252)</f>
        <v/>
      </c>
      <c r="G2755" s="16">
        <f>IF(OR(C2755="",F2755=""),"",C2755-F2755)</f>
        <v/>
      </c>
      <c r="H2755" s="17">
        <f>IF(OR(C2755="",F2755="",F2755=0),"",C2755/F2755)</f>
        <v/>
      </c>
      <c r="I2755" s="18">
        <f>IF('01_RAW_FwdRV'!B2755="","",'01_RAW_FwdRV'!B2755)</f>
        <v/>
      </c>
      <c r="J2755" s="18">
        <f>IF(ROW()&lt;=3286,STDEV(D2756:D2776)*SQRT(252),"")</f>
        <v/>
      </c>
      <c r="K2755" s="18">
        <f>IF(ROW()&lt;=3244,LN(B2818/B2755),"")</f>
        <v/>
      </c>
      <c r="L2755" s="19" t="n">
        <v>0.03122730573710966</v>
      </c>
      <c r="M2755" s="19" t="n">
        <v>0.03957879448075526</v>
      </c>
      <c r="N2755" s="17" t="n">
        <v>0.3413304721819357</v>
      </c>
      <c r="O2755" s="20">
        <f>IF(F2755="","",IF(F2755&lt;'04_VOLATILITY_REGIMES'!$C$5,"Low",IF(F2755&lt;'04_VOLATILITY_REGIMES'!$C$6,"Normal",IF(F2755&lt;'04_VOLATILITY_REGIMES'!$C$7,"High","Extreme"))))</f>
        <v/>
      </c>
      <c r="P2755" s="20">
        <f>O2756</f>
        <v/>
      </c>
      <c r="Q2755" s="21">
        <f>YEAR(A2755)</f>
        <v/>
      </c>
    </row>
    <row r="2756">
      <c r="A2756" s="14" t="n">
        <v>45446</v>
      </c>
      <c r="B2756" s="15">
        <f>'01_RAW_Spot'!B2756</f>
        <v/>
      </c>
      <c r="C2756" s="16">
        <f>'01_RAW_IV'!B2756</f>
        <v/>
      </c>
      <c r="D2756" s="15">
        <f>LN(B2756/B2755)</f>
        <v/>
      </c>
      <c r="E2756" s="16">
        <f>STDEV(D2736:D2756)*SQRT(252)</f>
        <v/>
      </c>
      <c r="F2756" s="16">
        <f>STDEV(D2694:D2756)*SQRT(252)</f>
        <v/>
      </c>
      <c r="G2756" s="16">
        <f>IF(OR(C2756="",F2756=""),"",C2756-F2756)</f>
        <v/>
      </c>
      <c r="H2756" s="17">
        <f>IF(OR(C2756="",F2756="",F2756=0),"",C2756/F2756)</f>
        <v/>
      </c>
      <c r="I2756" s="18">
        <f>IF('01_RAW_FwdRV'!B2756="","",'01_RAW_FwdRV'!B2756)</f>
        <v/>
      </c>
      <c r="J2756" s="18">
        <f>IF(ROW()&lt;=3286,STDEV(D2757:D2777)*SQRT(252),"")</f>
        <v/>
      </c>
      <c r="K2756" s="18">
        <f>IF(ROW()&lt;=3244,LN(B2819/B2756),"")</f>
        <v/>
      </c>
      <c r="L2756" s="19" t="n">
        <v>0.01560798548094374</v>
      </c>
      <c r="M2756" s="19" t="n">
        <v>0.04428312159709619</v>
      </c>
      <c r="N2756" s="17" t="n">
        <v>0.0848779749520798</v>
      </c>
      <c r="O2756" s="20">
        <f>IF(F2756="","",IF(F2756&lt;'04_VOLATILITY_REGIMES'!$C$5,"Low",IF(F2756&lt;'04_VOLATILITY_REGIMES'!$C$6,"Normal",IF(F2756&lt;'04_VOLATILITY_REGIMES'!$C$7,"High","Extreme"))))</f>
        <v/>
      </c>
      <c r="P2756" s="20">
        <f>O2757</f>
        <v/>
      </c>
      <c r="Q2756" s="21">
        <f>YEAR(A2756)</f>
        <v/>
      </c>
    </row>
    <row r="2757">
      <c r="A2757" s="14" t="n">
        <v>45447</v>
      </c>
      <c r="B2757" s="15">
        <f>'01_RAW_Spot'!B2757</f>
        <v/>
      </c>
      <c r="C2757" s="16">
        <f>'01_RAW_IV'!B2757</f>
        <v/>
      </c>
      <c r="D2757" s="15">
        <f>LN(B2757/B2756)</f>
        <v/>
      </c>
      <c r="E2757" s="16">
        <f>STDEV(D2737:D2757)*SQRT(252)</f>
        <v/>
      </c>
      <c r="F2757" s="16">
        <f>STDEV(D2695:D2757)*SQRT(252)</f>
        <v/>
      </c>
      <c r="G2757" s="16">
        <f>IF(OR(C2757="",F2757=""),"",C2757-F2757)</f>
        <v/>
      </c>
      <c r="H2757" s="17">
        <f>IF(OR(C2757="",F2757="",F2757=0),"",C2757/F2757)</f>
        <v/>
      </c>
      <c r="I2757" s="18">
        <f>IF('01_RAW_FwdRV'!B2757="","",'01_RAW_FwdRV'!B2757)</f>
        <v/>
      </c>
      <c r="J2757" s="18">
        <f>IF(ROW()&lt;=3286,STDEV(D2758:D2778)*SQRT(252),"")</f>
        <v/>
      </c>
      <c r="K2757" s="18">
        <f>IF(ROW()&lt;=3244,LN(B2820/B2757),"")</f>
        <v/>
      </c>
      <c r="L2757" s="19" t="n">
        <v>0.04245283018867924</v>
      </c>
      <c r="M2757" s="19" t="n">
        <v>0.04825834542815675</v>
      </c>
      <c r="N2757" s="17" t="n">
        <v>0.1953576012510563</v>
      </c>
      <c r="O2757" s="20">
        <f>IF(F2757="","",IF(F2757&lt;'04_VOLATILITY_REGIMES'!$C$5,"Low",IF(F2757&lt;'04_VOLATILITY_REGIMES'!$C$6,"Normal",IF(F2757&lt;'04_VOLATILITY_REGIMES'!$C$7,"High","Extreme"))))</f>
        <v/>
      </c>
      <c r="P2757" s="20">
        <f>O2758</f>
        <v/>
      </c>
      <c r="Q2757" s="21">
        <f>YEAR(A2757)</f>
        <v/>
      </c>
    </row>
    <row r="2758">
      <c r="A2758" s="14" t="n">
        <v>45448</v>
      </c>
      <c r="B2758" s="15">
        <f>'01_RAW_Spot'!B2758</f>
        <v/>
      </c>
      <c r="C2758" s="16">
        <f>'01_RAW_IV'!B2758</f>
        <v/>
      </c>
      <c r="D2758" s="15">
        <f>LN(B2758/B2757)</f>
        <v/>
      </c>
      <c r="E2758" s="16">
        <f>STDEV(D2738:D2758)*SQRT(252)</f>
        <v/>
      </c>
      <c r="F2758" s="16">
        <f>STDEV(D2696:D2758)*SQRT(252)</f>
        <v/>
      </c>
      <c r="G2758" s="16">
        <f>IF(OR(C2758="",F2758=""),"",C2758-F2758)</f>
        <v/>
      </c>
      <c r="H2758" s="17">
        <f>IF(OR(C2758="",F2758="",F2758=0),"",C2758/F2758)</f>
        <v/>
      </c>
      <c r="I2758" s="18">
        <f>IF('01_RAW_FwdRV'!B2758="","",'01_RAW_FwdRV'!B2758)</f>
        <v/>
      </c>
      <c r="J2758" s="18">
        <f>IF(ROW()&lt;=3286,STDEV(D2759:D2779)*SQRT(252),"")</f>
        <v/>
      </c>
      <c r="K2758" s="18">
        <f>IF(ROW()&lt;=3244,LN(B2821/B2758),"")</f>
        <v/>
      </c>
      <c r="L2758" s="19" t="n">
        <v>0.02865433442147261</v>
      </c>
      <c r="M2758" s="19" t="n">
        <v>0.04932898077620602</v>
      </c>
      <c r="N2758" s="17" t="n">
        <v>0.06447637166973294</v>
      </c>
      <c r="O2758" s="20">
        <f>IF(F2758="","",IF(F2758&lt;'04_VOLATILITY_REGIMES'!$C$5,"Low",IF(F2758&lt;'04_VOLATILITY_REGIMES'!$C$6,"Normal",IF(F2758&lt;'04_VOLATILITY_REGIMES'!$C$7,"High","Extreme"))))</f>
        <v/>
      </c>
      <c r="P2758" s="20">
        <f>O2759</f>
        <v/>
      </c>
      <c r="Q2758" s="21">
        <f>YEAR(A2758)</f>
        <v/>
      </c>
    </row>
    <row r="2759">
      <c r="A2759" s="14" t="n">
        <v>45449</v>
      </c>
      <c r="B2759" s="15">
        <f>'01_RAW_Spot'!B2759</f>
        <v/>
      </c>
      <c r="C2759" s="16">
        <f>'01_RAW_IV'!B2759</f>
        <v/>
      </c>
      <c r="D2759" s="15">
        <f>LN(B2759/B2758)</f>
        <v/>
      </c>
      <c r="E2759" s="16">
        <f>STDEV(D2739:D2759)*SQRT(252)</f>
        <v/>
      </c>
      <c r="F2759" s="16">
        <f>STDEV(D2697:D2759)*SQRT(252)</f>
        <v/>
      </c>
      <c r="G2759" s="16">
        <f>IF(OR(C2759="",F2759=""),"",C2759-F2759)</f>
        <v/>
      </c>
      <c r="H2759" s="17">
        <f>IF(OR(C2759="",F2759="",F2759=0),"",C2759/F2759)</f>
        <v/>
      </c>
      <c r="I2759" s="18">
        <f>IF('01_RAW_FwdRV'!B2759="","",'01_RAW_FwdRV'!B2759)</f>
        <v/>
      </c>
      <c r="J2759" s="18">
        <f>IF(ROW()&lt;=3286,STDEV(D2760:D2780)*SQRT(252),"")</f>
        <v/>
      </c>
      <c r="K2759" s="18">
        <f>IF(ROW()&lt;=3244,LN(B2822/B2759),"")</f>
        <v/>
      </c>
      <c r="L2759" s="19" t="n">
        <v>0.01631617113850616</v>
      </c>
      <c r="M2759" s="19" t="n">
        <v>0.05003625815808557</v>
      </c>
      <c r="N2759" s="17" t="n">
        <v>-0.04558706785170777</v>
      </c>
      <c r="O2759" s="20">
        <f>IF(F2759="","",IF(F2759&lt;'04_VOLATILITY_REGIMES'!$C$5,"Low",IF(F2759&lt;'04_VOLATILITY_REGIMES'!$C$6,"Normal",IF(F2759&lt;'04_VOLATILITY_REGIMES'!$C$7,"High","Extreme"))))</f>
        <v/>
      </c>
      <c r="P2759" s="20">
        <f>O2760</f>
        <v/>
      </c>
      <c r="Q2759" s="21">
        <f>YEAR(A2759)</f>
        <v/>
      </c>
    </row>
    <row r="2760">
      <c r="A2760" s="14" t="n">
        <v>45450</v>
      </c>
      <c r="B2760" s="15">
        <f>'01_RAW_Spot'!B2760</f>
        <v/>
      </c>
      <c r="C2760" s="16">
        <f>'01_RAW_IV'!B2760</f>
        <v/>
      </c>
      <c r="D2760" s="15">
        <f>LN(B2760/B2759)</f>
        <v/>
      </c>
      <c r="E2760" s="16">
        <f>STDEV(D2740:D2760)*SQRT(252)</f>
        <v/>
      </c>
      <c r="F2760" s="16">
        <f>STDEV(D2698:D2760)*SQRT(252)</f>
        <v/>
      </c>
      <c r="G2760" s="16">
        <f>IF(OR(C2760="",F2760=""),"",C2760-F2760)</f>
        <v/>
      </c>
      <c r="H2760" s="17">
        <f>IF(OR(C2760="",F2760="",F2760=0),"",C2760/F2760)</f>
        <v/>
      </c>
      <c r="I2760" s="18">
        <f>IF('01_RAW_FwdRV'!B2760="","",'01_RAW_FwdRV'!B2760)</f>
        <v/>
      </c>
      <c r="J2760" s="18">
        <f>IF(ROW()&lt;=3286,STDEV(D2761:D2781)*SQRT(252),"")</f>
        <v/>
      </c>
      <c r="K2760" s="18">
        <f>IF(ROW()&lt;=3244,LN(B2823/B2760),"")</f>
        <v/>
      </c>
      <c r="L2760" s="19" t="n">
        <v>0.01268575570859007</v>
      </c>
      <c r="M2760" s="19" t="n">
        <v>0.0503805726712577</v>
      </c>
      <c r="N2760" s="17" t="n">
        <v>-0.0841950130945605</v>
      </c>
      <c r="O2760" s="20">
        <f>IF(F2760="","",IF(F2760&lt;'04_VOLATILITY_REGIMES'!$C$5,"Low",IF(F2760&lt;'04_VOLATILITY_REGIMES'!$C$6,"Normal",IF(F2760&lt;'04_VOLATILITY_REGIMES'!$C$7,"High","Extreme"))))</f>
        <v/>
      </c>
      <c r="P2760" s="20">
        <f>O2761</f>
        <v/>
      </c>
      <c r="Q2760" s="21">
        <f>YEAR(A2760)</f>
        <v/>
      </c>
    </row>
    <row r="2761">
      <c r="A2761" s="14" t="n">
        <v>45453</v>
      </c>
      <c r="B2761" s="15">
        <f>'01_RAW_Spot'!B2761</f>
        <v/>
      </c>
      <c r="C2761" s="16">
        <f>'01_RAW_IV'!B2761</f>
        <v/>
      </c>
      <c r="D2761" s="15">
        <f>LN(B2761/B2760)</f>
        <v/>
      </c>
      <c r="E2761" s="16">
        <f>STDEV(D2741:D2761)*SQRT(252)</f>
        <v/>
      </c>
      <c r="F2761" s="16">
        <f>STDEV(D2699:D2761)*SQRT(252)</f>
        <v/>
      </c>
      <c r="G2761" s="16">
        <f>IF(OR(C2761="",F2761=""),"",C2761-F2761)</f>
        <v/>
      </c>
      <c r="H2761" s="17">
        <f>IF(OR(C2761="",F2761="",F2761=0),"",C2761/F2761)</f>
        <v/>
      </c>
      <c r="I2761" s="18">
        <f>IF('01_RAW_FwdRV'!B2761="","",'01_RAW_FwdRV'!B2761)</f>
        <v/>
      </c>
      <c r="J2761" s="18">
        <f>IF(ROW()&lt;=3286,STDEV(D2762:D2782)*SQRT(252),"")</f>
        <v/>
      </c>
      <c r="K2761" s="18">
        <f>IF(ROW()&lt;=3244,LN(B2824/B2761),"")</f>
        <v/>
      </c>
      <c r="L2761" s="19" t="n">
        <v>0.01449275362318841</v>
      </c>
      <c r="M2761" s="19" t="n">
        <v>0.05072463768115942</v>
      </c>
      <c r="N2761" s="17" t="n">
        <v>-0.08436280017134459</v>
      </c>
      <c r="O2761" s="20">
        <f>IF(F2761="","",IF(F2761&lt;'04_VOLATILITY_REGIMES'!$C$5,"Low",IF(F2761&lt;'04_VOLATILITY_REGIMES'!$C$6,"Normal",IF(F2761&lt;'04_VOLATILITY_REGIMES'!$C$7,"High","Extreme"))))</f>
        <v/>
      </c>
      <c r="P2761" s="20">
        <f>O2762</f>
        <v/>
      </c>
      <c r="Q2761" s="21">
        <f>YEAR(A2761)</f>
        <v/>
      </c>
    </row>
    <row r="2762">
      <c r="A2762" s="14" t="n">
        <v>45454</v>
      </c>
      <c r="B2762" s="15">
        <f>'01_RAW_Spot'!B2762</f>
        <v/>
      </c>
      <c r="C2762" s="16">
        <f>'01_RAW_IV'!B2762</f>
        <v/>
      </c>
      <c r="D2762" s="15">
        <f>LN(B2762/B2761)</f>
        <v/>
      </c>
      <c r="E2762" s="16">
        <f>STDEV(D2742:D2762)*SQRT(252)</f>
        <v/>
      </c>
      <c r="F2762" s="16">
        <f>STDEV(D2700:D2762)*SQRT(252)</f>
        <v/>
      </c>
      <c r="G2762" s="16">
        <f>IF(OR(C2762="",F2762=""),"",C2762-F2762)</f>
        <v/>
      </c>
      <c r="H2762" s="17">
        <f>IF(OR(C2762="",F2762="",F2762=0),"",C2762/F2762)</f>
        <v/>
      </c>
      <c r="I2762" s="18">
        <f>IF('01_RAW_FwdRV'!B2762="","",'01_RAW_FwdRV'!B2762)</f>
        <v/>
      </c>
      <c r="J2762" s="18">
        <f>IF(ROW()&lt;=3286,STDEV(D2763:D2783)*SQRT(252),"")</f>
        <v/>
      </c>
      <c r="K2762" s="18">
        <f>IF(ROW()&lt;=3244,LN(B2825/B2762),"")</f>
        <v/>
      </c>
      <c r="L2762" s="19" t="n">
        <v>0.01050344078232524</v>
      </c>
      <c r="M2762" s="19" t="n">
        <v>0.05106845345889171</v>
      </c>
      <c r="N2762" s="17" t="n">
        <v>-0.1419021626668779</v>
      </c>
      <c r="O2762" s="20">
        <f>IF(F2762="","",IF(F2762&lt;'04_VOLATILITY_REGIMES'!$C$5,"Low",IF(F2762&lt;'04_VOLATILITY_REGIMES'!$C$6,"Normal",IF(F2762&lt;'04_VOLATILITY_REGIMES'!$C$7,"High","Extreme"))))</f>
        <v/>
      </c>
      <c r="P2762" s="20">
        <f>O2763</f>
        <v/>
      </c>
      <c r="Q2762" s="21">
        <f>YEAR(A2762)</f>
        <v/>
      </c>
    </row>
    <row r="2763">
      <c r="A2763" s="14" t="n">
        <v>45455</v>
      </c>
      <c r="B2763" s="15">
        <f>'01_RAW_Spot'!B2763</f>
        <v/>
      </c>
      <c r="C2763" s="16">
        <f>'01_RAW_IV'!B2763</f>
        <v/>
      </c>
      <c r="D2763" s="15">
        <f>LN(B2763/B2762)</f>
        <v/>
      </c>
      <c r="E2763" s="16">
        <f>STDEV(D2743:D2763)*SQRT(252)</f>
        <v/>
      </c>
      <c r="F2763" s="16">
        <f>STDEV(D2701:D2763)*SQRT(252)</f>
        <v/>
      </c>
      <c r="G2763" s="16">
        <f>IF(OR(C2763="",F2763=""),"",C2763-F2763)</f>
        <v/>
      </c>
      <c r="H2763" s="17">
        <f>IF(OR(C2763="",F2763="",F2763=0),"",C2763/F2763)</f>
        <v/>
      </c>
      <c r="I2763" s="18">
        <f>IF('01_RAW_FwdRV'!B2763="","",'01_RAW_FwdRV'!B2763)</f>
        <v/>
      </c>
      <c r="J2763" s="18">
        <f>IF(ROW()&lt;=3286,STDEV(D2764:D2784)*SQRT(252),"")</f>
        <v/>
      </c>
      <c r="K2763" s="18">
        <f>IF(ROW()&lt;=3244,LN(B2826/B2763),"")</f>
        <v/>
      </c>
      <c r="L2763" s="19" t="n">
        <v>0.01303403330919624</v>
      </c>
      <c r="M2763" s="19" t="n">
        <v>0.05141202027516292</v>
      </c>
      <c r="N2763" s="17" t="n">
        <v>-0.1048101412404366</v>
      </c>
      <c r="O2763" s="20">
        <f>IF(F2763="","",IF(F2763&lt;'04_VOLATILITY_REGIMES'!$C$5,"Low",IF(F2763&lt;'04_VOLATILITY_REGIMES'!$C$6,"Normal",IF(F2763&lt;'04_VOLATILITY_REGIMES'!$C$7,"High","Extreme"))))</f>
        <v/>
      </c>
      <c r="P2763" s="20">
        <f>O2764</f>
        <v/>
      </c>
      <c r="Q2763" s="21">
        <f>YEAR(A2763)</f>
        <v/>
      </c>
    </row>
    <row r="2764">
      <c r="A2764" s="14" t="n">
        <v>45456</v>
      </c>
      <c r="B2764" s="15">
        <f>'01_RAW_Spot'!B2764</f>
        <v/>
      </c>
      <c r="C2764" s="16">
        <f>'01_RAW_IV'!B2764</f>
        <v/>
      </c>
      <c r="D2764" s="15">
        <f>LN(B2764/B2763)</f>
        <v/>
      </c>
      <c r="E2764" s="16">
        <f>STDEV(D2744:D2764)*SQRT(252)</f>
        <v/>
      </c>
      <c r="F2764" s="16">
        <f>STDEV(D2702:D2764)*SQRT(252)</f>
        <v/>
      </c>
      <c r="G2764" s="16">
        <f>IF(OR(C2764="",F2764=""),"",C2764-F2764)</f>
        <v/>
      </c>
      <c r="H2764" s="17">
        <f>IF(OR(C2764="",F2764="",F2764=0),"",C2764/F2764)</f>
        <v/>
      </c>
      <c r="I2764" s="18">
        <f>IF('01_RAW_FwdRV'!B2764="","",'01_RAW_FwdRV'!B2764)</f>
        <v/>
      </c>
      <c r="J2764" s="18">
        <f>IF(ROW()&lt;=3286,STDEV(D2765:D2785)*SQRT(252),"")</f>
        <v/>
      </c>
      <c r="K2764" s="18">
        <f>IF(ROW()&lt;=3244,LN(B2827/B2764),"")</f>
        <v/>
      </c>
      <c r="L2764" s="19" t="n">
        <v>0.01013391241404271</v>
      </c>
      <c r="M2764" s="19" t="n">
        <v>0.05139341295693087</v>
      </c>
      <c r="N2764" s="17" t="n">
        <v>-0.1620002085403245</v>
      </c>
      <c r="O2764" s="20">
        <f>IF(F2764="","",IF(F2764&lt;'04_VOLATILITY_REGIMES'!$C$5,"Low",IF(F2764&lt;'04_VOLATILITY_REGIMES'!$C$6,"Normal",IF(F2764&lt;'04_VOLATILITY_REGIMES'!$C$7,"High","Extreme"))))</f>
        <v/>
      </c>
      <c r="P2764" s="20">
        <f>O2765</f>
        <v/>
      </c>
      <c r="Q2764" s="21">
        <f>YEAR(A2764)</f>
        <v/>
      </c>
    </row>
    <row r="2765">
      <c r="A2765" s="14" t="n">
        <v>45457</v>
      </c>
      <c r="B2765" s="15">
        <f>'01_RAW_Spot'!B2765</f>
        <v/>
      </c>
      <c r="C2765" s="16">
        <f>'01_RAW_IV'!B2765</f>
        <v/>
      </c>
      <c r="D2765" s="15">
        <f>LN(B2765/B2764)</f>
        <v/>
      </c>
      <c r="E2765" s="16">
        <f>STDEV(D2745:D2765)*SQRT(252)</f>
        <v/>
      </c>
      <c r="F2765" s="16">
        <f>STDEV(D2703:D2765)*SQRT(252)</f>
        <v/>
      </c>
      <c r="G2765" s="16">
        <f>IF(OR(C2765="",F2765=""),"",C2765-F2765)</f>
        <v/>
      </c>
      <c r="H2765" s="17">
        <f>IF(OR(C2765="",F2765="",F2765=0),"",C2765/F2765)</f>
        <v/>
      </c>
      <c r="I2765" s="18">
        <f>IF('01_RAW_FwdRV'!B2765="","",'01_RAW_FwdRV'!B2765)</f>
        <v/>
      </c>
      <c r="J2765" s="18">
        <f>IF(ROW()&lt;=3286,STDEV(D2766:D2786)*SQRT(252),"")</f>
        <v/>
      </c>
      <c r="K2765" s="18">
        <f>IF(ROW()&lt;=3244,LN(B2828/B2765),"")</f>
        <v/>
      </c>
      <c r="L2765" s="19" t="n">
        <v>0.007959479015918957</v>
      </c>
      <c r="M2765" s="19" t="n">
        <v>0.05137481910274964</v>
      </c>
      <c r="N2765" s="17" t="n">
        <v>-0.1786069362142382</v>
      </c>
      <c r="O2765" s="20">
        <f>IF(F2765="","",IF(F2765&lt;'04_VOLATILITY_REGIMES'!$C$5,"Low",IF(F2765&lt;'04_VOLATILITY_REGIMES'!$C$6,"Normal",IF(F2765&lt;'04_VOLATILITY_REGIMES'!$C$7,"High","Extreme"))))</f>
        <v/>
      </c>
      <c r="P2765" s="20">
        <f>O2766</f>
        <v/>
      </c>
      <c r="Q2765" s="21">
        <f>YEAR(A2765)</f>
        <v/>
      </c>
    </row>
    <row r="2766">
      <c r="A2766" s="14" t="n">
        <v>45461</v>
      </c>
      <c r="B2766" s="15">
        <f>'01_RAW_Spot'!B2766</f>
        <v/>
      </c>
      <c r="C2766" s="16">
        <f>'01_RAW_IV'!B2766</f>
        <v/>
      </c>
      <c r="D2766" s="15">
        <f>LN(B2766/B2765)</f>
        <v/>
      </c>
      <c r="E2766" s="16">
        <f>STDEV(D2746:D2766)*SQRT(252)</f>
        <v/>
      </c>
      <c r="F2766" s="16">
        <f>STDEV(D2704:D2766)*SQRT(252)</f>
        <v/>
      </c>
      <c r="G2766" s="16">
        <f>IF(OR(C2766="",F2766=""),"",C2766-F2766)</f>
        <v/>
      </c>
      <c r="H2766" s="17">
        <f>IF(OR(C2766="",F2766="",F2766=0),"",C2766/F2766)</f>
        <v/>
      </c>
      <c r="I2766" s="18">
        <f>IF('01_RAW_FwdRV'!B2766="","",'01_RAW_FwdRV'!B2766)</f>
        <v/>
      </c>
      <c r="J2766" s="18">
        <f>IF(ROW()&lt;=3286,STDEV(D2767:D2787)*SQRT(252),"")</f>
        <v/>
      </c>
      <c r="K2766" s="18">
        <f>IF(ROW()&lt;=3244,LN(B2829/B2766),"")</f>
        <v/>
      </c>
      <c r="L2766" s="19" t="n">
        <v>0.007956600361663653</v>
      </c>
      <c r="M2766" s="19" t="n">
        <v>0.05244122965641953</v>
      </c>
      <c r="N2766" s="17" t="n">
        <v>-0.1978714742786923</v>
      </c>
      <c r="O2766" s="20">
        <f>IF(F2766="","",IF(F2766&lt;'04_VOLATILITY_REGIMES'!$C$5,"Low",IF(F2766&lt;'04_VOLATILITY_REGIMES'!$C$6,"Normal",IF(F2766&lt;'04_VOLATILITY_REGIMES'!$C$7,"High","Extreme"))))</f>
        <v/>
      </c>
      <c r="P2766" s="20">
        <f>O2767</f>
        <v/>
      </c>
      <c r="Q2766" s="21">
        <f>YEAR(A2766)</f>
        <v/>
      </c>
    </row>
    <row r="2767">
      <c r="A2767" s="14" t="n">
        <v>45462</v>
      </c>
      <c r="B2767" s="15">
        <f>'01_RAW_Spot'!B2767</f>
        <v/>
      </c>
      <c r="C2767" s="16">
        <f>'01_RAW_IV'!B2767</f>
        <v/>
      </c>
      <c r="D2767" s="15">
        <f>LN(B2767/B2766)</f>
        <v/>
      </c>
      <c r="E2767" s="16">
        <f>STDEV(D2747:D2767)*SQRT(252)</f>
        <v/>
      </c>
      <c r="F2767" s="16">
        <f>STDEV(D2705:D2767)*SQRT(252)</f>
        <v/>
      </c>
      <c r="G2767" s="16">
        <f>IF(OR(C2767="",F2767=""),"",C2767-F2767)</f>
        <v/>
      </c>
      <c r="H2767" s="17">
        <f>IF(OR(C2767="",F2767="",F2767=0),"",C2767/F2767)</f>
        <v/>
      </c>
      <c r="I2767" s="18">
        <f>IF('01_RAW_FwdRV'!B2767="","",'01_RAW_FwdRV'!B2767)</f>
        <v/>
      </c>
      <c r="J2767" s="18">
        <f>IF(ROW()&lt;=3286,STDEV(D2768:D2788)*SQRT(252),"")</f>
        <v/>
      </c>
      <c r="K2767" s="18">
        <f>IF(ROW()&lt;=3244,LN(B2830/B2767),"")</f>
        <v/>
      </c>
      <c r="L2767" s="19" t="n">
        <v>0.007953723788864787</v>
      </c>
      <c r="M2767" s="19" t="n">
        <v>0.05242227042660882</v>
      </c>
      <c r="N2767" s="17" t="n">
        <v>-0.1976197468672646</v>
      </c>
      <c r="O2767" s="20">
        <f>IF(F2767="","",IF(F2767&lt;'04_VOLATILITY_REGIMES'!$C$5,"Low",IF(F2767&lt;'04_VOLATILITY_REGIMES'!$C$6,"Normal",IF(F2767&lt;'04_VOLATILITY_REGIMES'!$C$7,"High","Extreme"))))</f>
        <v/>
      </c>
      <c r="P2767" s="20">
        <f>O2768</f>
        <v/>
      </c>
      <c r="Q2767" s="21">
        <f>YEAR(A2767)</f>
        <v/>
      </c>
    </row>
    <row r="2768">
      <c r="A2768" s="14" t="n">
        <v>45463</v>
      </c>
      <c r="B2768" s="15">
        <f>'01_RAW_Spot'!B2768</f>
        <v/>
      </c>
      <c r="C2768" s="16">
        <f>'01_RAW_IV'!B2768</f>
        <v/>
      </c>
      <c r="D2768" s="15">
        <f>LN(B2768/B2767)</f>
        <v/>
      </c>
      <c r="E2768" s="16">
        <f>STDEV(D2748:D2768)*SQRT(252)</f>
        <v/>
      </c>
      <c r="F2768" s="16">
        <f>STDEV(D2706:D2768)*SQRT(252)</f>
        <v/>
      </c>
      <c r="G2768" s="16">
        <f>IF(OR(C2768="",F2768=""),"",C2768-F2768)</f>
        <v/>
      </c>
      <c r="H2768" s="17">
        <f>IF(OR(C2768="",F2768="",F2768=0),"",C2768/F2768)</f>
        <v/>
      </c>
      <c r="I2768" s="18">
        <f>IF('01_RAW_FwdRV'!B2768="","",'01_RAW_FwdRV'!B2768)</f>
        <v/>
      </c>
      <c r="J2768" s="18">
        <f>IF(ROW()&lt;=3286,STDEV(D2769:D2789)*SQRT(252),"")</f>
        <v/>
      </c>
      <c r="K2768" s="18">
        <f>IF(ROW()&lt;=3244,LN(B2831/B2768),"")</f>
        <v/>
      </c>
      <c r="L2768" s="19" t="n">
        <v>0.01373328514636791</v>
      </c>
      <c r="M2768" s="19" t="n">
        <v>0.05312612938200217</v>
      </c>
      <c r="N2768" s="17" t="n">
        <v>-0.1577084197532407</v>
      </c>
      <c r="O2768" s="20">
        <f>IF(F2768="","",IF(F2768&lt;'04_VOLATILITY_REGIMES'!$C$5,"Low",IF(F2768&lt;'04_VOLATILITY_REGIMES'!$C$6,"Normal",IF(F2768&lt;'04_VOLATILITY_REGIMES'!$C$7,"High","Extreme"))))</f>
        <v/>
      </c>
      <c r="P2768" s="20">
        <f>O2769</f>
        <v/>
      </c>
      <c r="Q2768" s="21">
        <f>YEAR(A2768)</f>
        <v/>
      </c>
    </row>
    <row r="2769">
      <c r="A2769" s="14" t="n">
        <v>45464</v>
      </c>
      <c r="B2769" s="15">
        <f>'01_RAW_Spot'!B2769</f>
        <v/>
      </c>
      <c r="C2769" s="16">
        <f>'01_RAW_IV'!B2769</f>
        <v/>
      </c>
      <c r="D2769" s="15">
        <f>LN(B2769/B2768)</f>
        <v/>
      </c>
      <c r="E2769" s="16">
        <f>STDEV(D2749:D2769)*SQRT(252)</f>
        <v/>
      </c>
      <c r="F2769" s="16">
        <f>STDEV(D2707:D2769)*SQRT(252)</f>
        <v/>
      </c>
      <c r="G2769" s="16">
        <f>IF(OR(C2769="",F2769=""),"",C2769-F2769)</f>
        <v/>
      </c>
      <c r="H2769" s="17">
        <f>IF(OR(C2769="",F2769="",F2769=0),"",C2769/F2769)</f>
        <v/>
      </c>
      <c r="I2769" s="18">
        <f>IF('01_RAW_FwdRV'!B2769="","",'01_RAW_FwdRV'!B2769)</f>
        <v/>
      </c>
      <c r="J2769" s="18">
        <f>IF(ROW()&lt;=3286,STDEV(D2770:D2790)*SQRT(252),"")</f>
        <v/>
      </c>
      <c r="K2769" s="18">
        <f>IF(ROW()&lt;=3244,LN(B2832/B2769),"")</f>
        <v/>
      </c>
      <c r="L2769" s="19" t="n">
        <v>0.01408959537572254</v>
      </c>
      <c r="M2769" s="19" t="n">
        <v>0.05346820809248555</v>
      </c>
      <c r="N2769" s="17" t="n">
        <v>-0.169777165628236</v>
      </c>
      <c r="O2769" s="20">
        <f>IF(F2769="","",IF(F2769&lt;'04_VOLATILITY_REGIMES'!$C$5,"Low",IF(F2769&lt;'04_VOLATILITY_REGIMES'!$C$6,"Normal",IF(F2769&lt;'04_VOLATILITY_REGIMES'!$C$7,"High","Extreme"))))</f>
        <v/>
      </c>
      <c r="P2769" s="20">
        <f>O2770</f>
        <v/>
      </c>
      <c r="Q2769" s="21">
        <f>YEAR(A2769)</f>
        <v/>
      </c>
    </row>
    <row r="2770">
      <c r="A2770" s="14" t="n">
        <v>45467</v>
      </c>
      <c r="B2770" s="15">
        <f>'01_RAW_Spot'!B2770</f>
        <v/>
      </c>
      <c r="C2770" s="16">
        <f>'01_RAW_IV'!B2770</f>
        <v/>
      </c>
      <c r="D2770" s="15">
        <f>LN(B2770/B2769)</f>
        <v/>
      </c>
      <c r="E2770" s="16">
        <f>STDEV(D2750:D2770)*SQRT(252)</f>
        <v/>
      </c>
      <c r="F2770" s="16">
        <f>STDEV(D2708:D2770)*SQRT(252)</f>
        <v/>
      </c>
      <c r="G2770" s="16">
        <f>IF(OR(C2770="",F2770=""),"",C2770-F2770)</f>
        <v/>
      </c>
      <c r="H2770" s="17">
        <f>IF(OR(C2770="",F2770="",F2770=0),"",C2770/F2770)</f>
        <v/>
      </c>
      <c r="I2770" s="18">
        <f>IF('01_RAW_FwdRV'!B2770="","",'01_RAW_FwdRV'!B2770)</f>
        <v/>
      </c>
      <c r="J2770" s="18">
        <f>IF(ROW()&lt;=3286,STDEV(D2771:D2791)*SQRT(252),"")</f>
        <v/>
      </c>
      <c r="K2770" s="18">
        <f>IF(ROW()&lt;=3244,LN(B2833/B2770),"")</f>
        <v/>
      </c>
      <c r="L2770" s="19" t="n">
        <v>0.01516793066088841</v>
      </c>
      <c r="M2770" s="19" t="n">
        <v>0.05417118093174431</v>
      </c>
      <c r="N2770" s="17" t="n">
        <v>-0.1646345779876721</v>
      </c>
      <c r="O2770" s="20">
        <f>IF(F2770="","",IF(F2770&lt;'04_VOLATILITY_REGIMES'!$C$5,"Low",IF(F2770&lt;'04_VOLATILITY_REGIMES'!$C$6,"Normal",IF(F2770&lt;'04_VOLATILITY_REGIMES'!$C$7,"High","Extreme"))))</f>
        <v/>
      </c>
      <c r="P2770" s="20">
        <f>O2771</f>
        <v/>
      </c>
      <c r="Q2770" s="21">
        <f>YEAR(A2770)</f>
        <v/>
      </c>
    </row>
    <row r="2771">
      <c r="A2771" s="14" t="n">
        <v>45468</v>
      </c>
      <c r="B2771" s="15">
        <f>'01_RAW_Spot'!B2771</f>
        <v/>
      </c>
      <c r="C2771" s="16">
        <f>'01_RAW_IV'!B2771</f>
        <v/>
      </c>
      <c r="D2771" s="15">
        <f>LN(B2771/B2770)</f>
        <v/>
      </c>
      <c r="E2771" s="16">
        <f>STDEV(D2751:D2771)*SQRT(252)</f>
        <v/>
      </c>
      <c r="F2771" s="16">
        <f>STDEV(D2709:D2771)*SQRT(252)</f>
        <v/>
      </c>
      <c r="G2771" s="16">
        <f>IF(OR(C2771="",F2771=""),"",C2771-F2771)</f>
        <v/>
      </c>
      <c r="H2771" s="17">
        <f>IF(OR(C2771="",F2771="",F2771=0),"",C2771/F2771)</f>
        <v/>
      </c>
      <c r="I2771" s="18">
        <f>IF('01_RAW_FwdRV'!B2771="","",'01_RAW_FwdRV'!B2771)</f>
        <v/>
      </c>
      <c r="J2771" s="18">
        <f>IF(ROW()&lt;=3286,STDEV(D2772:D2792)*SQRT(252),"")</f>
        <v/>
      </c>
      <c r="K2771" s="18">
        <f>IF(ROW()&lt;=3244,LN(B2834/B2771),"")</f>
        <v/>
      </c>
      <c r="L2771" s="19" t="n">
        <v>0.01191335740072202</v>
      </c>
      <c r="M2771" s="19" t="n">
        <v>0.05451263537906137</v>
      </c>
      <c r="N2771" s="17" t="n">
        <v>-0.1996046941719508</v>
      </c>
      <c r="O2771" s="20">
        <f>IF(F2771="","",IF(F2771&lt;'04_VOLATILITY_REGIMES'!$C$5,"Low",IF(F2771&lt;'04_VOLATILITY_REGIMES'!$C$6,"Normal",IF(F2771&lt;'04_VOLATILITY_REGIMES'!$C$7,"High","Extreme"))))</f>
        <v/>
      </c>
      <c r="P2771" s="20">
        <f>O2772</f>
        <v/>
      </c>
      <c r="Q2771" s="21">
        <f>YEAR(A2771)</f>
        <v/>
      </c>
    </row>
    <row r="2772">
      <c r="A2772" s="14" t="n">
        <v>45469</v>
      </c>
      <c r="B2772" s="15">
        <f>'01_RAW_Spot'!B2772</f>
        <v/>
      </c>
      <c r="C2772" s="16">
        <f>'01_RAW_IV'!B2772</f>
        <v/>
      </c>
      <c r="D2772" s="15">
        <f>LN(B2772/B2771)</f>
        <v/>
      </c>
      <c r="E2772" s="16">
        <f>STDEV(D2752:D2772)*SQRT(252)</f>
        <v/>
      </c>
      <c r="F2772" s="16">
        <f>STDEV(D2710:D2772)*SQRT(252)</f>
        <v/>
      </c>
      <c r="G2772" s="16">
        <f>IF(OR(C2772="",F2772=""),"",C2772-F2772)</f>
        <v/>
      </c>
      <c r="H2772" s="17">
        <f>IF(OR(C2772="",F2772="",F2772=0),"",C2772/F2772)</f>
        <v/>
      </c>
      <c r="I2772" s="18">
        <f>IF('01_RAW_FwdRV'!B2772="","",'01_RAW_FwdRV'!B2772)</f>
        <v/>
      </c>
      <c r="J2772" s="18">
        <f>IF(ROW()&lt;=3286,STDEV(D2773:D2793)*SQRT(252),"")</f>
        <v/>
      </c>
      <c r="K2772" s="18">
        <f>IF(ROW()&lt;=3244,LN(B2835/B2772),"")</f>
        <v/>
      </c>
      <c r="L2772" s="19" t="n">
        <v>0.01226993865030675</v>
      </c>
      <c r="M2772" s="19" t="n">
        <v>0.0555756044749188</v>
      </c>
      <c r="N2772" s="17" t="n">
        <v>-0.2105073475988756</v>
      </c>
      <c r="O2772" s="20">
        <f>IF(F2772="","",IF(F2772&lt;'04_VOLATILITY_REGIMES'!$C$5,"Low",IF(F2772&lt;'04_VOLATILITY_REGIMES'!$C$6,"Normal",IF(F2772&lt;'04_VOLATILITY_REGIMES'!$C$7,"High","Extreme"))))</f>
        <v/>
      </c>
      <c r="P2772" s="20">
        <f>O2773</f>
        <v/>
      </c>
      <c r="Q2772" s="21">
        <f>YEAR(A2772)</f>
        <v/>
      </c>
    </row>
    <row r="2773">
      <c r="A2773" s="14" t="n">
        <v>45470</v>
      </c>
      <c r="B2773" s="15">
        <f>'01_RAW_Spot'!B2773</f>
        <v/>
      </c>
      <c r="C2773" s="16">
        <f>'01_RAW_IV'!B2773</f>
        <v/>
      </c>
      <c r="D2773" s="15">
        <f>LN(B2773/B2772)</f>
        <v/>
      </c>
      <c r="E2773" s="16">
        <f>STDEV(D2753:D2773)*SQRT(252)</f>
        <v/>
      </c>
      <c r="F2773" s="16">
        <f>STDEV(D2711:D2773)*SQRT(252)</f>
        <v/>
      </c>
      <c r="G2773" s="16">
        <f>IF(OR(C2773="",F2773=""),"",C2773-F2773)</f>
        <v/>
      </c>
      <c r="H2773" s="17">
        <f>IF(OR(C2773="",F2773="",F2773=0),"",C2773/F2773)</f>
        <v/>
      </c>
      <c r="I2773" s="18">
        <f>IF('01_RAW_FwdRV'!B2773="","",'01_RAW_FwdRV'!B2773)</f>
        <v/>
      </c>
      <c r="J2773" s="18">
        <f>IF(ROW()&lt;=3286,STDEV(D2774:D2794)*SQRT(252),"")</f>
        <v/>
      </c>
      <c r="K2773" s="18">
        <f>IF(ROW()&lt;=3244,LN(B2836/B2773),"")</f>
        <v/>
      </c>
      <c r="L2773" s="19" t="n">
        <v>0.01154401154401154</v>
      </c>
      <c r="M2773" s="19" t="n">
        <v>0.05591630591630592</v>
      </c>
      <c r="N2773" s="17" t="n">
        <v>-0.2369897277655288</v>
      </c>
      <c r="O2773" s="20">
        <f>IF(F2773="","",IF(F2773&lt;'04_VOLATILITY_REGIMES'!$C$5,"Low",IF(F2773&lt;'04_VOLATILITY_REGIMES'!$C$6,"Normal",IF(F2773&lt;'04_VOLATILITY_REGIMES'!$C$7,"High","Extreme"))))</f>
        <v/>
      </c>
      <c r="P2773" s="20">
        <f>O2774</f>
        <v/>
      </c>
      <c r="Q2773" s="21">
        <f>YEAR(A2773)</f>
        <v/>
      </c>
    </row>
    <row r="2774">
      <c r="A2774" s="14" t="n">
        <v>45471</v>
      </c>
      <c r="B2774" s="15">
        <f>'01_RAW_Spot'!B2774</f>
        <v/>
      </c>
      <c r="C2774" s="16">
        <f>'01_RAW_IV'!B2774</f>
        <v/>
      </c>
      <c r="D2774" s="15">
        <f>LN(B2774/B2773)</f>
        <v/>
      </c>
      <c r="E2774" s="16">
        <f>STDEV(D2754:D2774)*SQRT(252)</f>
        <v/>
      </c>
      <c r="F2774" s="16">
        <f>STDEV(D2712:D2774)*SQRT(252)</f>
        <v/>
      </c>
      <c r="G2774" s="16">
        <f>IF(OR(C2774="",F2774=""),"",C2774-F2774)</f>
        <v/>
      </c>
      <c r="H2774" s="17">
        <f>IF(OR(C2774="",F2774="",F2774=0),"",C2774/F2774)</f>
        <v/>
      </c>
      <c r="I2774" s="18">
        <f>IF('01_RAW_FwdRV'!B2774="","",'01_RAW_FwdRV'!B2774)</f>
        <v/>
      </c>
      <c r="J2774" s="18">
        <f>IF(ROW()&lt;=3286,STDEV(D2775:D2795)*SQRT(252),"")</f>
        <v/>
      </c>
      <c r="K2774" s="18">
        <f>IF(ROW()&lt;=3244,LN(B2837/B2774),"")</f>
        <v/>
      </c>
      <c r="L2774" s="19" t="n">
        <v>0.006130544536602957</v>
      </c>
      <c r="M2774" s="19" t="n">
        <v>0.05589614136314461</v>
      </c>
      <c r="N2774" s="17" t="n">
        <v>-0.2794573131273717</v>
      </c>
      <c r="O2774" s="20">
        <f>IF(F2774="","",IF(F2774&lt;'04_VOLATILITY_REGIMES'!$C$5,"Low",IF(F2774&lt;'04_VOLATILITY_REGIMES'!$C$6,"Normal",IF(F2774&lt;'04_VOLATILITY_REGIMES'!$C$7,"High","Extreme"))))</f>
        <v/>
      </c>
      <c r="P2774" s="20">
        <f>O2775</f>
        <v/>
      </c>
      <c r="Q2774" s="21">
        <f>YEAR(A2774)</f>
        <v/>
      </c>
    </row>
    <row r="2775">
      <c r="A2775" s="14" t="n">
        <v>45474</v>
      </c>
      <c r="B2775" s="15">
        <f>'01_RAW_Spot'!B2775</f>
        <v/>
      </c>
      <c r="C2775" s="16">
        <f>'01_RAW_IV'!B2775</f>
        <v/>
      </c>
      <c r="D2775" s="15">
        <f>LN(B2775/B2774)</f>
        <v/>
      </c>
      <c r="E2775" s="16">
        <f>STDEV(D2755:D2775)*SQRT(252)</f>
        <v/>
      </c>
      <c r="F2775" s="16">
        <f>STDEV(D2713:D2775)*SQRT(252)</f>
        <v/>
      </c>
      <c r="G2775" s="16">
        <f>IF(OR(C2775="",F2775=""),"",C2775-F2775)</f>
        <v/>
      </c>
      <c r="H2775" s="17">
        <f>IF(OR(C2775="",F2775="",F2775=0),"",C2775/F2775)</f>
        <v/>
      </c>
      <c r="I2775" s="18">
        <f>IF('01_RAW_FwdRV'!B2775="","",'01_RAW_FwdRV'!B2775)</f>
        <v/>
      </c>
      <c r="J2775" s="18">
        <f>IF(ROW()&lt;=3286,STDEV(D2776:D2796)*SQRT(252),"")</f>
        <v/>
      </c>
      <c r="K2775" s="18">
        <f>IF(ROW()&lt;=3244,LN(B2838/B2775),"")</f>
        <v/>
      </c>
      <c r="L2775" s="19" t="n">
        <v>0.005767844268204758</v>
      </c>
      <c r="M2775" s="19" t="n">
        <v>0.0555155010814708</v>
      </c>
      <c r="N2775" s="17" t="n">
        <v>-0.2981339410834171</v>
      </c>
      <c r="O2775" s="20">
        <f>IF(F2775="","",IF(F2775&lt;'04_VOLATILITY_REGIMES'!$C$5,"Low",IF(F2775&lt;'04_VOLATILITY_REGIMES'!$C$6,"Normal",IF(F2775&lt;'04_VOLATILITY_REGIMES'!$C$7,"High","Extreme"))))</f>
        <v/>
      </c>
      <c r="P2775" s="20">
        <f>O2776</f>
        <v/>
      </c>
      <c r="Q2775" s="21">
        <f>YEAR(A2775)</f>
        <v/>
      </c>
    </row>
    <row r="2776">
      <c r="A2776" s="14" t="n">
        <v>45475</v>
      </c>
      <c r="B2776" s="15">
        <f>'01_RAW_Spot'!B2776</f>
        <v/>
      </c>
      <c r="C2776" s="16">
        <f>'01_RAW_IV'!B2776</f>
        <v/>
      </c>
      <c r="D2776" s="15">
        <f>LN(B2776/B2775)</f>
        <v/>
      </c>
      <c r="E2776" s="16">
        <f>STDEV(D2756:D2776)*SQRT(252)</f>
        <v/>
      </c>
      <c r="F2776" s="16">
        <f>STDEV(D2714:D2776)*SQRT(252)</f>
        <v/>
      </c>
      <c r="G2776" s="16">
        <f>IF(OR(C2776="",F2776=""),"",C2776-F2776)</f>
        <v/>
      </c>
      <c r="H2776" s="17">
        <f>IF(OR(C2776="",F2776="",F2776=0),"",C2776/F2776)</f>
        <v/>
      </c>
      <c r="I2776" s="18">
        <f>IF('01_RAW_FwdRV'!B2776="","",'01_RAW_FwdRV'!B2776)</f>
        <v/>
      </c>
      <c r="J2776" s="18">
        <f>IF(ROW()&lt;=3286,STDEV(D2777:D2797)*SQRT(252),"")</f>
        <v/>
      </c>
      <c r="K2776" s="18">
        <f>IF(ROW()&lt;=3244,LN(B2839/B2776),"")</f>
        <v/>
      </c>
      <c r="L2776" s="19" t="n">
        <v>0.003963963963963964</v>
      </c>
      <c r="M2776" s="19" t="n">
        <v>0.05585585585585585</v>
      </c>
      <c r="N2776" s="17" t="n">
        <v>-0.3151040818795222</v>
      </c>
      <c r="O2776" s="20">
        <f>IF(F2776="","",IF(F2776&lt;'04_VOLATILITY_REGIMES'!$C$5,"Low",IF(F2776&lt;'04_VOLATILITY_REGIMES'!$C$6,"Normal",IF(F2776&lt;'04_VOLATILITY_REGIMES'!$C$7,"High","Extreme"))))</f>
        <v/>
      </c>
      <c r="P2776" s="20">
        <f>O2777</f>
        <v/>
      </c>
      <c r="Q2776" s="21">
        <f>YEAR(A2776)</f>
        <v/>
      </c>
    </row>
    <row r="2777">
      <c r="A2777" s="14" t="n">
        <v>45476</v>
      </c>
      <c r="B2777" s="15">
        <f>'01_RAW_Spot'!B2777</f>
        <v/>
      </c>
      <c r="C2777" s="16">
        <f>'01_RAW_IV'!B2777</f>
        <v/>
      </c>
      <c r="D2777" s="15">
        <f>LN(B2777/B2776)</f>
        <v/>
      </c>
      <c r="E2777" s="16">
        <f>STDEV(D2757:D2777)*SQRT(252)</f>
        <v/>
      </c>
      <c r="F2777" s="16">
        <f>STDEV(D2715:D2777)*SQRT(252)</f>
        <v/>
      </c>
      <c r="G2777" s="16">
        <f>IF(OR(C2777="",F2777=""),"",C2777-F2777)</f>
        <v/>
      </c>
      <c r="H2777" s="17">
        <f>IF(OR(C2777="",F2777="",F2777=0),"",C2777/F2777)</f>
        <v/>
      </c>
      <c r="I2777" s="18">
        <f>IF('01_RAW_FwdRV'!B2777="","",'01_RAW_FwdRV'!B2777)</f>
        <v/>
      </c>
      <c r="J2777" s="18">
        <f>IF(ROW()&lt;=3286,STDEV(D2778:D2798)*SQRT(252),"")</f>
        <v/>
      </c>
      <c r="K2777" s="18">
        <f>IF(ROW()&lt;=3244,LN(B2840/B2777),"")</f>
        <v/>
      </c>
      <c r="L2777" s="19" t="n">
        <v>0.004322766570605188</v>
      </c>
      <c r="M2777" s="19" t="n">
        <v>0.05223342939481268</v>
      </c>
      <c r="N2777" s="17" t="n">
        <v>-0.2547491405850827</v>
      </c>
      <c r="O2777" s="20">
        <f>IF(F2777="","",IF(F2777&lt;'04_VOLATILITY_REGIMES'!$C$5,"Low",IF(F2777&lt;'04_VOLATILITY_REGIMES'!$C$6,"Normal",IF(F2777&lt;'04_VOLATILITY_REGIMES'!$C$7,"High","Extreme"))))</f>
        <v/>
      </c>
      <c r="P2777" s="20">
        <f>O2778</f>
        <v/>
      </c>
      <c r="Q2777" s="21">
        <f>YEAR(A2777)</f>
        <v/>
      </c>
    </row>
    <row r="2778">
      <c r="A2778" s="14" t="n">
        <v>45477</v>
      </c>
      <c r="B2778" s="15">
        <f>'01_RAW_Spot'!B2778</f>
        <v/>
      </c>
      <c r="C2778" s="16">
        <f>'01_RAW_IV'!B2778</f>
        <v/>
      </c>
      <c r="D2778" s="15">
        <f>LN(B2778/B2777)</f>
        <v/>
      </c>
      <c r="E2778" s="16">
        <f>STDEV(D2758:D2778)*SQRT(252)</f>
        <v/>
      </c>
      <c r="F2778" s="16">
        <f>STDEV(D2716:D2778)*SQRT(252)</f>
        <v/>
      </c>
      <c r="G2778" s="16">
        <f>IF(OR(C2778="",F2778=""),"",C2778-F2778)</f>
        <v/>
      </c>
      <c r="H2778" s="17">
        <f>IF(OR(C2778="",F2778="",F2778=0),"",C2778/F2778)</f>
        <v/>
      </c>
      <c r="I2778" s="18">
        <f>IF('01_RAW_FwdRV'!B2778="","",'01_RAW_FwdRV'!B2778)</f>
        <v/>
      </c>
      <c r="J2778" s="18">
        <f>IF(ROW()&lt;=3286,STDEV(D2779:D2799)*SQRT(252),"")</f>
        <v/>
      </c>
      <c r="K2778" s="18">
        <f>IF(ROW()&lt;=3244,LN(B2841/B2778),"")</f>
        <v/>
      </c>
      <c r="L2778" s="19" t="n">
        <v>0.001800504141159525</v>
      </c>
      <c r="M2778" s="19" t="n">
        <v>0.05041411595246669</v>
      </c>
      <c r="N2778" s="17" t="n">
        <v>-0.2768050972723984</v>
      </c>
      <c r="O2778" s="20">
        <f>IF(F2778="","",IF(F2778&lt;'04_VOLATILITY_REGIMES'!$C$5,"Low",IF(F2778&lt;'04_VOLATILITY_REGIMES'!$C$6,"Normal",IF(F2778&lt;'04_VOLATILITY_REGIMES'!$C$7,"High","Extreme"))))</f>
        <v/>
      </c>
      <c r="P2778" s="20">
        <f>O2779</f>
        <v/>
      </c>
      <c r="Q2778" s="21">
        <f>YEAR(A2778)</f>
        <v/>
      </c>
    </row>
    <row r="2779">
      <c r="A2779" s="14" t="n">
        <v>45478</v>
      </c>
      <c r="B2779" s="15">
        <f>'01_RAW_Spot'!B2779</f>
        <v/>
      </c>
      <c r="C2779" s="16">
        <f>'01_RAW_IV'!B2779</f>
        <v/>
      </c>
      <c r="D2779" s="15">
        <f>LN(B2779/B2778)</f>
        <v/>
      </c>
      <c r="E2779" s="16">
        <f>STDEV(D2759:D2779)*SQRT(252)</f>
        <v/>
      </c>
      <c r="F2779" s="16">
        <f>STDEV(D2717:D2779)*SQRT(252)</f>
        <v/>
      </c>
      <c r="G2779" s="16">
        <f>IF(OR(C2779="",F2779=""),"",C2779-F2779)</f>
        <v/>
      </c>
      <c r="H2779" s="17">
        <f>IF(OR(C2779="",F2779="",F2779=0),"",C2779/F2779)</f>
        <v/>
      </c>
      <c r="I2779" s="18">
        <f>IF('01_RAW_FwdRV'!B2779="","",'01_RAW_FwdRV'!B2779)</f>
        <v/>
      </c>
      <c r="J2779" s="18">
        <f>IF(ROW()&lt;=3286,STDEV(D2780:D2800)*SQRT(252),"")</f>
        <v/>
      </c>
      <c r="K2779" s="18">
        <f>IF(ROW()&lt;=3244,LN(B2842/B2779),"")</f>
        <v/>
      </c>
      <c r="L2779" s="19" t="n">
        <v>0.0003599712023038157</v>
      </c>
      <c r="M2779" s="19" t="n">
        <v>0.05003599712023038</v>
      </c>
      <c r="N2779" s="17" t="n">
        <v>-0.3004770609578537</v>
      </c>
      <c r="O2779" s="20">
        <f>IF(F2779="","",IF(F2779&lt;'04_VOLATILITY_REGIMES'!$C$5,"Low",IF(F2779&lt;'04_VOLATILITY_REGIMES'!$C$6,"Normal",IF(F2779&lt;'04_VOLATILITY_REGIMES'!$C$7,"High","Extreme"))))</f>
        <v/>
      </c>
      <c r="P2779" s="20">
        <f>O2780</f>
        <v/>
      </c>
      <c r="Q2779" s="21">
        <f>YEAR(A2779)</f>
        <v/>
      </c>
    </row>
    <row r="2780">
      <c r="A2780" s="14" t="n">
        <v>45481</v>
      </c>
      <c r="B2780" s="15">
        <f>'01_RAW_Spot'!B2780</f>
        <v/>
      </c>
      <c r="C2780" s="16">
        <f>'01_RAW_IV'!B2780</f>
        <v/>
      </c>
      <c r="D2780" s="15">
        <f>LN(B2780/B2779)</f>
        <v/>
      </c>
      <c r="E2780" s="16">
        <f>STDEV(D2760:D2780)*SQRT(252)</f>
        <v/>
      </c>
      <c r="F2780" s="16">
        <f>STDEV(D2718:D2780)*SQRT(252)</f>
        <v/>
      </c>
      <c r="G2780" s="16">
        <f>IF(OR(C2780="",F2780=""),"",C2780-F2780)</f>
        <v/>
      </c>
      <c r="H2780" s="17">
        <f>IF(OR(C2780="",F2780="",F2780=0),"",C2780/F2780)</f>
        <v/>
      </c>
      <c r="I2780" s="18">
        <f>IF('01_RAW_FwdRV'!B2780="","",'01_RAW_FwdRV'!B2780)</f>
        <v/>
      </c>
      <c r="J2780" s="18">
        <f>IF(ROW()&lt;=3286,STDEV(D2781:D2801)*SQRT(252),"")</f>
        <v/>
      </c>
      <c r="K2780" s="18">
        <f>IF(ROW()&lt;=3244,LN(B2843/B2780),"")</f>
        <v/>
      </c>
      <c r="L2780" s="19" t="n">
        <v>0.001079525008996042</v>
      </c>
      <c r="M2780" s="19" t="n">
        <v>0.05001799208348327</v>
      </c>
      <c r="N2780" s="17" t="n">
        <v>-0.2786962707653468</v>
      </c>
      <c r="O2780" s="20">
        <f>IF(F2780="","",IF(F2780&lt;'04_VOLATILITY_REGIMES'!$C$5,"Low",IF(F2780&lt;'04_VOLATILITY_REGIMES'!$C$6,"Normal",IF(F2780&lt;'04_VOLATILITY_REGIMES'!$C$7,"High","Extreme"))))</f>
        <v/>
      </c>
      <c r="P2780" s="20">
        <f>O2781</f>
        <v/>
      </c>
      <c r="Q2780" s="21">
        <f>YEAR(A2780)</f>
        <v/>
      </c>
    </row>
    <row r="2781">
      <c r="A2781" s="14" t="n">
        <v>45482</v>
      </c>
      <c r="B2781" s="15">
        <f>'01_RAW_Spot'!B2781</f>
        <v/>
      </c>
      <c r="C2781" s="16">
        <f>'01_RAW_IV'!B2781</f>
        <v/>
      </c>
      <c r="D2781" s="15">
        <f>LN(B2781/B2780)</f>
        <v/>
      </c>
      <c r="E2781" s="16">
        <f>STDEV(D2761:D2781)*SQRT(252)</f>
        <v/>
      </c>
      <c r="F2781" s="16">
        <f>STDEV(D2719:D2781)*SQRT(252)</f>
        <v/>
      </c>
      <c r="G2781" s="16">
        <f>IF(OR(C2781="",F2781=""),"",C2781-F2781)</f>
        <v/>
      </c>
      <c r="H2781" s="17">
        <f>IF(OR(C2781="",F2781="",F2781=0),"",C2781/F2781)</f>
        <v/>
      </c>
      <c r="I2781" s="18">
        <f>IF('01_RAW_FwdRV'!B2781="","",'01_RAW_FwdRV'!B2781)</f>
        <v/>
      </c>
      <c r="J2781" s="18">
        <f>IF(ROW()&lt;=3286,STDEV(D2782:D2802)*SQRT(252),"")</f>
        <v/>
      </c>
      <c r="K2781" s="18">
        <f>IF(ROW()&lt;=3244,LN(B2844/B2781),"")</f>
        <v/>
      </c>
      <c r="L2781" s="19" t="n">
        <v>0.0003597122302158273</v>
      </c>
      <c r="M2781" s="19" t="n">
        <v>0.05</v>
      </c>
      <c r="N2781" s="17" t="n">
        <v>-0.3148811722037056</v>
      </c>
      <c r="O2781" s="20">
        <f>IF(F2781="","",IF(F2781&lt;'04_VOLATILITY_REGIMES'!$C$5,"Low",IF(F2781&lt;'04_VOLATILITY_REGIMES'!$C$6,"Normal",IF(F2781&lt;'04_VOLATILITY_REGIMES'!$C$7,"High","Extreme"))))</f>
        <v/>
      </c>
      <c r="P2781" s="20">
        <f>O2782</f>
        <v/>
      </c>
      <c r="Q2781" s="21">
        <f>YEAR(A2781)</f>
        <v/>
      </c>
    </row>
    <row r="2782">
      <c r="A2782" s="14" t="n">
        <v>45483</v>
      </c>
      <c r="B2782" s="15">
        <f>'01_RAW_Spot'!B2782</f>
        <v/>
      </c>
      <c r="C2782" s="16">
        <f>'01_RAW_IV'!B2782</f>
        <v/>
      </c>
      <c r="D2782" s="15">
        <f>LN(B2782/B2781)</f>
        <v/>
      </c>
      <c r="E2782" s="16">
        <f>STDEV(D2762:D2782)*SQRT(252)</f>
        <v/>
      </c>
      <c r="F2782" s="16">
        <f>STDEV(D2720:D2782)*SQRT(252)</f>
        <v/>
      </c>
      <c r="G2782" s="16">
        <f>IF(OR(C2782="",F2782=""),"",C2782-F2782)</f>
        <v/>
      </c>
      <c r="H2782" s="17">
        <f>IF(OR(C2782="",F2782="",F2782=0),"",C2782/F2782)</f>
        <v/>
      </c>
      <c r="I2782" s="18">
        <f>IF('01_RAW_FwdRV'!B2782="","",'01_RAW_FwdRV'!B2782)</f>
        <v/>
      </c>
      <c r="J2782" s="18">
        <f>IF(ROW()&lt;=3286,STDEV(D2783:D2803)*SQRT(252),"")</f>
        <v/>
      </c>
      <c r="K2782" s="18">
        <f>IF(ROW()&lt;=3244,LN(B2845/B2782),"")</f>
        <v/>
      </c>
      <c r="L2782" s="19" t="n">
        <v>0.000719165767709457</v>
      </c>
      <c r="M2782" s="19" t="n">
        <v>0.04998202085580726</v>
      </c>
      <c r="N2782" s="17" t="n">
        <v>-0.3078914812864189</v>
      </c>
      <c r="O2782" s="20">
        <f>IF(F2782="","",IF(F2782&lt;'04_VOLATILITY_REGIMES'!$C$5,"Low",IF(F2782&lt;'04_VOLATILITY_REGIMES'!$C$6,"Normal",IF(F2782&lt;'04_VOLATILITY_REGIMES'!$C$7,"High","Extreme"))))</f>
        <v/>
      </c>
      <c r="P2782" s="20">
        <f>O2783</f>
        <v/>
      </c>
      <c r="Q2782" s="21">
        <f>YEAR(A2782)</f>
        <v/>
      </c>
    </row>
    <row r="2783">
      <c r="A2783" s="14" t="n">
        <v>45484</v>
      </c>
      <c r="B2783" s="15">
        <f>'01_RAW_Spot'!B2783</f>
        <v/>
      </c>
      <c r="C2783" s="16">
        <f>'01_RAW_IV'!B2783</f>
        <v/>
      </c>
      <c r="D2783" s="15">
        <f>LN(B2783/B2782)</f>
        <v/>
      </c>
      <c r="E2783" s="16">
        <f>STDEV(D2763:D2783)*SQRT(252)</f>
        <v/>
      </c>
      <c r="F2783" s="16">
        <f>STDEV(D2721:D2783)*SQRT(252)</f>
        <v/>
      </c>
      <c r="G2783" s="16">
        <f>IF(OR(C2783="",F2783=""),"",C2783-F2783)</f>
        <v/>
      </c>
      <c r="H2783" s="17">
        <f>IF(OR(C2783="",F2783="",F2783=0),"",C2783/F2783)</f>
        <v/>
      </c>
      <c r="I2783" s="18">
        <f>IF('01_RAW_FwdRV'!B2783="","",'01_RAW_FwdRV'!B2783)</f>
        <v/>
      </c>
      <c r="J2783" s="18">
        <f>IF(ROW()&lt;=3286,STDEV(D2784:D2804)*SQRT(252),"")</f>
        <v/>
      </c>
      <c r="K2783" s="18">
        <f>IF(ROW()&lt;=3244,LN(B2846/B2783),"")</f>
        <v/>
      </c>
      <c r="L2783" s="19" t="n">
        <v>0.001437814521926672</v>
      </c>
      <c r="M2783" s="19" t="n">
        <v>0.05068296189791517</v>
      </c>
      <c r="N2783" s="17" t="n">
        <v>-0.2997464615498373</v>
      </c>
      <c r="O2783" s="20">
        <f>IF(F2783="","",IF(F2783&lt;'04_VOLATILITY_REGIMES'!$C$5,"Low",IF(F2783&lt;'04_VOLATILITY_REGIMES'!$C$6,"Normal",IF(F2783&lt;'04_VOLATILITY_REGIMES'!$C$7,"High","Extreme"))))</f>
        <v/>
      </c>
      <c r="P2783" s="20">
        <f>O2784</f>
        <v/>
      </c>
      <c r="Q2783" s="21">
        <f>YEAR(A2783)</f>
        <v/>
      </c>
    </row>
    <row r="2784">
      <c r="A2784" s="14" t="n">
        <v>45485</v>
      </c>
      <c r="B2784" s="15">
        <f>'01_RAW_Spot'!B2784</f>
        <v/>
      </c>
      <c r="C2784" s="16">
        <f>'01_RAW_IV'!B2784</f>
        <v/>
      </c>
      <c r="D2784" s="15">
        <f>LN(B2784/B2783)</f>
        <v/>
      </c>
      <c r="E2784" s="16">
        <f>STDEV(D2764:D2784)*SQRT(252)</f>
        <v/>
      </c>
      <c r="F2784" s="16">
        <f>STDEV(D2722:D2784)*SQRT(252)</f>
        <v/>
      </c>
      <c r="G2784" s="16">
        <f>IF(OR(C2784="",F2784=""),"",C2784-F2784)</f>
        <v/>
      </c>
      <c r="H2784" s="17">
        <f>IF(OR(C2784="",F2784="",F2784=0),"",C2784/F2784)</f>
        <v/>
      </c>
      <c r="I2784" s="18">
        <f>IF('01_RAW_FwdRV'!B2784="","",'01_RAW_FwdRV'!B2784)</f>
        <v/>
      </c>
      <c r="J2784" s="18">
        <f>IF(ROW()&lt;=3286,STDEV(D2785:D2805)*SQRT(252),"")</f>
        <v/>
      </c>
      <c r="K2784" s="18">
        <f>IF(ROW()&lt;=3244,LN(B2847/B2784),"")</f>
        <v/>
      </c>
      <c r="L2784" s="19" t="n">
        <v>0.0003593244699964068</v>
      </c>
      <c r="M2784" s="19" t="n">
        <v>0.04886812791951132</v>
      </c>
      <c r="N2784" s="17" t="n">
        <v>-0.3097011095335561</v>
      </c>
      <c r="O2784" s="20">
        <f>IF(F2784="","",IF(F2784&lt;'04_VOLATILITY_REGIMES'!$C$5,"Low",IF(F2784&lt;'04_VOLATILITY_REGIMES'!$C$6,"Normal",IF(F2784&lt;'04_VOLATILITY_REGIMES'!$C$7,"High","Extreme"))))</f>
        <v/>
      </c>
      <c r="P2784" s="20">
        <f>O2785</f>
        <v/>
      </c>
      <c r="Q2784" s="21">
        <f>YEAR(A2784)</f>
        <v/>
      </c>
    </row>
    <row r="2785">
      <c r="A2785" s="14" t="n">
        <v>45488</v>
      </c>
      <c r="B2785" s="15">
        <f>'01_RAW_Spot'!B2785</f>
        <v/>
      </c>
      <c r="C2785" s="16">
        <f>'01_RAW_IV'!B2785</f>
        <v/>
      </c>
      <c r="D2785" s="15">
        <f>LN(B2785/B2784)</f>
        <v/>
      </c>
      <c r="E2785" s="16">
        <f>STDEV(D2765:D2785)*SQRT(252)</f>
        <v/>
      </c>
      <c r="F2785" s="16">
        <f>STDEV(D2723:D2785)*SQRT(252)</f>
        <v/>
      </c>
      <c r="G2785" s="16">
        <f>IF(OR(C2785="",F2785=""),"",C2785-F2785)</f>
        <v/>
      </c>
      <c r="H2785" s="17">
        <f>IF(OR(C2785="",F2785="",F2785=0),"",C2785/F2785)</f>
        <v/>
      </c>
      <c r="I2785" s="18">
        <f>IF('01_RAW_FwdRV'!B2785="","",'01_RAW_FwdRV'!B2785)</f>
        <v/>
      </c>
      <c r="J2785" s="18">
        <f>IF(ROW()&lt;=3286,STDEV(D2786:D2806)*SQRT(252),"")</f>
        <v/>
      </c>
      <c r="K2785" s="18">
        <f>IF(ROW()&lt;=3244,LN(B2848/B2785),"")</f>
        <v/>
      </c>
      <c r="L2785" s="19" t="n">
        <v>0.0003591954022988506</v>
      </c>
      <c r="M2785" s="19" t="n">
        <v>0.04920977011494253</v>
      </c>
      <c r="N2785" s="17" t="n">
        <v>-0.3311808277493073</v>
      </c>
      <c r="O2785" s="20">
        <f>IF(F2785="","",IF(F2785&lt;'04_VOLATILITY_REGIMES'!$C$5,"Low",IF(F2785&lt;'04_VOLATILITY_REGIMES'!$C$6,"Normal",IF(F2785&lt;'04_VOLATILITY_REGIMES'!$C$7,"High","Extreme"))))</f>
        <v/>
      </c>
      <c r="P2785" s="20">
        <f>O2786</f>
        <v/>
      </c>
      <c r="Q2785" s="21">
        <f>YEAR(A2785)</f>
        <v/>
      </c>
    </row>
    <row r="2786">
      <c r="A2786" s="14" t="n">
        <v>45489</v>
      </c>
      <c r="B2786" s="15">
        <f>'01_RAW_Spot'!B2786</f>
        <v/>
      </c>
      <c r="C2786" s="16">
        <f>'01_RAW_IV'!B2786</f>
        <v/>
      </c>
      <c r="D2786" s="15">
        <f>LN(B2786/B2785)</f>
        <v/>
      </c>
      <c r="E2786" s="16">
        <f>STDEV(D2766:D2786)*SQRT(252)</f>
        <v/>
      </c>
      <c r="F2786" s="16">
        <f>STDEV(D2724:D2786)*SQRT(252)</f>
        <v/>
      </c>
      <c r="G2786" s="16">
        <f>IF(OR(C2786="",F2786=""),"",C2786-F2786)</f>
        <v/>
      </c>
      <c r="H2786" s="17">
        <f>IF(OR(C2786="",F2786="",F2786=0),"",C2786/F2786)</f>
        <v/>
      </c>
      <c r="I2786" s="18">
        <f>IF('01_RAW_FwdRV'!B2786="","",'01_RAW_FwdRV'!B2786)</f>
        <v/>
      </c>
      <c r="J2786" s="18">
        <f>IF(ROW()&lt;=3286,STDEV(D2787:D2807)*SQRT(252),"")</f>
        <v/>
      </c>
      <c r="K2786" s="18">
        <f>IF(ROW()&lt;=3244,LN(B2849/B2786),"")</f>
        <v/>
      </c>
      <c r="L2786" s="19" t="n">
        <v>0.001077199281867145</v>
      </c>
      <c r="M2786" s="19" t="n">
        <v>0.04703770197486535</v>
      </c>
      <c r="N2786" s="17" t="n">
        <v>-0.2925826553966669</v>
      </c>
      <c r="O2786" s="20">
        <f>IF(F2786="","",IF(F2786&lt;'04_VOLATILITY_REGIMES'!$C$5,"Low",IF(F2786&lt;'04_VOLATILITY_REGIMES'!$C$6,"Normal",IF(F2786&lt;'04_VOLATILITY_REGIMES'!$C$7,"High","Extreme"))))</f>
        <v/>
      </c>
      <c r="P2786" s="20">
        <f>O2787</f>
        <v/>
      </c>
      <c r="Q2786" s="21">
        <f>YEAR(A2786)</f>
        <v/>
      </c>
    </row>
    <row r="2787">
      <c r="A2787" s="14" t="n">
        <v>45491</v>
      </c>
      <c r="B2787" s="15">
        <f>'01_RAW_Spot'!B2787</f>
        <v/>
      </c>
      <c r="C2787" s="16">
        <f>'01_RAW_IV'!B2787</f>
        <v/>
      </c>
      <c r="D2787" s="15">
        <f>LN(B2787/B2786)</f>
        <v/>
      </c>
      <c r="E2787" s="16">
        <f>STDEV(D2767:D2787)*SQRT(252)</f>
        <v/>
      </c>
      <c r="F2787" s="16">
        <f>STDEV(D2725:D2787)*SQRT(252)</f>
        <v/>
      </c>
      <c r="G2787" s="16">
        <f>IF(OR(C2787="",F2787=""),"",C2787-F2787)</f>
        <v/>
      </c>
      <c r="H2787" s="17">
        <f>IF(OR(C2787="",F2787="",F2787=0),"",C2787/F2787)</f>
        <v/>
      </c>
      <c r="I2787" s="18">
        <f>IF('01_RAW_FwdRV'!B2787="","",'01_RAW_FwdRV'!B2787)</f>
        <v/>
      </c>
      <c r="J2787" s="18">
        <f>IF(ROW()&lt;=3286,STDEV(D2788:D2808)*SQRT(252),"")</f>
        <v/>
      </c>
      <c r="K2787" s="18">
        <f>IF(ROW()&lt;=3244,LN(B2850/B2787),"")</f>
        <v/>
      </c>
      <c r="L2787" s="19" t="n">
        <v>0.0003589375448671931</v>
      </c>
      <c r="M2787" s="19" t="n">
        <v>0.04450825556353195</v>
      </c>
      <c r="N2787" s="17" t="n">
        <v>-0.3034421904575945</v>
      </c>
      <c r="O2787" s="20">
        <f>IF(F2787="","",IF(F2787&lt;'04_VOLATILITY_REGIMES'!$C$5,"Low",IF(F2787&lt;'04_VOLATILITY_REGIMES'!$C$6,"Normal",IF(F2787&lt;'04_VOLATILITY_REGIMES'!$C$7,"High","Extreme"))))</f>
        <v/>
      </c>
      <c r="P2787" s="20">
        <f>O2788</f>
        <v/>
      </c>
      <c r="Q2787" s="21">
        <f>YEAR(A2787)</f>
        <v/>
      </c>
    </row>
    <row r="2788">
      <c r="A2788" s="14" t="n">
        <v>45492</v>
      </c>
      <c r="B2788" s="15">
        <f>'01_RAW_Spot'!B2788</f>
        <v/>
      </c>
      <c r="C2788" s="16">
        <f>'01_RAW_IV'!B2788</f>
        <v/>
      </c>
      <c r="D2788" s="15">
        <f>LN(B2788/B2787)</f>
        <v/>
      </c>
      <c r="E2788" s="16">
        <f>STDEV(D2768:D2788)*SQRT(252)</f>
        <v/>
      </c>
      <c r="F2788" s="16">
        <f>STDEV(D2726:D2788)*SQRT(252)</f>
        <v/>
      </c>
      <c r="G2788" s="16">
        <f>IF(OR(C2788="",F2788=""),"",C2788-F2788)</f>
        <v/>
      </c>
      <c r="H2788" s="17">
        <f>IF(OR(C2788="",F2788="",F2788=0),"",C2788/F2788)</f>
        <v/>
      </c>
      <c r="I2788" s="18">
        <f>IF('01_RAW_FwdRV'!B2788="","",'01_RAW_FwdRV'!B2788)</f>
        <v/>
      </c>
      <c r="J2788" s="18">
        <f>IF(ROW()&lt;=3286,STDEV(D2789:D2809)*SQRT(252),"")</f>
        <v/>
      </c>
      <c r="K2788" s="18">
        <f>IF(ROW()&lt;=3244,LN(B2851/B2788),"")</f>
        <v/>
      </c>
      <c r="L2788" s="19" t="n">
        <v>0.0007176175098672408</v>
      </c>
      <c r="M2788" s="19" t="n">
        <v>0.04449228561176893</v>
      </c>
      <c r="N2788" s="17" t="n">
        <v>-0.2857120975951664</v>
      </c>
      <c r="O2788" s="20">
        <f>IF(F2788="","",IF(F2788&lt;'04_VOLATILITY_REGIMES'!$C$5,"Low",IF(F2788&lt;'04_VOLATILITY_REGIMES'!$C$6,"Normal",IF(F2788&lt;'04_VOLATILITY_REGIMES'!$C$7,"High","Extreme"))))</f>
        <v/>
      </c>
      <c r="P2788" s="20">
        <f>O2789</f>
        <v/>
      </c>
      <c r="Q2788" s="21">
        <f>YEAR(A2788)</f>
        <v/>
      </c>
    </row>
    <row r="2789">
      <c r="A2789" s="14" t="n">
        <v>45495</v>
      </c>
      <c r="B2789" s="15">
        <f>'01_RAW_Spot'!B2789</f>
        <v/>
      </c>
      <c r="C2789" s="16">
        <f>'01_RAW_IV'!B2789</f>
        <v/>
      </c>
      <c r="D2789" s="15">
        <f>LN(B2789/B2788)</f>
        <v/>
      </c>
      <c r="E2789" s="16">
        <f>STDEV(D2769:D2789)*SQRT(252)</f>
        <v/>
      </c>
      <c r="F2789" s="16">
        <f>STDEV(D2727:D2789)*SQRT(252)</f>
        <v/>
      </c>
      <c r="G2789" s="16">
        <f>IF(OR(C2789="",F2789=""),"",C2789-F2789)</f>
        <v/>
      </c>
      <c r="H2789" s="17">
        <f>IF(OR(C2789="",F2789="",F2789=0),"",C2789/F2789)</f>
        <v/>
      </c>
      <c r="I2789" s="18">
        <f>IF('01_RAW_FwdRV'!B2789="","",'01_RAW_FwdRV'!B2789)</f>
        <v/>
      </c>
      <c r="J2789" s="18">
        <f>IF(ROW()&lt;=3286,STDEV(D2790:D2810)*SQRT(252),"")</f>
        <v/>
      </c>
      <c r="K2789" s="18">
        <f>IF(ROW()&lt;=3244,LN(B2852/B2789),"")</f>
        <v/>
      </c>
      <c r="L2789" s="19" t="n">
        <v>0.0003586800573888092</v>
      </c>
      <c r="M2789" s="19" t="n">
        <v>0.04447632711621234</v>
      </c>
      <c r="N2789" s="17" t="n">
        <v>-0.2986969766157917</v>
      </c>
      <c r="O2789" s="20">
        <f>IF(F2789="","",IF(F2789&lt;'04_VOLATILITY_REGIMES'!$C$5,"Low",IF(F2789&lt;'04_VOLATILITY_REGIMES'!$C$6,"Normal",IF(F2789&lt;'04_VOLATILITY_REGIMES'!$C$7,"High","Extreme"))))</f>
        <v/>
      </c>
      <c r="P2789" s="20">
        <f>O2790</f>
        <v/>
      </c>
      <c r="Q2789" s="21">
        <f>YEAR(A2789)</f>
        <v/>
      </c>
    </row>
    <row r="2790">
      <c r="A2790" s="14" t="n">
        <v>45496</v>
      </c>
      <c r="B2790" s="15">
        <f>'01_RAW_Spot'!B2790</f>
        <v/>
      </c>
      <c r="C2790" s="16">
        <f>'01_RAW_IV'!B2790</f>
        <v/>
      </c>
      <c r="D2790" s="15">
        <f>LN(B2790/B2789)</f>
        <v/>
      </c>
      <c r="E2790" s="16">
        <f>STDEV(D2770:D2790)*SQRT(252)</f>
        <v/>
      </c>
      <c r="F2790" s="16">
        <f>STDEV(D2728:D2790)*SQRT(252)</f>
        <v/>
      </c>
      <c r="G2790" s="16">
        <f>IF(OR(C2790="",F2790=""),"",C2790-F2790)</f>
        <v/>
      </c>
      <c r="H2790" s="17">
        <f>IF(OR(C2790="",F2790="",F2790=0),"",C2790/F2790)</f>
        <v/>
      </c>
      <c r="I2790" s="18">
        <f>IF('01_RAW_FwdRV'!B2790="","",'01_RAW_FwdRV'!B2790)</f>
        <v/>
      </c>
      <c r="J2790" s="18">
        <f>IF(ROW()&lt;=3286,STDEV(D2791:D2811)*SQRT(252),"")</f>
        <v/>
      </c>
      <c r="K2790" s="18">
        <f>IF(ROW()&lt;=3244,LN(B2853/B2790),"")</f>
        <v/>
      </c>
      <c r="L2790" s="19" t="n">
        <v>0.0003585514521333812</v>
      </c>
      <c r="M2790" s="19" t="n">
        <v>0.04481893151667264</v>
      </c>
      <c r="N2790" s="17" t="n">
        <v>-0.3129898636973185</v>
      </c>
      <c r="O2790" s="20">
        <f>IF(F2790="","",IF(F2790&lt;'04_VOLATILITY_REGIMES'!$C$5,"Low",IF(F2790&lt;'04_VOLATILITY_REGIMES'!$C$6,"Normal",IF(F2790&lt;'04_VOLATILITY_REGIMES'!$C$7,"High","Extreme"))))</f>
        <v/>
      </c>
      <c r="P2790" s="20">
        <f>O2791</f>
        <v/>
      </c>
      <c r="Q2790" s="21">
        <f>YEAR(A2790)</f>
        <v/>
      </c>
    </row>
    <row r="2791">
      <c r="A2791" s="14" t="n">
        <v>45497</v>
      </c>
      <c r="B2791" s="15">
        <f>'01_RAW_Spot'!B2791</f>
        <v/>
      </c>
      <c r="C2791" s="16">
        <f>'01_RAW_IV'!B2791</f>
        <v/>
      </c>
      <c r="D2791" s="15">
        <f>LN(B2791/B2790)</f>
        <v/>
      </c>
      <c r="E2791" s="16">
        <f>STDEV(D2771:D2791)*SQRT(252)</f>
        <v/>
      </c>
      <c r="F2791" s="16">
        <f>STDEV(D2729:D2791)*SQRT(252)</f>
        <v/>
      </c>
      <c r="G2791" s="16">
        <f>IF(OR(C2791="",F2791=""),"",C2791-F2791)</f>
        <v/>
      </c>
      <c r="H2791" s="17">
        <f>IF(OR(C2791="",F2791="",F2791=0),"",C2791/F2791)</f>
        <v/>
      </c>
      <c r="I2791" s="18">
        <f>IF('01_RAW_FwdRV'!B2791="","",'01_RAW_FwdRV'!B2791)</f>
        <v/>
      </c>
      <c r="J2791" s="18">
        <f>IF(ROW()&lt;=3286,STDEV(D2792:D2812)*SQRT(252),"")</f>
        <v/>
      </c>
      <c r="K2791" s="18">
        <f>IF(ROW()&lt;=3244,LN(B2854/B2791),"")</f>
        <v/>
      </c>
      <c r="L2791" s="19" t="n">
        <v>0.0003584229390681004</v>
      </c>
      <c r="M2791" s="19" t="n">
        <v>0.04444444444444445</v>
      </c>
      <c r="N2791" s="17" t="n">
        <v>-0.3153210444225931</v>
      </c>
      <c r="O2791" s="20">
        <f>IF(F2791="","",IF(F2791&lt;'04_VOLATILITY_REGIMES'!$C$5,"Low",IF(F2791&lt;'04_VOLATILITY_REGIMES'!$C$6,"Normal",IF(F2791&lt;'04_VOLATILITY_REGIMES'!$C$7,"High","Extreme"))))</f>
        <v/>
      </c>
      <c r="P2791" s="20">
        <f>O2792</f>
        <v/>
      </c>
      <c r="Q2791" s="21">
        <f>YEAR(A2791)</f>
        <v/>
      </c>
    </row>
    <row r="2792">
      <c r="A2792" s="14" t="n">
        <v>45498</v>
      </c>
      <c r="B2792" s="15">
        <f>'01_RAW_Spot'!B2792</f>
        <v/>
      </c>
      <c r="C2792" s="16">
        <f>'01_RAW_IV'!B2792</f>
        <v/>
      </c>
      <c r="D2792" s="15">
        <f>LN(B2792/B2791)</f>
        <v/>
      </c>
      <c r="E2792" s="16">
        <f>STDEV(D2772:D2792)*SQRT(252)</f>
        <v/>
      </c>
      <c r="F2792" s="16">
        <f>STDEV(D2730:D2792)*SQRT(252)</f>
        <v/>
      </c>
      <c r="G2792" s="16">
        <f>IF(OR(C2792="",F2792=""),"",C2792-F2792)</f>
        <v/>
      </c>
      <c r="H2792" s="17">
        <f>IF(OR(C2792="",F2792="",F2792=0),"",C2792/F2792)</f>
        <v/>
      </c>
      <c r="I2792" s="18">
        <f>IF('01_RAW_FwdRV'!B2792="","",'01_RAW_FwdRV'!B2792)</f>
        <v/>
      </c>
      <c r="J2792" s="18">
        <f>IF(ROW()&lt;=3286,STDEV(D2793:D2813)*SQRT(252),"")</f>
        <v/>
      </c>
      <c r="K2792" s="18">
        <f>IF(ROW()&lt;=3244,LN(B2855/B2792),"")</f>
        <v/>
      </c>
      <c r="L2792" s="19" t="n">
        <v>0.001791472590469366</v>
      </c>
      <c r="M2792" s="19" t="n">
        <v>0.04442852024364027</v>
      </c>
      <c r="N2792" s="17" t="n">
        <v>-0.2656539095086827</v>
      </c>
      <c r="O2792" s="20">
        <f>IF(F2792="","",IF(F2792&lt;'04_VOLATILITY_REGIMES'!$C$5,"Low",IF(F2792&lt;'04_VOLATILITY_REGIMES'!$C$6,"Normal",IF(F2792&lt;'04_VOLATILITY_REGIMES'!$C$7,"High","Extreme"))))</f>
        <v/>
      </c>
      <c r="P2792" s="20">
        <f>O2793</f>
        <v/>
      </c>
      <c r="Q2792" s="21">
        <f>YEAR(A2792)</f>
        <v/>
      </c>
    </row>
    <row r="2793">
      <c r="A2793" s="14" t="n">
        <v>45499</v>
      </c>
      <c r="B2793" s="15">
        <f>'01_RAW_Spot'!B2793</f>
        <v/>
      </c>
      <c r="C2793" s="16">
        <f>'01_RAW_IV'!B2793</f>
        <v/>
      </c>
      <c r="D2793" s="15">
        <f>LN(B2793/B2792)</f>
        <v/>
      </c>
      <c r="E2793" s="16">
        <f>STDEV(D2773:D2793)*SQRT(252)</f>
        <v/>
      </c>
      <c r="F2793" s="16">
        <f>STDEV(D2731:D2793)*SQRT(252)</f>
        <v/>
      </c>
      <c r="G2793" s="16">
        <f>IF(OR(C2793="",F2793=""),"",C2793-F2793)</f>
        <v/>
      </c>
      <c r="H2793" s="17">
        <f>IF(OR(C2793="",F2793="",F2793=0),"",C2793/F2793)</f>
        <v/>
      </c>
      <c r="I2793" s="18">
        <f>IF('01_RAW_FwdRV'!B2793="","",'01_RAW_FwdRV'!B2793)</f>
        <v/>
      </c>
      <c r="J2793" s="18">
        <f>IF(ROW()&lt;=3286,STDEV(D2794:D2814)*SQRT(252),"")</f>
        <v/>
      </c>
      <c r="K2793" s="18">
        <f>IF(ROW()&lt;=3244,LN(B2856/B2793),"")</f>
        <v/>
      </c>
      <c r="L2793" s="19" t="n">
        <v>0.0003581661891117478</v>
      </c>
      <c r="M2793" s="19" t="n">
        <v>0.04441260744985673</v>
      </c>
      <c r="N2793" s="17" t="n">
        <v>-0.3286132504104247</v>
      </c>
      <c r="O2793" s="20">
        <f>IF(F2793="","",IF(F2793&lt;'04_VOLATILITY_REGIMES'!$C$5,"Low",IF(F2793&lt;'04_VOLATILITY_REGIMES'!$C$6,"Normal",IF(F2793&lt;'04_VOLATILITY_REGIMES'!$C$7,"High","Extreme"))))</f>
        <v/>
      </c>
      <c r="P2793" s="20">
        <f>O2794</f>
        <v/>
      </c>
      <c r="Q2793" s="21">
        <f>YEAR(A2793)</f>
        <v/>
      </c>
    </row>
    <row r="2794">
      <c r="A2794" s="14" t="n">
        <v>45502</v>
      </c>
      <c r="B2794" s="15">
        <f>'01_RAW_Spot'!B2794</f>
        <v/>
      </c>
      <c r="C2794" s="16">
        <f>'01_RAW_IV'!B2794</f>
        <v/>
      </c>
      <c r="D2794" s="15">
        <f>LN(B2794/B2793)</f>
        <v/>
      </c>
      <c r="E2794" s="16">
        <f>STDEV(D2774:D2794)*SQRT(252)</f>
        <v/>
      </c>
      <c r="F2794" s="16">
        <f>STDEV(D2732:D2794)*SQRT(252)</f>
        <v/>
      </c>
      <c r="G2794" s="16">
        <f>IF(OR(C2794="",F2794=""),"",C2794-F2794)</f>
        <v/>
      </c>
      <c r="H2794" s="17">
        <f>IF(OR(C2794="",F2794="",F2794=0),"",C2794/F2794)</f>
        <v/>
      </c>
      <c r="I2794" s="18">
        <f>IF('01_RAW_FwdRV'!B2794="","",'01_RAW_FwdRV'!B2794)</f>
        <v/>
      </c>
      <c r="J2794" s="18">
        <f>IF(ROW()&lt;=3286,STDEV(D2795:D2815)*SQRT(252),"")</f>
        <v/>
      </c>
      <c r="K2794" s="18">
        <f>IF(ROW()&lt;=3244,LN(B2857/B2794),"")</f>
        <v/>
      </c>
      <c r="L2794" s="19" t="n">
        <v>0.0003580379520229145</v>
      </c>
      <c r="M2794" s="19" t="n">
        <v>0.04439670605084139</v>
      </c>
      <c r="N2794" s="17" t="n">
        <v>-0.3476439888396807</v>
      </c>
      <c r="O2794" s="20">
        <f>IF(F2794="","",IF(F2794&lt;'04_VOLATILITY_REGIMES'!$C$5,"Low",IF(F2794&lt;'04_VOLATILITY_REGIMES'!$C$6,"Normal",IF(F2794&lt;'04_VOLATILITY_REGIMES'!$C$7,"High","Extreme"))))</f>
        <v/>
      </c>
      <c r="P2794" s="20">
        <f>O2795</f>
        <v/>
      </c>
      <c r="Q2794" s="21">
        <f>YEAR(A2794)</f>
        <v/>
      </c>
    </row>
    <row r="2795">
      <c r="A2795" s="14" t="n">
        <v>45503</v>
      </c>
      <c r="B2795" s="15">
        <f>'01_RAW_Spot'!B2795</f>
        <v/>
      </c>
      <c r="C2795" s="16">
        <f>'01_RAW_IV'!B2795</f>
        <v/>
      </c>
      <c r="D2795" s="15">
        <f>LN(B2795/B2794)</f>
        <v/>
      </c>
      <c r="E2795" s="16">
        <f>STDEV(D2775:D2795)*SQRT(252)</f>
        <v/>
      </c>
      <c r="F2795" s="16">
        <f>STDEV(D2733:D2795)*SQRT(252)</f>
        <v/>
      </c>
      <c r="G2795" s="16">
        <f>IF(OR(C2795="",F2795=""),"",C2795-F2795)</f>
        <v/>
      </c>
      <c r="H2795" s="17">
        <f>IF(OR(C2795="",F2795="",F2795=0),"",C2795/F2795)</f>
        <v/>
      </c>
      <c r="I2795" s="18">
        <f>IF('01_RAW_FwdRV'!B2795="","",'01_RAW_FwdRV'!B2795)</f>
        <v/>
      </c>
      <c r="J2795" s="18">
        <f>IF(ROW()&lt;=3286,STDEV(D2796:D2816)*SQRT(252),"")</f>
        <v/>
      </c>
      <c r="K2795" s="18">
        <f>IF(ROW()&lt;=3244,LN(B2858/B2795),"")</f>
        <v/>
      </c>
      <c r="L2795" s="19" t="n">
        <v>0.0003579098067287044</v>
      </c>
      <c r="M2795" s="19" t="n">
        <v>0.04473872584108805</v>
      </c>
      <c r="N2795" s="17" t="n">
        <v>-0.3631586460858231</v>
      </c>
      <c r="O2795" s="20">
        <f>IF(F2795="","",IF(F2795&lt;'04_VOLATILITY_REGIMES'!$C$5,"Low",IF(F2795&lt;'04_VOLATILITY_REGIMES'!$C$6,"Normal",IF(F2795&lt;'04_VOLATILITY_REGIMES'!$C$7,"High","Extreme"))))</f>
        <v/>
      </c>
      <c r="P2795" s="20">
        <f>O2796</f>
        <v/>
      </c>
      <c r="Q2795" s="21">
        <f>YEAR(A2795)</f>
        <v/>
      </c>
    </row>
    <row r="2796">
      <c r="A2796" s="14" t="n">
        <v>45504</v>
      </c>
      <c r="B2796" s="15">
        <f>'01_RAW_Spot'!B2796</f>
        <v/>
      </c>
      <c r="C2796" s="16">
        <f>'01_RAW_IV'!B2796</f>
        <v/>
      </c>
      <c r="D2796" s="15">
        <f>LN(B2796/B2795)</f>
        <v/>
      </c>
      <c r="E2796" s="16">
        <f>STDEV(D2776:D2796)*SQRT(252)</f>
        <v/>
      </c>
      <c r="F2796" s="16">
        <f>STDEV(D2734:D2796)*SQRT(252)</f>
        <v/>
      </c>
      <c r="G2796" s="16">
        <f>IF(OR(C2796="",F2796=""),"",C2796-F2796)</f>
        <v/>
      </c>
      <c r="H2796" s="17">
        <f>IF(OR(C2796="",F2796="",F2796=0),"",C2796/F2796)</f>
        <v/>
      </c>
      <c r="I2796" s="18">
        <f>IF('01_RAW_FwdRV'!B2796="","",'01_RAW_FwdRV'!B2796)</f>
        <v/>
      </c>
      <c r="J2796" s="18">
        <f>IF(ROW()&lt;=3286,STDEV(D2797:D2817)*SQRT(252),"")</f>
        <v/>
      </c>
      <c r="K2796" s="18">
        <f>IF(ROW()&lt;=3244,LN(B2859/B2796),"")</f>
        <v/>
      </c>
      <c r="L2796" s="19" t="n">
        <v>0.0003577817531305903</v>
      </c>
      <c r="M2796" s="19" t="n">
        <v>0.04472271914132379</v>
      </c>
      <c r="N2796" s="17" t="n">
        <v>-0.3780020133814961</v>
      </c>
      <c r="O2796" s="20">
        <f>IF(F2796="","",IF(F2796&lt;'04_VOLATILITY_REGIMES'!$C$5,"Low",IF(F2796&lt;'04_VOLATILITY_REGIMES'!$C$6,"Normal",IF(F2796&lt;'04_VOLATILITY_REGIMES'!$C$7,"High","Extreme"))))</f>
        <v/>
      </c>
      <c r="P2796" s="20">
        <f>O2797</f>
        <v/>
      </c>
      <c r="Q2796" s="21">
        <f>YEAR(A2796)</f>
        <v/>
      </c>
    </row>
    <row r="2797">
      <c r="A2797" s="14" t="n">
        <v>45505</v>
      </c>
      <c r="B2797" s="15">
        <f>'01_RAW_Spot'!B2797</f>
        <v/>
      </c>
      <c r="C2797" s="16">
        <f>'01_RAW_IV'!B2797</f>
        <v/>
      </c>
      <c r="D2797" s="15">
        <f>LN(B2797/B2796)</f>
        <v/>
      </c>
      <c r="E2797" s="16">
        <f>STDEV(D2777:D2797)*SQRT(252)</f>
        <v/>
      </c>
      <c r="F2797" s="16">
        <f>STDEV(D2735:D2797)*SQRT(252)</f>
        <v/>
      </c>
      <c r="G2797" s="16">
        <f>IF(OR(C2797="",F2797=""),"",C2797-F2797)</f>
        <v/>
      </c>
      <c r="H2797" s="17">
        <f>IF(OR(C2797="",F2797="",F2797=0),"",C2797/F2797)</f>
        <v/>
      </c>
      <c r="I2797" s="18">
        <f>IF('01_RAW_FwdRV'!B2797="","",'01_RAW_FwdRV'!B2797)</f>
        <v/>
      </c>
      <c r="J2797" s="18">
        <f>IF(ROW()&lt;=3286,STDEV(D2798:D2818)*SQRT(252),"")</f>
        <v/>
      </c>
      <c r="K2797" s="18">
        <f>IF(ROW()&lt;=3244,LN(B2860/B2797),"")</f>
        <v/>
      </c>
      <c r="L2797" s="19" t="n">
        <v>0.000357653791130186</v>
      </c>
      <c r="M2797" s="19" t="n">
        <v>0.04399141630901288</v>
      </c>
      <c r="N2797" s="17" t="n">
        <v>-0.3704690319842042</v>
      </c>
      <c r="O2797" s="20">
        <f>IF(F2797="","",IF(F2797&lt;'04_VOLATILITY_REGIMES'!$C$5,"Low",IF(F2797&lt;'04_VOLATILITY_REGIMES'!$C$6,"Normal",IF(F2797&lt;'04_VOLATILITY_REGIMES'!$C$7,"High","Extreme"))))</f>
        <v/>
      </c>
      <c r="P2797" s="20">
        <f>O2798</f>
        <v/>
      </c>
      <c r="Q2797" s="21">
        <f>YEAR(A2797)</f>
        <v/>
      </c>
    </row>
    <row r="2798">
      <c r="A2798" s="14" t="n">
        <v>45506</v>
      </c>
      <c r="B2798" s="15">
        <f>'01_RAW_Spot'!B2798</f>
        <v/>
      </c>
      <c r="C2798" s="16">
        <f>'01_RAW_IV'!B2798</f>
        <v/>
      </c>
      <c r="D2798" s="15">
        <f>LN(B2798/B2797)</f>
        <v/>
      </c>
      <c r="E2798" s="16">
        <f>STDEV(D2778:D2798)*SQRT(252)</f>
        <v/>
      </c>
      <c r="F2798" s="16">
        <f>STDEV(D2736:D2798)*SQRT(252)</f>
        <v/>
      </c>
      <c r="G2798" s="16">
        <f>IF(OR(C2798="",F2798=""),"",C2798-F2798)</f>
        <v/>
      </c>
      <c r="H2798" s="17">
        <f>IF(OR(C2798="",F2798="",F2798=0),"",C2798/F2798)</f>
        <v/>
      </c>
      <c r="I2798" s="18">
        <f>IF('01_RAW_FwdRV'!B2798="","",'01_RAW_FwdRV'!B2798)</f>
        <v/>
      </c>
      <c r="J2798" s="18">
        <f>IF(ROW()&lt;=3286,STDEV(D2799:D2819)*SQRT(252),"")</f>
        <v/>
      </c>
      <c r="K2798" s="18">
        <f>IF(ROW()&lt;=3244,LN(B2861/B2798),"")</f>
        <v/>
      </c>
      <c r="L2798" s="19" t="n">
        <v>0.0003575259206292456</v>
      </c>
      <c r="M2798" s="19" t="n">
        <v>0.04397568823739721</v>
      </c>
      <c r="N2798" s="17" t="n">
        <v>-0.3781837739038365</v>
      </c>
      <c r="O2798" s="20">
        <f>IF(F2798="","",IF(F2798&lt;'04_VOLATILITY_REGIMES'!$C$5,"Low",IF(F2798&lt;'04_VOLATILITY_REGIMES'!$C$6,"Normal",IF(F2798&lt;'04_VOLATILITY_REGIMES'!$C$7,"High","Extreme"))))</f>
        <v/>
      </c>
      <c r="P2798" s="20">
        <f>O2799</f>
        <v/>
      </c>
      <c r="Q2798" s="21">
        <f>YEAR(A2798)</f>
        <v/>
      </c>
    </row>
    <row r="2799">
      <c r="A2799" s="14" t="n">
        <v>45509</v>
      </c>
      <c r="B2799" s="15">
        <f>'01_RAW_Spot'!B2799</f>
        <v/>
      </c>
      <c r="C2799" s="16">
        <f>'01_RAW_IV'!B2799</f>
        <v/>
      </c>
      <c r="D2799" s="15">
        <f>LN(B2799/B2798)</f>
        <v/>
      </c>
      <c r="E2799" s="16">
        <f>STDEV(D2779:D2799)*SQRT(252)</f>
        <v/>
      </c>
      <c r="F2799" s="16">
        <f>STDEV(D2737:D2799)*SQRT(252)</f>
        <v/>
      </c>
      <c r="G2799" s="16">
        <f>IF(OR(C2799="",F2799=""),"",C2799-F2799)</f>
        <v/>
      </c>
      <c r="H2799" s="17">
        <f>IF(OR(C2799="",F2799="",F2799=0),"",C2799/F2799)</f>
        <v/>
      </c>
      <c r="I2799" s="18">
        <f>IF('01_RAW_FwdRV'!B2799="","",'01_RAW_FwdRV'!B2799)</f>
        <v/>
      </c>
      <c r="J2799" s="18">
        <f>IF(ROW()&lt;=3286,STDEV(D2800:D2820)*SQRT(252),"")</f>
        <v/>
      </c>
      <c r="K2799" s="18">
        <f>IF(ROW()&lt;=3244,LN(B2862/B2799),"")</f>
        <v/>
      </c>
      <c r="L2799" s="19" t="n">
        <v>0.01107934238741958</v>
      </c>
      <c r="M2799" s="19" t="n">
        <v>0.044674767691208</v>
      </c>
      <c r="N2799" s="17" t="n">
        <v>-0.1367321544529513</v>
      </c>
      <c r="O2799" s="20">
        <f>IF(F2799="","",IF(F2799&lt;'04_VOLATILITY_REGIMES'!$C$5,"Low",IF(F2799&lt;'04_VOLATILITY_REGIMES'!$C$6,"Normal",IF(F2799&lt;'04_VOLATILITY_REGIMES'!$C$7,"High","Extreme"))))</f>
        <v/>
      </c>
      <c r="P2799" s="20">
        <f>O2800</f>
        <v/>
      </c>
      <c r="Q2799" s="21">
        <f>YEAR(A2799)</f>
        <v/>
      </c>
    </row>
    <row r="2800">
      <c r="A2800" s="14" t="n">
        <v>45510</v>
      </c>
      <c r="B2800" s="15">
        <f>'01_RAW_Spot'!B2800</f>
        <v/>
      </c>
      <c r="C2800" s="16">
        <f>'01_RAW_IV'!B2800</f>
        <v/>
      </c>
      <c r="D2800" s="15">
        <f>LN(B2800/B2799)</f>
        <v/>
      </c>
      <c r="E2800" s="16">
        <f>STDEV(D2780:D2800)*SQRT(252)</f>
        <v/>
      </c>
      <c r="F2800" s="16">
        <f>STDEV(D2738:D2800)*SQRT(252)</f>
        <v/>
      </c>
      <c r="G2800" s="16">
        <f>IF(OR(C2800="",F2800=""),"",C2800-F2800)</f>
        <v/>
      </c>
      <c r="H2800" s="17">
        <f>IF(OR(C2800="",F2800="",F2800=0),"",C2800/F2800)</f>
        <v/>
      </c>
      <c r="I2800" s="18">
        <f>IF('01_RAW_FwdRV'!B2800="","",'01_RAW_FwdRV'!B2800)</f>
        <v/>
      </c>
      <c r="J2800" s="18">
        <f>IF(ROW()&lt;=3286,STDEV(D2801:D2821)*SQRT(252),"")</f>
        <v/>
      </c>
      <c r="K2800" s="18">
        <f>IF(ROW()&lt;=3244,LN(B2863/B2800),"")</f>
        <v/>
      </c>
      <c r="L2800" s="19" t="n">
        <v>0.03251161128974634</v>
      </c>
      <c r="M2800" s="19" t="n">
        <v>0.04680242943908539</v>
      </c>
      <c r="N2800" s="17" t="n">
        <v>0.0603996610323326</v>
      </c>
      <c r="O2800" s="20">
        <f>IF(F2800="","",IF(F2800&lt;'04_VOLATILITY_REGIMES'!$C$5,"Low",IF(F2800&lt;'04_VOLATILITY_REGIMES'!$C$6,"Normal",IF(F2800&lt;'04_VOLATILITY_REGIMES'!$C$7,"High","Extreme"))))</f>
        <v/>
      </c>
      <c r="P2800" s="20">
        <f>O2801</f>
        <v/>
      </c>
      <c r="Q2800" s="21">
        <f>YEAR(A2800)</f>
        <v/>
      </c>
    </row>
    <row r="2801">
      <c r="A2801" s="14" t="n">
        <v>45511</v>
      </c>
      <c r="B2801" s="15">
        <f>'01_RAW_Spot'!B2801</f>
        <v/>
      </c>
      <c r="C2801" s="16">
        <f>'01_RAW_IV'!B2801</f>
        <v/>
      </c>
      <c r="D2801" s="15">
        <f>LN(B2801/B2800)</f>
        <v/>
      </c>
      <c r="E2801" s="16">
        <f>STDEV(D2781:D2801)*SQRT(252)</f>
        <v/>
      </c>
      <c r="F2801" s="16">
        <f>STDEV(D2739:D2801)*SQRT(252)</f>
        <v/>
      </c>
      <c r="G2801" s="16">
        <f>IF(OR(C2801="",F2801=""),"",C2801-F2801)</f>
        <v/>
      </c>
      <c r="H2801" s="17">
        <f>IF(OR(C2801="",F2801="",F2801=0),"",C2801/F2801)</f>
        <v/>
      </c>
      <c r="I2801" s="18">
        <f>IF('01_RAW_FwdRV'!B2801="","",'01_RAW_FwdRV'!B2801)</f>
        <v/>
      </c>
      <c r="J2801" s="18">
        <f>IF(ROW()&lt;=3286,STDEV(D2802:D2822)*SQRT(252),"")</f>
        <v/>
      </c>
      <c r="K2801" s="18">
        <f>IF(ROW()&lt;=3244,LN(B2864/B2801),"")</f>
        <v/>
      </c>
      <c r="L2801" s="19" t="n">
        <v>0.0225</v>
      </c>
      <c r="M2801" s="19" t="n">
        <v>0.04535714285714286</v>
      </c>
      <c r="N2801" s="17" t="n">
        <v>-0.02166520574524212</v>
      </c>
      <c r="O2801" s="20">
        <f>IF(F2801="","",IF(F2801&lt;'04_VOLATILITY_REGIMES'!$C$5,"Low",IF(F2801&lt;'04_VOLATILITY_REGIMES'!$C$6,"Normal",IF(F2801&lt;'04_VOLATILITY_REGIMES'!$C$7,"High","Extreme"))))</f>
        <v/>
      </c>
      <c r="P2801" s="20">
        <f>O2802</f>
        <v/>
      </c>
      <c r="Q2801" s="21">
        <f>YEAR(A2801)</f>
        <v/>
      </c>
    </row>
    <row r="2802">
      <c r="A2802" s="14" t="n">
        <v>45512</v>
      </c>
      <c r="B2802" s="15">
        <f>'01_RAW_Spot'!B2802</f>
        <v/>
      </c>
      <c r="C2802" s="16">
        <f>'01_RAW_IV'!B2802</f>
        <v/>
      </c>
      <c r="D2802" s="15">
        <f>LN(B2802/B2801)</f>
        <v/>
      </c>
      <c r="E2802" s="16">
        <f>STDEV(D2782:D2802)*SQRT(252)</f>
        <v/>
      </c>
      <c r="F2802" s="16">
        <f>STDEV(D2740:D2802)*SQRT(252)</f>
        <v/>
      </c>
      <c r="G2802" s="16">
        <f>IF(OR(C2802="",F2802=""),"",C2802-F2802)</f>
        <v/>
      </c>
      <c r="H2802" s="17">
        <f>IF(OR(C2802="",F2802="",F2802=0),"",C2802/F2802)</f>
        <v/>
      </c>
      <c r="I2802" s="18">
        <f>IF('01_RAW_FwdRV'!B2802="","",'01_RAW_FwdRV'!B2802)</f>
        <v/>
      </c>
      <c r="J2802" s="18">
        <f>IF(ROW()&lt;=3286,STDEV(D2803:D2823)*SQRT(252),"")</f>
        <v/>
      </c>
      <c r="K2802" s="18">
        <f>IF(ROW()&lt;=3244,LN(B2865/B2802),"")</f>
        <v/>
      </c>
      <c r="L2802" s="19" t="n">
        <v>0.01535166012138522</v>
      </c>
      <c r="M2802" s="19" t="n">
        <v>0.04534094966083541</v>
      </c>
      <c r="N2802" s="17" t="n">
        <v>-0.08570236638303794</v>
      </c>
      <c r="O2802" s="20">
        <f>IF(F2802="","",IF(F2802&lt;'04_VOLATILITY_REGIMES'!$C$5,"Low",IF(F2802&lt;'04_VOLATILITY_REGIMES'!$C$6,"Normal",IF(F2802&lt;'04_VOLATILITY_REGIMES'!$C$7,"High","Extreme"))))</f>
        <v/>
      </c>
      <c r="P2802" s="20">
        <f>O2803</f>
        <v/>
      </c>
      <c r="Q2802" s="21">
        <f>YEAR(A2802)</f>
        <v/>
      </c>
    </row>
    <row r="2803">
      <c r="A2803" s="14" t="n">
        <v>45513</v>
      </c>
      <c r="B2803" s="15">
        <f>'01_RAW_Spot'!B2803</f>
        <v/>
      </c>
      <c r="C2803" s="16">
        <f>'01_RAW_IV'!B2803</f>
        <v/>
      </c>
      <c r="D2803" s="15">
        <f>LN(B2803/B2802)</f>
        <v/>
      </c>
      <c r="E2803" s="16">
        <f>STDEV(D2783:D2803)*SQRT(252)</f>
        <v/>
      </c>
      <c r="F2803" s="16">
        <f>STDEV(D2741:D2803)*SQRT(252)</f>
        <v/>
      </c>
      <c r="G2803" s="16">
        <f>IF(OR(C2803="",F2803=""),"",C2803-F2803)</f>
        <v/>
      </c>
      <c r="H2803" s="17">
        <f>IF(OR(C2803="",F2803="",F2803=0),"",C2803/F2803)</f>
        <v/>
      </c>
      <c r="I2803" s="18">
        <f>IF('01_RAW_FwdRV'!B2803="","",'01_RAW_FwdRV'!B2803)</f>
        <v/>
      </c>
      <c r="J2803" s="18">
        <f>IF(ROW()&lt;=3286,STDEV(D2804:D2824)*SQRT(252),"")</f>
        <v/>
      </c>
      <c r="K2803" s="18">
        <f>IF(ROW()&lt;=3244,LN(B2866/B2803),"")</f>
        <v/>
      </c>
      <c r="L2803" s="19" t="n">
        <v>0.01427551748750892</v>
      </c>
      <c r="M2803" s="19" t="n">
        <v>0.04603854389721627</v>
      </c>
      <c r="N2803" s="17" t="n">
        <v>-0.1194510028152529</v>
      </c>
      <c r="O2803" s="20">
        <f>IF(F2803="","",IF(F2803&lt;'04_VOLATILITY_REGIMES'!$C$5,"Low",IF(F2803&lt;'04_VOLATILITY_REGIMES'!$C$6,"Normal",IF(F2803&lt;'04_VOLATILITY_REGIMES'!$C$7,"High","Extreme"))))</f>
        <v/>
      </c>
      <c r="P2803" s="20">
        <f>O2804</f>
        <v/>
      </c>
      <c r="Q2803" s="21">
        <f>YEAR(A2803)</f>
        <v/>
      </c>
    </row>
    <row r="2804">
      <c r="A2804" s="14" t="n">
        <v>45516</v>
      </c>
      <c r="B2804" s="15">
        <f>'01_RAW_Spot'!B2804</f>
        <v/>
      </c>
      <c r="C2804" s="16">
        <f>'01_RAW_IV'!B2804</f>
        <v/>
      </c>
      <c r="D2804" s="15">
        <f>LN(B2804/B2803)</f>
        <v/>
      </c>
      <c r="E2804" s="16">
        <f>STDEV(D2784:D2804)*SQRT(252)</f>
        <v/>
      </c>
      <c r="F2804" s="16">
        <f>STDEV(D2742:D2804)*SQRT(252)</f>
        <v/>
      </c>
      <c r="G2804" s="16">
        <f>IF(OR(C2804="",F2804=""),"",C2804-F2804)</f>
        <v/>
      </c>
      <c r="H2804" s="17">
        <f>IF(OR(C2804="",F2804="",F2804=0),"",C2804/F2804)</f>
        <v/>
      </c>
      <c r="I2804" s="18">
        <f>IF('01_RAW_FwdRV'!B2804="","",'01_RAW_FwdRV'!B2804)</f>
        <v/>
      </c>
      <c r="J2804" s="18">
        <f>IF(ROW()&lt;=3286,STDEV(D2805:D2825)*SQRT(252),"")</f>
        <v/>
      </c>
      <c r="K2804" s="18">
        <f>IF(ROW()&lt;=3244,LN(B2867/B2804),"")</f>
        <v/>
      </c>
      <c r="L2804" s="19" t="n">
        <v>0.01462718515875847</v>
      </c>
      <c r="M2804" s="19" t="n">
        <v>0.04602211915804495</v>
      </c>
      <c r="N2804" s="17" t="n">
        <v>-0.1193334686135598</v>
      </c>
      <c r="O2804" s="20">
        <f>IF(F2804="","",IF(F2804&lt;'04_VOLATILITY_REGIMES'!$C$5,"Low",IF(F2804&lt;'04_VOLATILITY_REGIMES'!$C$6,"Normal",IF(F2804&lt;'04_VOLATILITY_REGIMES'!$C$7,"High","Extreme"))))</f>
        <v/>
      </c>
      <c r="P2804" s="20">
        <f>O2805</f>
        <v/>
      </c>
      <c r="Q2804" s="21">
        <f>YEAR(A2804)</f>
        <v/>
      </c>
    </row>
    <row r="2805">
      <c r="A2805" s="14" t="n">
        <v>45517</v>
      </c>
      <c r="B2805" s="15">
        <f>'01_RAW_Spot'!B2805</f>
        <v/>
      </c>
      <c r="C2805" s="16">
        <f>'01_RAW_IV'!B2805</f>
        <v/>
      </c>
      <c r="D2805" s="15">
        <f>LN(B2805/B2804)</f>
        <v/>
      </c>
      <c r="E2805" s="16">
        <f>STDEV(D2785:D2805)*SQRT(252)</f>
        <v/>
      </c>
      <c r="F2805" s="16">
        <f>STDEV(D2743:D2805)*SQRT(252)</f>
        <v/>
      </c>
      <c r="G2805" s="16">
        <f>IF(OR(C2805="",F2805=""),"",C2805-F2805)</f>
        <v/>
      </c>
      <c r="H2805" s="17">
        <f>IF(OR(C2805="",F2805="",F2805=0),"",C2805/F2805)</f>
        <v/>
      </c>
      <c r="I2805" s="18">
        <f>IF('01_RAW_FwdRV'!B2805="","",'01_RAW_FwdRV'!B2805)</f>
        <v/>
      </c>
      <c r="J2805" s="18">
        <f>IF(ROW()&lt;=3286,STDEV(D2806:D2826)*SQRT(252),"")</f>
        <v/>
      </c>
      <c r="K2805" s="18">
        <f>IF(ROW()&lt;=3244,LN(B2868/B2805),"")</f>
        <v/>
      </c>
      <c r="L2805" s="19" t="n">
        <v>0.01533523537803138</v>
      </c>
      <c r="M2805" s="19" t="n">
        <v>0.04529243937232525</v>
      </c>
      <c r="N2805" s="17" t="n">
        <v>-0.117475006446656</v>
      </c>
      <c r="O2805" s="20">
        <f>IF(F2805="","",IF(F2805&lt;'04_VOLATILITY_REGIMES'!$C$5,"Low",IF(F2805&lt;'04_VOLATILITY_REGIMES'!$C$6,"Normal",IF(F2805&lt;'04_VOLATILITY_REGIMES'!$C$7,"High","Extreme"))))</f>
        <v/>
      </c>
      <c r="P2805" s="20">
        <f>O2806</f>
        <v/>
      </c>
      <c r="Q2805" s="21">
        <f>YEAR(A2805)</f>
        <v/>
      </c>
    </row>
    <row r="2806">
      <c r="A2806" s="14" t="n">
        <v>45518</v>
      </c>
      <c r="B2806" s="15">
        <f>'01_RAW_Spot'!B2806</f>
        <v/>
      </c>
      <c r="C2806" s="16">
        <f>'01_RAW_IV'!B2806</f>
        <v/>
      </c>
      <c r="D2806" s="15">
        <f>LN(B2806/B2805)</f>
        <v/>
      </c>
      <c r="E2806" s="16">
        <f>STDEV(D2786:D2806)*SQRT(252)</f>
        <v/>
      </c>
      <c r="F2806" s="16">
        <f>STDEV(D2744:D2806)*SQRT(252)</f>
        <v/>
      </c>
      <c r="G2806" s="16">
        <f>IF(OR(C2806="",F2806=""),"",C2806-F2806)</f>
        <v/>
      </c>
      <c r="H2806" s="17">
        <f>IF(OR(C2806="",F2806="",F2806=0),"",C2806/F2806)</f>
        <v/>
      </c>
      <c r="I2806" s="18">
        <f>IF('01_RAW_FwdRV'!B2806="","",'01_RAW_FwdRV'!B2806)</f>
        <v/>
      </c>
      <c r="J2806" s="18">
        <f>IF(ROW()&lt;=3286,STDEV(D2807:D2827)*SQRT(252),"")</f>
        <v/>
      </c>
      <c r="K2806" s="18">
        <f>IF(ROW()&lt;=3244,LN(B2869/B2806),"")</f>
        <v/>
      </c>
      <c r="L2806" s="19" t="n">
        <v>0.008199643493761141</v>
      </c>
      <c r="M2806" s="19" t="n">
        <v>0.04670231729055258</v>
      </c>
      <c r="N2806" s="17" t="n">
        <v>-0.1728262216579833</v>
      </c>
      <c r="O2806" s="20">
        <f>IF(F2806="","",IF(F2806&lt;'04_VOLATILITY_REGIMES'!$C$5,"Low",IF(F2806&lt;'04_VOLATILITY_REGIMES'!$C$6,"Normal",IF(F2806&lt;'04_VOLATILITY_REGIMES'!$C$7,"High","Extreme"))))</f>
        <v/>
      </c>
      <c r="P2806" s="20">
        <f>O2807</f>
        <v/>
      </c>
      <c r="Q2806" s="21">
        <f>YEAR(A2806)</f>
        <v/>
      </c>
    </row>
    <row r="2807">
      <c r="A2807" s="14" t="n">
        <v>45520</v>
      </c>
      <c r="B2807" s="15">
        <f>'01_RAW_Spot'!B2807</f>
        <v/>
      </c>
      <c r="C2807" s="16">
        <f>'01_RAW_IV'!B2807</f>
        <v/>
      </c>
      <c r="D2807" s="15">
        <f>LN(B2807/B2806)</f>
        <v/>
      </c>
      <c r="E2807" s="16">
        <f>STDEV(D2787:D2807)*SQRT(252)</f>
        <v/>
      </c>
      <c r="F2807" s="16">
        <f>STDEV(D2745:D2807)*SQRT(252)</f>
        <v/>
      </c>
      <c r="G2807" s="16">
        <f>IF(OR(C2807="",F2807=""),"",C2807-F2807)</f>
        <v/>
      </c>
      <c r="H2807" s="17">
        <f>IF(OR(C2807="",F2807="",F2807=0),"",C2807/F2807)</f>
        <v/>
      </c>
      <c r="I2807" s="18">
        <f>IF('01_RAW_FwdRV'!B2807="","",'01_RAW_FwdRV'!B2807)</f>
        <v/>
      </c>
      <c r="J2807" s="18">
        <f>IF(ROW()&lt;=3286,STDEV(D2808:D2828)*SQRT(252),"")</f>
        <v/>
      </c>
      <c r="K2807" s="18">
        <f>IF(ROW()&lt;=3244,LN(B2870/B2807),"")</f>
        <v/>
      </c>
      <c r="L2807" s="19" t="n">
        <v>0.009978617248752673</v>
      </c>
      <c r="M2807" s="19" t="n">
        <v>0.04526015680684248</v>
      </c>
      <c r="N2807" s="17" t="n">
        <v>-0.1616162933707888</v>
      </c>
      <c r="O2807" s="20">
        <f>IF(F2807="","",IF(F2807&lt;'04_VOLATILITY_REGIMES'!$C$5,"Low",IF(F2807&lt;'04_VOLATILITY_REGIMES'!$C$6,"Normal",IF(F2807&lt;'04_VOLATILITY_REGIMES'!$C$7,"High","Extreme"))))</f>
        <v/>
      </c>
      <c r="P2807" s="20">
        <f>O2808</f>
        <v/>
      </c>
      <c r="Q2807" s="21">
        <f>YEAR(A2807)</f>
        <v/>
      </c>
    </row>
    <row r="2808">
      <c r="A2808" s="14" t="n">
        <v>45523</v>
      </c>
      <c r="B2808" s="15">
        <f>'01_RAW_Spot'!B2808</f>
        <v/>
      </c>
      <c r="C2808" s="16">
        <f>'01_RAW_IV'!B2808</f>
        <v/>
      </c>
      <c r="D2808" s="15">
        <f>LN(B2808/B2807)</f>
        <v/>
      </c>
      <c r="E2808" s="16">
        <f>STDEV(D2788:D2808)*SQRT(252)</f>
        <v/>
      </c>
      <c r="F2808" s="16">
        <f>STDEV(D2746:D2808)*SQRT(252)</f>
        <v/>
      </c>
      <c r="G2808" s="16">
        <f>IF(OR(C2808="",F2808=""),"",C2808-F2808)</f>
        <v/>
      </c>
      <c r="H2808" s="17">
        <f>IF(OR(C2808="",F2808="",F2808=0),"",C2808/F2808)</f>
        <v/>
      </c>
      <c r="I2808" s="18">
        <f>IF('01_RAW_FwdRV'!B2808="","",'01_RAW_FwdRV'!B2808)</f>
        <v/>
      </c>
      <c r="J2808" s="18">
        <f>IF(ROW()&lt;=3286,STDEV(D2809:D2829)*SQRT(252),"")</f>
        <v/>
      </c>
      <c r="K2808" s="18">
        <f>IF(ROW()&lt;=3244,LN(B2871/B2808),"")</f>
        <v/>
      </c>
      <c r="L2808" s="19" t="n">
        <v>0.007125044531528322</v>
      </c>
      <c r="M2808" s="19" t="n">
        <v>0.04987531172069826</v>
      </c>
      <c r="N2808" s="17" t="n">
        <v>-0.2019505496637954</v>
      </c>
      <c r="O2808" s="20">
        <f>IF(F2808="","",IF(F2808&lt;'04_VOLATILITY_REGIMES'!$C$5,"Low",IF(F2808&lt;'04_VOLATILITY_REGIMES'!$C$6,"Normal",IF(F2808&lt;'04_VOLATILITY_REGIMES'!$C$7,"High","Extreme"))))</f>
        <v/>
      </c>
      <c r="P2808" s="20">
        <f>O2809</f>
        <v/>
      </c>
      <c r="Q2808" s="21">
        <f>YEAR(A2808)</f>
        <v/>
      </c>
    </row>
    <row r="2809">
      <c r="A2809" s="14" t="n">
        <v>45524</v>
      </c>
      <c r="B2809" s="15">
        <f>'01_RAW_Spot'!B2809</f>
        <v/>
      </c>
      <c r="C2809" s="16">
        <f>'01_RAW_IV'!B2809</f>
        <v/>
      </c>
      <c r="D2809" s="15">
        <f>LN(B2809/B2808)</f>
        <v/>
      </c>
      <c r="E2809" s="16">
        <f>STDEV(D2789:D2809)*SQRT(252)</f>
        <v/>
      </c>
      <c r="F2809" s="16">
        <f>STDEV(D2747:D2809)*SQRT(252)</f>
        <v/>
      </c>
      <c r="G2809" s="16">
        <f>IF(OR(C2809="",F2809=""),"",C2809-F2809)</f>
        <v/>
      </c>
      <c r="H2809" s="17">
        <f>IF(OR(C2809="",F2809="",F2809=0),"",C2809/F2809)</f>
        <v/>
      </c>
      <c r="I2809" s="18">
        <f>IF('01_RAW_FwdRV'!B2809="","",'01_RAW_FwdRV'!B2809)</f>
        <v/>
      </c>
      <c r="J2809" s="18">
        <f>IF(ROW()&lt;=3286,STDEV(D2810:D2830)*SQRT(252),"")</f>
        <v/>
      </c>
      <c r="K2809" s="18">
        <f>IF(ROW()&lt;=3244,LN(B2872/B2809),"")</f>
        <v/>
      </c>
      <c r="L2809" s="19" t="n">
        <v>0.0113960113960114</v>
      </c>
      <c r="M2809" s="19" t="n">
        <v>0.05021367521367522</v>
      </c>
      <c r="N2809" s="17" t="n">
        <v>-0.1686206841077228</v>
      </c>
      <c r="O2809" s="20">
        <f>IF(F2809="","",IF(F2809&lt;'04_VOLATILITY_REGIMES'!$C$5,"Low",IF(F2809&lt;'04_VOLATILITY_REGIMES'!$C$6,"Normal",IF(F2809&lt;'04_VOLATILITY_REGIMES'!$C$7,"High","Extreme"))))</f>
        <v/>
      </c>
      <c r="P2809" s="20">
        <f>O2810</f>
        <v/>
      </c>
      <c r="Q2809" s="21">
        <f>YEAR(A2809)</f>
        <v/>
      </c>
    </row>
    <row r="2810">
      <c r="A2810" s="14" t="n">
        <v>45525</v>
      </c>
      <c r="B2810" s="15">
        <f>'01_RAW_Spot'!B2810</f>
        <v/>
      </c>
      <c r="C2810" s="16">
        <f>'01_RAW_IV'!B2810</f>
        <v/>
      </c>
      <c r="D2810" s="15">
        <f>LN(B2810/B2809)</f>
        <v/>
      </c>
      <c r="E2810" s="16">
        <f>STDEV(D2790:D2810)*SQRT(252)</f>
        <v/>
      </c>
      <c r="F2810" s="16">
        <f>STDEV(D2748:D2810)*SQRT(252)</f>
        <v/>
      </c>
      <c r="G2810" s="16">
        <f>IF(OR(C2810="",F2810=""),"",C2810-F2810)</f>
        <v/>
      </c>
      <c r="H2810" s="17">
        <f>IF(OR(C2810="",F2810="",F2810=0),"",C2810/F2810)</f>
        <v/>
      </c>
      <c r="I2810" s="18">
        <f>IF('01_RAW_FwdRV'!B2810="","",'01_RAW_FwdRV'!B2810)</f>
        <v/>
      </c>
      <c r="J2810" s="18">
        <f>IF(ROW()&lt;=3286,STDEV(D2811:D2831)*SQRT(252),"")</f>
        <v/>
      </c>
      <c r="K2810" s="18">
        <f>IF(ROW()&lt;=3244,LN(B2873/B2810),"")</f>
        <v/>
      </c>
      <c r="L2810" s="19" t="n">
        <v>0.01317194731221075</v>
      </c>
      <c r="M2810" s="19" t="n">
        <v>0.04770380918476326</v>
      </c>
      <c r="N2810" s="17" t="n">
        <v>-0.1358626545010478</v>
      </c>
      <c r="O2810" s="20">
        <f>IF(F2810="","",IF(F2810&lt;'04_VOLATILITY_REGIMES'!$C$5,"Low",IF(F2810&lt;'04_VOLATILITY_REGIMES'!$C$6,"Normal",IF(F2810&lt;'04_VOLATILITY_REGIMES'!$C$7,"High","Extreme"))))</f>
        <v/>
      </c>
      <c r="P2810" s="20">
        <f>O2811</f>
        <v/>
      </c>
      <c r="Q2810" s="21">
        <f>YEAR(A2810)</f>
        <v/>
      </c>
    </row>
    <row r="2811">
      <c r="A2811" s="14" t="n">
        <v>45526</v>
      </c>
      <c r="B2811" s="15">
        <f>'01_RAW_Spot'!B2811</f>
        <v/>
      </c>
      <c r="C2811" s="16">
        <f>'01_RAW_IV'!B2811</f>
        <v/>
      </c>
      <c r="D2811" s="15">
        <f>LN(B2811/B2810)</f>
        <v/>
      </c>
      <c r="E2811" s="16">
        <f>STDEV(D2791:D2811)*SQRT(252)</f>
        <v/>
      </c>
      <c r="F2811" s="16">
        <f>STDEV(D2749:D2811)*SQRT(252)</f>
        <v/>
      </c>
      <c r="G2811" s="16">
        <f>IF(OR(C2811="",F2811=""),"",C2811-F2811)</f>
        <v/>
      </c>
      <c r="H2811" s="17">
        <f>IF(OR(C2811="",F2811="",F2811=0),"",C2811/F2811)</f>
        <v/>
      </c>
      <c r="I2811" s="18">
        <f>IF('01_RAW_FwdRV'!B2811="","",'01_RAW_FwdRV'!B2811)</f>
        <v/>
      </c>
      <c r="J2811" s="18">
        <f>IF(ROW()&lt;=3286,STDEV(D2812:D2832)*SQRT(252),"")</f>
        <v/>
      </c>
      <c r="K2811" s="18">
        <f>IF(ROW()&lt;=3244,LN(B2874/B2811),"")</f>
        <v/>
      </c>
      <c r="L2811" s="19" t="n">
        <v>0.0103202846975089</v>
      </c>
      <c r="M2811" s="19" t="n">
        <v>0.04768683274021352</v>
      </c>
      <c r="N2811" s="17" t="n">
        <v>-0.1639312318257016</v>
      </c>
      <c r="O2811" s="20">
        <f>IF(F2811="","",IF(F2811&lt;'04_VOLATILITY_REGIMES'!$C$5,"Low",IF(F2811&lt;'04_VOLATILITY_REGIMES'!$C$6,"Normal",IF(F2811&lt;'04_VOLATILITY_REGIMES'!$C$7,"High","Extreme"))))</f>
        <v/>
      </c>
      <c r="P2811" s="20">
        <f>O2812</f>
        <v/>
      </c>
      <c r="Q2811" s="21">
        <f>YEAR(A2811)</f>
        <v/>
      </c>
    </row>
    <row r="2812">
      <c r="A2812" s="14" t="n">
        <v>45527</v>
      </c>
      <c r="B2812" s="15">
        <f>'01_RAW_Spot'!B2812</f>
        <v/>
      </c>
      <c r="C2812" s="16">
        <f>'01_RAW_IV'!B2812</f>
        <v/>
      </c>
      <c r="D2812" s="15">
        <f>LN(B2812/B2811)</f>
        <v/>
      </c>
      <c r="E2812" s="16">
        <f>STDEV(D2792:D2812)*SQRT(252)</f>
        <v/>
      </c>
      <c r="F2812" s="16">
        <f>STDEV(D2750:D2812)*SQRT(252)</f>
        <v/>
      </c>
      <c r="G2812" s="16">
        <f>IF(OR(C2812="",F2812=""),"",C2812-F2812)</f>
        <v/>
      </c>
      <c r="H2812" s="17">
        <f>IF(OR(C2812="",F2812="",F2812=0),"",C2812/F2812)</f>
        <v/>
      </c>
      <c r="I2812" s="18">
        <f>IF('01_RAW_FwdRV'!B2812="","",'01_RAW_FwdRV'!B2812)</f>
        <v/>
      </c>
      <c r="J2812" s="18">
        <f>IF(ROW()&lt;=3286,STDEV(D2813:D2833)*SQRT(252),"")</f>
        <v/>
      </c>
      <c r="K2812" s="18">
        <f>IF(ROW()&lt;=3244,LN(B2875/B2812),"")</f>
        <v/>
      </c>
      <c r="L2812" s="19" t="n">
        <v>0.008537886872998933</v>
      </c>
      <c r="M2812" s="19" t="n">
        <v>0.04944859480611882</v>
      </c>
      <c r="N2812" s="17" t="n">
        <v>-0.1766279721803043</v>
      </c>
      <c r="O2812" s="20">
        <f>IF(F2812="","",IF(F2812&lt;'04_VOLATILITY_REGIMES'!$C$5,"Low",IF(F2812&lt;'04_VOLATILITY_REGIMES'!$C$6,"Normal",IF(F2812&lt;'04_VOLATILITY_REGIMES'!$C$7,"High","Extreme"))))</f>
        <v/>
      </c>
      <c r="P2812" s="20">
        <f>O2813</f>
        <v/>
      </c>
      <c r="Q2812" s="21">
        <f>YEAR(A2812)</f>
        <v/>
      </c>
    </row>
    <row r="2813">
      <c r="A2813" s="14" t="n">
        <v>45530</v>
      </c>
      <c r="B2813" s="15">
        <f>'01_RAW_Spot'!B2813</f>
        <v/>
      </c>
      <c r="C2813" s="16">
        <f>'01_RAW_IV'!B2813</f>
        <v/>
      </c>
      <c r="D2813" s="15">
        <f>LN(B2813/B2812)</f>
        <v/>
      </c>
      <c r="E2813" s="16">
        <f>STDEV(D2793:D2813)*SQRT(252)</f>
        <v/>
      </c>
      <c r="F2813" s="16">
        <f>STDEV(D2751:D2813)*SQRT(252)</f>
        <v/>
      </c>
      <c r="G2813" s="16">
        <f>IF(OR(C2813="",F2813=""),"",C2813-F2813)</f>
        <v/>
      </c>
      <c r="H2813" s="17">
        <f>IF(OR(C2813="",F2813="",F2813=0),"",C2813/F2813)</f>
        <v/>
      </c>
      <c r="I2813" s="18">
        <f>IF('01_RAW_FwdRV'!B2813="","",'01_RAW_FwdRV'!B2813)</f>
        <v/>
      </c>
      <c r="J2813" s="18">
        <f>IF(ROW()&lt;=3286,STDEV(D2814:D2834)*SQRT(252),"")</f>
        <v/>
      </c>
      <c r="K2813" s="18">
        <f>IF(ROW()&lt;=3244,LN(B2876/B2813),"")</f>
        <v/>
      </c>
      <c r="L2813" s="19" t="n">
        <v>0.007467994310099573</v>
      </c>
      <c r="M2813" s="19" t="n">
        <v>0.04374110953058322</v>
      </c>
      <c r="N2813" s="17" t="n">
        <v>-0.1592420083133934</v>
      </c>
      <c r="O2813" s="20">
        <f>IF(F2813="","",IF(F2813&lt;'04_VOLATILITY_REGIMES'!$C$5,"Low",IF(F2813&lt;'04_VOLATILITY_REGIMES'!$C$6,"Normal",IF(F2813&lt;'04_VOLATILITY_REGIMES'!$C$7,"High","Extreme"))))</f>
        <v/>
      </c>
      <c r="P2813" s="20">
        <f>O2814</f>
        <v/>
      </c>
      <c r="Q2813" s="21">
        <f>YEAR(A2813)</f>
        <v/>
      </c>
    </row>
    <row r="2814">
      <c r="A2814" s="14" t="n">
        <v>45531</v>
      </c>
      <c r="B2814" s="15">
        <f>'01_RAW_Spot'!B2814</f>
        <v/>
      </c>
      <c r="C2814" s="16">
        <f>'01_RAW_IV'!B2814</f>
        <v/>
      </c>
      <c r="D2814" s="15">
        <f>LN(B2814/B2813)</f>
        <v/>
      </c>
      <c r="E2814" s="16">
        <f>STDEV(D2794:D2814)*SQRT(252)</f>
        <v/>
      </c>
      <c r="F2814" s="16">
        <f>STDEV(D2752:D2814)*SQRT(252)</f>
        <v/>
      </c>
      <c r="G2814" s="16">
        <f>IF(OR(C2814="",F2814=""),"",C2814-F2814)</f>
        <v/>
      </c>
      <c r="H2814" s="17">
        <f>IF(OR(C2814="",F2814="",F2814=0),"",C2814/F2814)</f>
        <v/>
      </c>
      <c r="I2814" s="18">
        <f>IF('01_RAW_FwdRV'!B2814="","",'01_RAW_FwdRV'!B2814)</f>
        <v/>
      </c>
      <c r="J2814" s="18">
        <f>IF(ROW()&lt;=3286,STDEV(D2815:D2835)*SQRT(252),"")</f>
        <v/>
      </c>
      <c r="K2814" s="18">
        <f>IF(ROW()&lt;=3244,LN(B2877/B2814),"")</f>
        <v/>
      </c>
      <c r="L2814" s="19" t="n">
        <v>0.008176324209029506</v>
      </c>
      <c r="M2814" s="19" t="n">
        <v>0.04372555990046214</v>
      </c>
      <c r="N2814" s="17" t="n">
        <v>-0.1477623098073281</v>
      </c>
      <c r="O2814" s="20">
        <f>IF(F2814="","",IF(F2814&lt;'04_VOLATILITY_REGIMES'!$C$5,"Low",IF(F2814&lt;'04_VOLATILITY_REGIMES'!$C$6,"Normal",IF(F2814&lt;'04_VOLATILITY_REGIMES'!$C$7,"High","Extreme"))))</f>
        <v/>
      </c>
      <c r="P2814" s="20">
        <f>O2815</f>
        <v/>
      </c>
      <c r="Q2814" s="21">
        <f>YEAR(A2814)</f>
        <v/>
      </c>
    </row>
    <row r="2815">
      <c r="A2815" s="14" t="n">
        <v>45532</v>
      </c>
      <c r="B2815" s="15">
        <f>'01_RAW_Spot'!B2815</f>
        <v/>
      </c>
      <c r="C2815" s="16">
        <f>'01_RAW_IV'!B2815</f>
        <v/>
      </c>
      <c r="D2815" s="15">
        <f>LN(B2815/B2814)</f>
        <v/>
      </c>
      <c r="E2815" s="16">
        <f>STDEV(D2795:D2815)*SQRT(252)</f>
        <v/>
      </c>
      <c r="F2815" s="16">
        <f>STDEV(D2753:D2815)*SQRT(252)</f>
        <v/>
      </c>
      <c r="G2815" s="16">
        <f>IF(OR(C2815="",F2815=""),"",C2815-F2815)</f>
        <v/>
      </c>
      <c r="H2815" s="17">
        <f>IF(OR(C2815="",F2815="",F2815=0),"",C2815/F2815)</f>
        <v/>
      </c>
      <c r="I2815" s="18">
        <f>IF('01_RAW_FwdRV'!B2815="","",'01_RAW_FwdRV'!B2815)</f>
        <v/>
      </c>
      <c r="J2815" s="18">
        <f>IF(ROW()&lt;=3286,STDEV(D2816:D2836)*SQRT(252),"")</f>
        <v/>
      </c>
      <c r="K2815" s="18">
        <f>IF(ROW()&lt;=3244,LN(B2878/B2815),"")</f>
        <v/>
      </c>
      <c r="L2815" s="19" t="n">
        <v>0.008884150675195452</v>
      </c>
      <c r="M2815" s="19" t="n">
        <v>0.04371002132196162</v>
      </c>
      <c r="N2815" s="17" t="n">
        <v>-0.1441659442452431</v>
      </c>
      <c r="O2815" s="20">
        <f>IF(F2815="","",IF(F2815&lt;'04_VOLATILITY_REGIMES'!$C$5,"Low",IF(F2815&lt;'04_VOLATILITY_REGIMES'!$C$6,"Normal",IF(F2815&lt;'04_VOLATILITY_REGIMES'!$C$7,"High","Extreme"))))</f>
        <v/>
      </c>
      <c r="P2815" s="20">
        <f>O2816</f>
        <v/>
      </c>
      <c r="Q2815" s="21">
        <f>YEAR(A2815)</f>
        <v/>
      </c>
    </row>
    <row r="2816">
      <c r="A2816" s="14" t="n">
        <v>45533</v>
      </c>
      <c r="B2816" s="15">
        <f>'01_RAW_Spot'!B2816</f>
        <v/>
      </c>
      <c r="C2816" s="16">
        <f>'01_RAW_IV'!B2816</f>
        <v/>
      </c>
      <c r="D2816" s="15">
        <f>LN(B2816/B2815)</f>
        <v/>
      </c>
      <c r="E2816" s="16">
        <f>STDEV(D2796:D2816)*SQRT(252)</f>
        <v/>
      </c>
      <c r="F2816" s="16">
        <f>STDEV(D2754:D2816)*SQRT(252)</f>
        <v/>
      </c>
      <c r="G2816" s="16">
        <f>IF(OR(C2816="",F2816=""),"",C2816-F2816)</f>
        <v/>
      </c>
      <c r="H2816" s="17">
        <f>IF(OR(C2816="",F2816="",F2816=0),"",C2816/F2816)</f>
        <v/>
      </c>
      <c r="I2816" s="18">
        <f>IF('01_RAW_FwdRV'!B2816="","",'01_RAW_FwdRV'!B2816)</f>
        <v/>
      </c>
      <c r="J2816" s="18">
        <f>IF(ROW()&lt;=3286,STDEV(D2817:D2837)*SQRT(252),"")</f>
        <v/>
      </c>
      <c r="K2816" s="18">
        <f>IF(ROW()&lt;=3244,LN(B2879/B2816),"")</f>
        <v/>
      </c>
      <c r="L2816" s="19" t="n">
        <v>0.009236234458259326</v>
      </c>
      <c r="M2816" s="19" t="n">
        <v>0.0433392539964476</v>
      </c>
      <c r="N2816" s="17" t="n">
        <v>-0.1278653813771035</v>
      </c>
      <c r="O2816" s="20">
        <f>IF(F2816="","",IF(F2816&lt;'04_VOLATILITY_REGIMES'!$C$5,"Low",IF(F2816&lt;'04_VOLATILITY_REGIMES'!$C$6,"Normal",IF(F2816&lt;'04_VOLATILITY_REGIMES'!$C$7,"High","Extreme"))))</f>
        <v/>
      </c>
      <c r="P2816" s="20">
        <f>O2817</f>
        <v/>
      </c>
      <c r="Q2816" s="21">
        <f>YEAR(A2816)</f>
        <v/>
      </c>
    </row>
    <row r="2817">
      <c r="A2817" s="14" t="n">
        <v>45534</v>
      </c>
      <c r="B2817" s="15">
        <f>'01_RAW_Spot'!B2817</f>
        <v/>
      </c>
      <c r="C2817" s="16">
        <f>'01_RAW_IV'!B2817</f>
        <v/>
      </c>
      <c r="D2817" s="15">
        <f>LN(B2817/B2816)</f>
        <v/>
      </c>
      <c r="E2817" s="16">
        <f>STDEV(D2797:D2817)*SQRT(252)</f>
        <v/>
      </c>
      <c r="F2817" s="16">
        <f>STDEV(D2755:D2817)*SQRT(252)</f>
        <v/>
      </c>
      <c r="G2817" s="16">
        <f>IF(OR(C2817="",F2817=""),"",C2817-F2817)</f>
        <v/>
      </c>
      <c r="H2817" s="17">
        <f>IF(OR(C2817="",F2817="",F2817=0),"",C2817/F2817)</f>
        <v/>
      </c>
      <c r="I2817" s="18">
        <f>IF('01_RAW_FwdRV'!B2817="","",'01_RAW_FwdRV'!B2817)</f>
        <v/>
      </c>
      <c r="J2817" s="18">
        <f>IF(ROW()&lt;=3286,STDEV(D2818:D2838)*SQRT(252),"")</f>
        <v/>
      </c>
      <c r="K2817" s="18">
        <f>IF(ROW()&lt;=3244,LN(B2880/B2817),"")</f>
        <v/>
      </c>
      <c r="L2817" s="19" t="n">
        <v>0.009232954545454546</v>
      </c>
      <c r="M2817" s="19" t="n">
        <v>0.04332386363636364</v>
      </c>
      <c r="N2817" s="17" t="n">
        <v>-0.1311587659748582</v>
      </c>
      <c r="O2817" s="20">
        <f>IF(F2817="","",IF(F2817&lt;'04_VOLATILITY_REGIMES'!$C$5,"Low",IF(F2817&lt;'04_VOLATILITY_REGIMES'!$C$6,"Normal",IF(F2817&lt;'04_VOLATILITY_REGIMES'!$C$7,"High","Extreme"))))</f>
        <v/>
      </c>
      <c r="P2817" s="20">
        <f>O2818</f>
        <v/>
      </c>
      <c r="Q2817" s="21">
        <f>YEAR(A2817)</f>
        <v/>
      </c>
    </row>
    <row r="2818">
      <c r="A2818" s="14" t="n">
        <v>45537</v>
      </c>
      <c r="B2818" s="15">
        <f>'01_RAW_Spot'!B2818</f>
        <v/>
      </c>
      <c r="C2818" s="16">
        <f>'01_RAW_IV'!B2818</f>
        <v/>
      </c>
      <c r="D2818" s="15">
        <f>LN(B2818/B2817)</f>
        <v/>
      </c>
      <c r="E2818" s="16">
        <f>STDEV(D2798:D2818)*SQRT(252)</f>
        <v/>
      </c>
      <c r="F2818" s="16">
        <f>STDEV(D2756:D2818)*SQRT(252)</f>
        <v/>
      </c>
      <c r="G2818" s="16">
        <f>IF(OR(C2818="",F2818=""),"",C2818-F2818)</f>
        <v/>
      </c>
      <c r="H2818" s="17">
        <f>IF(OR(C2818="",F2818="",F2818=0),"",C2818/F2818)</f>
        <v/>
      </c>
      <c r="I2818" s="18">
        <f>IF('01_RAW_FwdRV'!B2818="","",'01_RAW_FwdRV'!B2818)</f>
        <v/>
      </c>
      <c r="J2818" s="18">
        <f>IF(ROW()&lt;=3286,STDEV(D2819:D2839)*SQRT(252),"")</f>
        <v/>
      </c>
      <c r="K2818" s="18">
        <f>IF(ROW()&lt;=3244,LN(B2881/B2818),"")</f>
        <v/>
      </c>
      <c r="L2818" s="19" t="n">
        <v>0.009584664536741214</v>
      </c>
      <c r="M2818" s="19" t="n">
        <v>0.0433084842030529</v>
      </c>
      <c r="N2818" s="17" t="n">
        <v>-0.1127333108108058</v>
      </c>
      <c r="O2818" s="20">
        <f>IF(F2818="","",IF(F2818&lt;'04_VOLATILITY_REGIMES'!$C$5,"Low",IF(F2818&lt;'04_VOLATILITY_REGIMES'!$C$6,"Normal",IF(F2818&lt;'04_VOLATILITY_REGIMES'!$C$7,"High","Extreme"))))</f>
        <v/>
      </c>
      <c r="P2818" s="20">
        <f>O2819</f>
        <v/>
      </c>
      <c r="Q2818" s="21">
        <f>YEAR(A2818)</f>
        <v/>
      </c>
    </row>
    <row r="2819">
      <c r="A2819" s="14" t="n">
        <v>45538</v>
      </c>
      <c r="B2819" s="15">
        <f>'01_RAW_Spot'!B2819</f>
        <v/>
      </c>
      <c r="C2819" s="16">
        <f>'01_RAW_IV'!B2819</f>
        <v/>
      </c>
      <c r="D2819" s="15">
        <f>LN(B2819/B2818)</f>
        <v/>
      </c>
      <c r="E2819" s="16">
        <f>STDEV(D2799:D2819)*SQRT(252)</f>
        <v/>
      </c>
      <c r="F2819" s="16">
        <f>STDEV(D2757:D2819)*SQRT(252)</f>
        <v/>
      </c>
      <c r="G2819" s="16">
        <f>IF(OR(C2819="",F2819=""),"",C2819-F2819)</f>
        <v/>
      </c>
      <c r="H2819" s="17">
        <f>IF(OR(C2819="",F2819="",F2819=0),"",C2819/F2819)</f>
        <v/>
      </c>
      <c r="I2819" s="18">
        <f>IF('01_RAW_FwdRV'!B2819="","",'01_RAW_FwdRV'!B2819)</f>
        <v/>
      </c>
      <c r="J2819" s="18">
        <f>IF(ROW()&lt;=3286,STDEV(D2820:D2840)*SQRT(252),"")</f>
        <v/>
      </c>
      <c r="K2819" s="18">
        <f>IF(ROW()&lt;=3244,LN(B2882/B2819),"")</f>
        <v/>
      </c>
      <c r="L2819" s="19" t="n">
        <v>0.007452093683463449</v>
      </c>
      <c r="M2819" s="19" t="n">
        <v>0.0305180979418027</v>
      </c>
      <c r="N2819" s="17" t="n">
        <v>-0.01044445219214028</v>
      </c>
      <c r="O2819" s="20">
        <f>IF(F2819="","",IF(F2819&lt;'04_VOLATILITY_REGIMES'!$C$5,"Low",IF(F2819&lt;'04_VOLATILITY_REGIMES'!$C$6,"Normal",IF(F2819&lt;'04_VOLATILITY_REGIMES'!$C$7,"High","Extreme"))))</f>
        <v/>
      </c>
      <c r="P2819" s="20">
        <f>O2820</f>
        <v/>
      </c>
      <c r="Q2819" s="21">
        <f>YEAR(A2819)</f>
        <v/>
      </c>
    </row>
    <row r="2820">
      <c r="A2820" s="14" t="n">
        <v>45539</v>
      </c>
      <c r="B2820" s="15">
        <f>'01_RAW_Spot'!B2820</f>
        <v/>
      </c>
      <c r="C2820" s="16">
        <f>'01_RAW_IV'!B2820</f>
        <v/>
      </c>
      <c r="D2820" s="15">
        <f>LN(B2820/B2819)</f>
        <v/>
      </c>
      <c r="E2820" s="16">
        <f>STDEV(D2800:D2820)*SQRT(252)</f>
        <v/>
      </c>
      <c r="F2820" s="16">
        <f>STDEV(D2758:D2820)*SQRT(252)</f>
        <v/>
      </c>
      <c r="G2820" s="16">
        <f>IF(OR(C2820="",F2820=""),"",C2820-F2820)</f>
        <v/>
      </c>
      <c r="H2820" s="17">
        <f>IF(OR(C2820="",F2820="",F2820=0),"",C2820/F2820)</f>
        <v/>
      </c>
      <c r="I2820" s="18">
        <f>IF('01_RAW_FwdRV'!B2820="","",'01_RAW_FwdRV'!B2820)</f>
        <v/>
      </c>
      <c r="J2820" s="18">
        <f>IF(ROW()&lt;=3286,STDEV(D2821:D2841)*SQRT(252),"")</f>
        <v/>
      </c>
      <c r="K2820" s="18">
        <f>IF(ROW()&lt;=3244,LN(B2883/B2820),"")</f>
        <v/>
      </c>
      <c r="L2820" s="19" t="n">
        <v>0.008158921603405462</v>
      </c>
      <c r="M2820" s="19" t="n">
        <v>0.000354735721887194</v>
      </c>
      <c r="N2820" s="17" t="n">
        <v>0.1709414560392128</v>
      </c>
      <c r="O2820" s="20">
        <f>IF(F2820="","",IF(F2820&lt;'04_VOLATILITY_REGIMES'!$C$5,"Low",IF(F2820&lt;'04_VOLATILITY_REGIMES'!$C$6,"Normal",IF(F2820&lt;'04_VOLATILITY_REGIMES'!$C$7,"High","Extreme"))))</f>
        <v/>
      </c>
      <c r="P2820" s="20">
        <f>O2821</f>
        <v/>
      </c>
      <c r="Q2820" s="21">
        <f>YEAR(A2820)</f>
        <v/>
      </c>
    </row>
    <row r="2821">
      <c r="A2821" s="14" t="n">
        <v>45540</v>
      </c>
      <c r="B2821" s="15">
        <f>'01_RAW_Spot'!B2821</f>
        <v/>
      </c>
      <c r="C2821" s="16">
        <f>'01_RAW_IV'!B2821</f>
        <v/>
      </c>
      <c r="D2821" s="15">
        <f>LN(B2821/B2820)</f>
        <v/>
      </c>
      <c r="E2821" s="16">
        <f>STDEV(D2801:D2821)*SQRT(252)</f>
        <v/>
      </c>
      <c r="F2821" s="16">
        <f>STDEV(D2759:D2821)*SQRT(252)</f>
        <v/>
      </c>
      <c r="G2821" s="16">
        <f>IF(OR(C2821="",F2821=""),"",C2821-F2821)</f>
        <v/>
      </c>
      <c r="H2821" s="17">
        <f>IF(OR(C2821="",F2821="",F2821=0),"",C2821/F2821)</f>
        <v/>
      </c>
      <c r="I2821" s="18">
        <f>IF('01_RAW_FwdRV'!B2821="","",'01_RAW_FwdRV'!B2821)</f>
        <v/>
      </c>
      <c r="J2821" s="18">
        <f>IF(ROW()&lt;=3286,STDEV(D2822:D2842)*SQRT(252),"")</f>
        <v/>
      </c>
      <c r="K2821" s="18">
        <f>IF(ROW()&lt;=3244,LN(B2884/B2821),"")</f>
        <v/>
      </c>
      <c r="L2821" s="19" t="n">
        <v>0.006028368794326241</v>
      </c>
      <c r="M2821" s="19" t="n">
        <v>0.0003546099290780142</v>
      </c>
      <c r="N2821" s="17" t="n">
        <v>0.1783711235895475</v>
      </c>
      <c r="O2821" s="20">
        <f>IF(F2821="","",IF(F2821&lt;'04_VOLATILITY_REGIMES'!$C$5,"Low",IF(F2821&lt;'04_VOLATILITY_REGIMES'!$C$6,"Normal",IF(F2821&lt;'04_VOLATILITY_REGIMES'!$C$7,"High","Extreme"))))</f>
        <v/>
      </c>
      <c r="P2821" s="20">
        <f>O2822</f>
        <v/>
      </c>
      <c r="Q2821" s="21">
        <f>YEAR(A2821)</f>
        <v/>
      </c>
    </row>
    <row r="2822">
      <c r="A2822" s="14" t="n">
        <v>45541</v>
      </c>
      <c r="B2822" s="15">
        <f>'01_RAW_Spot'!B2822</f>
        <v/>
      </c>
      <c r="C2822" s="16">
        <f>'01_RAW_IV'!B2822</f>
        <v/>
      </c>
      <c r="D2822" s="15">
        <f>LN(B2822/B2821)</f>
        <v/>
      </c>
      <c r="E2822" s="16">
        <f>STDEV(D2802:D2822)*SQRT(252)</f>
        <v/>
      </c>
      <c r="F2822" s="16">
        <f>STDEV(D2760:D2822)*SQRT(252)</f>
        <v/>
      </c>
      <c r="G2822" s="16">
        <f>IF(OR(C2822="",F2822=""),"",C2822-F2822)</f>
        <v/>
      </c>
      <c r="H2822" s="17">
        <f>IF(OR(C2822="",F2822="",F2822=0),"",C2822/F2822)</f>
        <v/>
      </c>
      <c r="I2822" s="18">
        <f>IF('01_RAW_FwdRV'!B2822="","",'01_RAW_FwdRV'!B2822)</f>
        <v/>
      </c>
      <c r="J2822" s="18">
        <f>IF(ROW()&lt;=3286,STDEV(D2823:D2843)*SQRT(252),"")</f>
        <v/>
      </c>
      <c r="K2822" s="18">
        <f>IF(ROW()&lt;=3244,LN(B2885/B2822),"")</f>
        <v/>
      </c>
      <c r="L2822" s="19" t="n">
        <v>0.004962779156327543</v>
      </c>
      <c r="M2822" s="19" t="n">
        <v>0.0003544842254519674</v>
      </c>
      <c r="N2822" s="17" t="n">
        <v>0.157183337777629</v>
      </c>
      <c r="O2822" s="20">
        <f>IF(F2822="","",IF(F2822&lt;'04_VOLATILITY_REGIMES'!$C$5,"Low",IF(F2822&lt;'04_VOLATILITY_REGIMES'!$C$6,"Normal",IF(F2822&lt;'04_VOLATILITY_REGIMES'!$C$7,"High","Extreme"))))</f>
        <v/>
      </c>
      <c r="P2822" s="20">
        <f>O2823</f>
        <v/>
      </c>
      <c r="Q2822" s="21">
        <f>YEAR(A2822)</f>
        <v/>
      </c>
    </row>
    <row r="2823">
      <c r="A2823" s="14" t="n">
        <v>45544</v>
      </c>
      <c r="B2823" s="15">
        <f>'01_RAW_Spot'!B2823</f>
        <v/>
      </c>
      <c r="C2823" s="16">
        <f>'01_RAW_IV'!B2823</f>
        <v/>
      </c>
      <c r="D2823" s="15">
        <f>LN(B2823/B2822)</f>
        <v/>
      </c>
      <c r="E2823" s="16">
        <f>STDEV(D2803:D2823)*SQRT(252)</f>
        <v/>
      </c>
      <c r="F2823" s="16">
        <f>STDEV(D2761:D2823)*SQRT(252)</f>
        <v/>
      </c>
      <c r="G2823" s="16">
        <f>IF(OR(C2823="",F2823=""),"",C2823-F2823)</f>
        <v/>
      </c>
      <c r="H2823" s="17">
        <f>IF(OR(C2823="",F2823="",F2823=0),"",C2823/F2823)</f>
        <v/>
      </c>
      <c r="I2823" s="18">
        <f>IF('01_RAW_FwdRV'!B2823="","",'01_RAW_FwdRV'!B2823)</f>
        <v/>
      </c>
      <c r="J2823" s="18">
        <f>IF(ROW()&lt;=3286,STDEV(D2824:D2844)*SQRT(252),"")</f>
        <v/>
      </c>
      <c r="K2823" s="18">
        <f>IF(ROW()&lt;=3244,LN(B2886/B2823),"")</f>
        <v/>
      </c>
      <c r="L2823" s="19" t="n">
        <v>0.003897944720056697</v>
      </c>
      <c r="M2823" s="19" t="n">
        <v>0.0003543586109142452</v>
      </c>
      <c r="N2823" s="17" t="n">
        <v>0.158804405000087</v>
      </c>
      <c r="O2823" s="20">
        <f>IF(F2823="","",IF(F2823&lt;'04_VOLATILITY_REGIMES'!$C$5,"Low",IF(F2823&lt;'04_VOLATILITY_REGIMES'!$C$6,"Normal",IF(F2823&lt;'04_VOLATILITY_REGIMES'!$C$7,"High","Extreme"))))</f>
        <v/>
      </c>
      <c r="P2823" s="20">
        <f>O2824</f>
        <v/>
      </c>
      <c r="Q2823" s="21">
        <f>YEAR(A2823)</f>
        <v/>
      </c>
    </row>
    <row r="2824">
      <c r="A2824" s="14" t="n">
        <v>45545</v>
      </c>
      <c r="B2824" s="15">
        <f>'01_RAW_Spot'!B2824</f>
        <v/>
      </c>
      <c r="C2824" s="16">
        <f>'01_RAW_IV'!B2824</f>
        <v/>
      </c>
      <c r="D2824" s="15">
        <f>LN(B2824/B2823)</f>
        <v/>
      </c>
      <c r="E2824" s="16">
        <f>STDEV(D2804:D2824)*SQRT(252)</f>
        <v/>
      </c>
      <c r="F2824" s="16">
        <f>STDEV(D2762:D2824)*SQRT(252)</f>
        <v/>
      </c>
      <c r="G2824" s="16">
        <f>IF(OR(C2824="",F2824=""),"",C2824-F2824)</f>
        <v/>
      </c>
      <c r="H2824" s="17">
        <f>IF(OR(C2824="",F2824="",F2824=0),"",C2824/F2824)</f>
        <v/>
      </c>
      <c r="I2824" s="18">
        <f>IF('01_RAW_FwdRV'!B2824="","",'01_RAW_FwdRV'!B2824)</f>
        <v/>
      </c>
      <c r="J2824" s="18">
        <f>IF(ROW()&lt;=3286,STDEV(D2825:D2845)*SQRT(252),"")</f>
        <v/>
      </c>
      <c r="K2824" s="18">
        <f>IF(ROW()&lt;=3244,LN(B2887/B2824),"")</f>
        <v/>
      </c>
      <c r="L2824" s="19" t="n">
        <v>0.00495926319518243</v>
      </c>
      <c r="M2824" s="19" t="n">
        <v>0.0003542330853701736</v>
      </c>
      <c r="N2824" s="17" t="n">
        <v>0.1893076691107335</v>
      </c>
      <c r="O2824" s="20">
        <f>IF(F2824="","",IF(F2824&lt;'04_VOLATILITY_REGIMES'!$C$5,"Low",IF(F2824&lt;'04_VOLATILITY_REGIMES'!$C$6,"Normal",IF(F2824&lt;'04_VOLATILITY_REGIMES'!$C$7,"High","Extreme"))))</f>
        <v/>
      </c>
      <c r="P2824" s="20">
        <f>O2825</f>
        <v/>
      </c>
      <c r="Q2824" s="21">
        <f>YEAR(A2824)</f>
        <v/>
      </c>
    </row>
    <row r="2825">
      <c r="A2825" s="14" t="n">
        <v>45546</v>
      </c>
      <c r="B2825" s="15">
        <f>'01_RAW_Spot'!B2825</f>
        <v/>
      </c>
      <c r="C2825" s="16">
        <f>'01_RAW_IV'!B2825</f>
        <v/>
      </c>
      <c r="D2825" s="15">
        <f>LN(B2825/B2824)</f>
        <v/>
      </c>
      <c r="E2825" s="16">
        <f>STDEV(D2805:D2825)*SQRT(252)</f>
        <v/>
      </c>
      <c r="F2825" s="16">
        <f>STDEV(D2763:D2825)*SQRT(252)</f>
        <v/>
      </c>
      <c r="G2825" s="16">
        <f>IF(OR(C2825="",F2825=""),"",C2825-F2825)</f>
        <v/>
      </c>
      <c r="H2825" s="17">
        <f>IF(OR(C2825="",F2825="",F2825=0),"",C2825/F2825)</f>
        <v/>
      </c>
      <c r="I2825" s="18">
        <f>IF('01_RAW_FwdRV'!B2825="","",'01_RAW_FwdRV'!B2825)</f>
        <v/>
      </c>
      <c r="J2825" s="18">
        <f>IF(ROW()&lt;=3286,STDEV(D2826:D2846)*SQRT(252),"")</f>
        <v/>
      </c>
      <c r="K2825" s="18">
        <f>IF(ROW()&lt;=3244,LN(B2888/B2825),"")</f>
        <v/>
      </c>
      <c r="L2825" s="19" t="n">
        <v>0.003895184135977337</v>
      </c>
      <c r="M2825" s="19" t="n">
        <v>0.0003541076487252125</v>
      </c>
      <c r="N2825" s="17" t="n">
        <v>0.1799022467871945</v>
      </c>
      <c r="O2825" s="20">
        <f>IF(F2825="","",IF(F2825&lt;'04_VOLATILITY_REGIMES'!$C$5,"Low",IF(F2825&lt;'04_VOLATILITY_REGIMES'!$C$6,"Normal",IF(F2825&lt;'04_VOLATILITY_REGIMES'!$C$7,"High","Extreme"))))</f>
        <v/>
      </c>
      <c r="P2825" s="20">
        <f>O2826</f>
        <v/>
      </c>
      <c r="Q2825" s="21">
        <f>YEAR(A2825)</f>
        <v/>
      </c>
    </row>
    <row r="2826">
      <c r="A2826" s="14" t="n">
        <v>45547</v>
      </c>
      <c r="B2826" s="15">
        <f>'01_RAW_Spot'!B2826</f>
        <v/>
      </c>
      <c r="C2826" s="16">
        <f>'01_RAW_IV'!B2826</f>
        <v/>
      </c>
      <c r="D2826" s="15">
        <f>LN(B2826/B2825)</f>
        <v/>
      </c>
      <c r="E2826" s="16">
        <f>STDEV(D2806:D2826)*SQRT(252)</f>
        <v/>
      </c>
      <c r="F2826" s="16">
        <f>STDEV(D2764:D2826)*SQRT(252)</f>
        <v/>
      </c>
      <c r="G2826" s="16">
        <f>IF(OR(C2826="",F2826=""),"",C2826-F2826)</f>
        <v/>
      </c>
      <c r="H2826" s="17">
        <f>IF(OR(C2826="",F2826="",F2826=0),"",C2826/F2826)</f>
        <v/>
      </c>
      <c r="I2826" s="18">
        <f>IF('01_RAW_FwdRV'!B2826="","",'01_RAW_FwdRV'!B2826)</f>
        <v/>
      </c>
      <c r="J2826" s="18">
        <f>IF(ROW()&lt;=3286,STDEV(D2827:D2847)*SQRT(252),"")</f>
        <v/>
      </c>
      <c r="K2826" s="18">
        <f>IF(ROW()&lt;=3244,LN(B2889/B2826),"")</f>
        <v/>
      </c>
      <c r="L2826" s="19" t="n">
        <v>0.00495575221238938</v>
      </c>
      <c r="M2826" s="19" t="n">
        <v>0.0003539823008849558</v>
      </c>
      <c r="N2826" s="17" t="n">
        <v>0.1891297679215147</v>
      </c>
      <c r="O2826" s="20">
        <f>IF(F2826="","",IF(F2826&lt;'04_VOLATILITY_REGIMES'!$C$5,"Low",IF(F2826&lt;'04_VOLATILITY_REGIMES'!$C$6,"Normal",IF(F2826&lt;'04_VOLATILITY_REGIMES'!$C$7,"High","Extreme"))))</f>
        <v/>
      </c>
      <c r="P2826" s="20">
        <f>O2827</f>
        <v/>
      </c>
      <c r="Q2826" s="21">
        <f>YEAR(A2826)</f>
        <v/>
      </c>
    </row>
    <row r="2827">
      <c r="A2827" s="14" t="n">
        <v>45548</v>
      </c>
      <c r="B2827" s="15">
        <f>'01_RAW_Spot'!B2827</f>
        <v/>
      </c>
      <c r="C2827" s="16">
        <f>'01_RAW_IV'!B2827</f>
        <v/>
      </c>
      <c r="D2827" s="15">
        <f>LN(B2827/B2826)</f>
        <v/>
      </c>
      <c r="E2827" s="16">
        <f>STDEV(D2807:D2827)*SQRT(252)</f>
        <v/>
      </c>
      <c r="F2827" s="16">
        <f>STDEV(D2765:D2827)*SQRT(252)</f>
        <v/>
      </c>
      <c r="G2827" s="16">
        <f>IF(OR(C2827="",F2827=""),"",C2827-F2827)</f>
        <v/>
      </c>
      <c r="H2827" s="17">
        <f>IF(OR(C2827="",F2827="",F2827=0),"",C2827/F2827)</f>
        <v/>
      </c>
      <c r="I2827" s="18">
        <f>IF('01_RAW_FwdRV'!B2827="","",'01_RAW_FwdRV'!B2827)</f>
        <v/>
      </c>
      <c r="J2827" s="18">
        <f>IF(ROW()&lt;=3286,STDEV(D2828:D2848)*SQRT(252),"")</f>
        <v/>
      </c>
      <c r="K2827" s="18">
        <f>IF(ROW()&lt;=3244,LN(B2890/B2827),"")</f>
        <v/>
      </c>
      <c r="L2827" s="19" t="n">
        <v>0.004246284501061571</v>
      </c>
      <c r="M2827" s="19" t="n">
        <v>0.001415428167020524</v>
      </c>
      <c r="N2827" s="17" t="n">
        <v>0.1704399212490099</v>
      </c>
      <c r="O2827" s="20">
        <f>IF(F2827="","",IF(F2827&lt;'04_VOLATILITY_REGIMES'!$C$5,"Low",IF(F2827&lt;'04_VOLATILITY_REGIMES'!$C$6,"Normal",IF(F2827&lt;'04_VOLATILITY_REGIMES'!$C$7,"High","Extreme"))))</f>
        <v/>
      </c>
      <c r="P2827" s="20">
        <f>O2828</f>
        <v/>
      </c>
      <c r="Q2827" s="21">
        <f>YEAR(A2827)</f>
        <v/>
      </c>
    </row>
    <row r="2828">
      <c r="A2828" s="14" t="n">
        <v>45551</v>
      </c>
      <c r="B2828" s="15">
        <f>'01_RAW_Spot'!B2828</f>
        <v/>
      </c>
      <c r="C2828" s="16">
        <f>'01_RAW_IV'!B2828</f>
        <v/>
      </c>
      <c r="D2828" s="15">
        <f>LN(B2828/B2827)</f>
        <v/>
      </c>
      <c r="E2828" s="16">
        <f>STDEV(D2808:D2828)*SQRT(252)</f>
        <v/>
      </c>
      <c r="F2828" s="16">
        <f>STDEV(D2766:D2828)*SQRT(252)</f>
        <v/>
      </c>
      <c r="G2828" s="16">
        <f>IF(OR(C2828="",F2828=""),"",C2828-F2828)</f>
        <v/>
      </c>
      <c r="H2828" s="17">
        <f>IF(OR(C2828="",F2828="",F2828=0),"",C2828/F2828)</f>
        <v/>
      </c>
      <c r="I2828" s="18">
        <f>IF('01_RAW_FwdRV'!B2828="","",'01_RAW_FwdRV'!B2828)</f>
        <v/>
      </c>
      <c r="J2828" s="18">
        <f>IF(ROW()&lt;=3286,STDEV(D2829:D2849)*SQRT(252),"")</f>
        <v/>
      </c>
      <c r="K2828" s="18">
        <f>IF(ROW()&lt;=3244,LN(B2891/B2828),"")</f>
        <v/>
      </c>
      <c r="L2828" s="19" t="n">
        <v>0.006013441811107181</v>
      </c>
      <c r="M2828" s="19" t="n">
        <v>0.001768659356207994</v>
      </c>
      <c r="N2828" s="17" t="n">
        <v>0.1822881409780628</v>
      </c>
      <c r="O2828" s="20">
        <f>IF(F2828="","",IF(F2828&lt;'04_VOLATILITY_REGIMES'!$C$5,"Low",IF(F2828&lt;'04_VOLATILITY_REGIMES'!$C$6,"Normal",IF(F2828&lt;'04_VOLATILITY_REGIMES'!$C$7,"High","Extreme"))))</f>
        <v/>
      </c>
      <c r="P2828" s="20">
        <f>O2829</f>
        <v/>
      </c>
      <c r="Q2828" s="21">
        <f>YEAR(A2828)</f>
        <v/>
      </c>
    </row>
    <row r="2829">
      <c r="A2829" s="14" t="n">
        <v>45552</v>
      </c>
      <c r="B2829" s="15">
        <f>'01_RAW_Spot'!B2829</f>
        <v/>
      </c>
      <c r="C2829" s="16">
        <f>'01_RAW_IV'!B2829</f>
        <v/>
      </c>
      <c r="D2829" s="15">
        <f>LN(B2829/B2828)</f>
        <v/>
      </c>
      <c r="E2829" s="16">
        <f>STDEV(D2809:D2829)*SQRT(252)</f>
        <v/>
      </c>
      <c r="F2829" s="16">
        <f>STDEV(D2767:D2829)*SQRT(252)</f>
        <v/>
      </c>
      <c r="G2829" s="16">
        <f>IF(OR(C2829="",F2829=""),"",C2829-F2829)</f>
        <v/>
      </c>
      <c r="H2829" s="17">
        <f>IF(OR(C2829="",F2829="",F2829=0),"",C2829/F2829)</f>
        <v/>
      </c>
      <c r="I2829" s="18">
        <f>IF('01_RAW_FwdRV'!B2829="","",'01_RAW_FwdRV'!B2829)</f>
        <v/>
      </c>
      <c r="J2829" s="18">
        <f>IF(ROW()&lt;=3286,STDEV(D2830:D2850)*SQRT(252),"")</f>
        <v/>
      </c>
      <c r="K2829" s="18">
        <f>IF(ROW()&lt;=3244,LN(B2892/B2829),"")</f>
        <v/>
      </c>
      <c r="L2829" s="19" t="n">
        <v>0.009193776520509194</v>
      </c>
      <c r="M2829" s="19" t="n">
        <v>0.0007072135785007072</v>
      </c>
      <c r="N2829" s="17" t="n">
        <v>0.2416336247182124</v>
      </c>
      <c r="O2829" s="20">
        <f>IF(F2829="","",IF(F2829&lt;'04_VOLATILITY_REGIMES'!$C$5,"Low",IF(F2829&lt;'04_VOLATILITY_REGIMES'!$C$6,"Normal",IF(F2829&lt;'04_VOLATILITY_REGIMES'!$C$7,"High","Extreme"))))</f>
        <v/>
      </c>
      <c r="P2829" s="20">
        <f>O2830</f>
        <v/>
      </c>
      <c r="Q2829" s="21">
        <f>YEAR(A2829)</f>
        <v/>
      </c>
    </row>
    <row r="2830">
      <c r="A2830" s="14" t="n">
        <v>45554</v>
      </c>
      <c r="B2830" s="15">
        <f>'01_RAW_Spot'!B2830</f>
        <v/>
      </c>
      <c r="C2830" s="16">
        <f>'01_RAW_IV'!B2830</f>
        <v/>
      </c>
      <c r="D2830" s="15">
        <f>LN(B2830/B2829)</f>
        <v/>
      </c>
      <c r="E2830" s="16">
        <f>STDEV(D2810:D2830)*SQRT(252)</f>
        <v/>
      </c>
      <c r="F2830" s="16">
        <f>STDEV(D2768:D2830)*SQRT(252)</f>
        <v/>
      </c>
      <c r="G2830" s="16">
        <f>IF(OR(C2830="",F2830=""),"",C2830-F2830)</f>
        <v/>
      </c>
      <c r="H2830" s="17">
        <f>IF(OR(C2830="",F2830="",F2830=0),"",C2830/F2830)</f>
        <v/>
      </c>
      <c r="I2830" s="18">
        <f>IF('01_RAW_FwdRV'!B2830="","",'01_RAW_FwdRV'!B2830)</f>
        <v/>
      </c>
      <c r="J2830" s="18">
        <f>IF(ROW()&lt;=3286,STDEV(D2831:D2851)*SQRT(252),"")</f>
        <v/>
      </c>
      <c r="K2830" s="18">
        <f>IF(ROW()&lt;=3244,LN(B2893/B2830),"")</f>
        <v/>
      </c>
      <c r="L2830" s="19" t="n">
        <v>0.02014846235418876</v>
      </c>
      <c r="M2830" s="19" t="n">
        <v>0.00176740897843761</v>
      </c>
      <c r="N2830" s="17" t="n">
        <v>0.3081345989502617</v>
      </c>
      <c r="O2830" s="20">
        <f>IF(F2830="","",IF(F2830&lt;'04_VOLATILITY_REGIMES'!$C$5,"Low",IF(F2830&lt;'04_VOLATILITY_REGIMES'!$C$6,"Normal",IF(F2830&lt;'04_VOLATILITY_REGIMES'!$C$7,"High","Extreme"))))</f>
        <v/>
      </c>
      <c r="P2830" s="20">
        <f>O2831</f>
        <v/>
      </c>
      <c r="Q2830" s="21">
        <f>YEAR(A2830)</f>
        <v/>
      </c>
    </row>
    <row r="2831">
      <c r="A2831" s="14" t="n">
        <v>45555</v>
      </c>
      <c r="B2831" s="15">
        <f>'01_RAW_Spot'!B2831</f>
        <v/>
      </c>
      <c r="C2831" s="16">
        <f>'01_RAW_IV'!B2831</f>
        <v/>
      </c>
      <c r="D2831" s="15">
        <f>LN(B2831/B2830)</f>
        <v/>
      </c>
      <c r="E2831" s="16">
        <f>STDEV(D2811:D2831)*SQRT(252)</f>
        <v/>
      </c>
      <c r="F2831" s="16">
        <f>STDEV(D2769:D2831)*SQRT(252)</f>
        <v/>
      </c>
      <c r="G2831" s="16">
        <f>IF(OR(C2831="",F2831=""),"",C2831-F2831)</f>
        <v/>
      </c>
      <c r="H2831" s="17">
        <f>IF(OR(C2831="",F2831="",F2831=0),"",C2831/F2831)</f>
        <v/>
      </c>
      <c r="I2831" s="18">
        <f>IF('01_RAW_FwdRV'!B2831="","",'01_RAW_FwdRV'!B2831)</f>
        <v/>
      </c>
      <c r="J2831" s="18">
        <f>IF(ROW()&lt;=3286,STDEV(D2832:D2852)*SQRT(252),"")</f>
        <v/>
      </c>
      <c r="K2831" s="18">
        <f>IF(ROW()&lt;=3244,LN(B2894/B2831),"")</f>
        <v/>
      </c>
      <c r="L2831" s="19" t="n">
        <v>0.01872791519434629</v>
      </c>
      <c r="M2831" s="19" t="n">
        <v>0.0003533568904593639</v>
      </c>
      <c r="N2831" s="17" t="n">
        <v>0.3344534319112488</v>
      </c>
      <c r="O2831" s="20">
        <f>IF(F2831="","",IF(F2831&lt;'04_VOLATILITY_REGIMES'!$C$5,"Low",IF(F2831&lt;'04_VOLATILITY_REGIMES'!$C$6,"Normal",IF(F2831&lt;'04_VOLATILITY_REGIMES'!$C$7,"High","Extreme"))))</f>
        <v/>
      </c>
      <c r="P2831" s="20">
        <f>O2832</f>
        <v/>
      </c>
      <c r="Q2831" s="21">
        <f>YEAR(A2831)</f>
        <v/>
      </c>
    </row>
    <row r="2832">
      <c r="A2832" s="14" t="n">
        <v>45558</v>
      </c>
      <c r="B2832" s="15">
        <f>'01_RAW_Spot'!B2832</f>
        <v/>
      </c>
      <c r="C2832" s="16">
        <f>'01_RAW_IV'!B2832</f>
        <v/>
      </c>
      <c r="D2832" s="15">
        <f>LN(B2832/B2831)</f>
        <v/>
      </c>
      <c r="E2832" s="16">
        <f>STDEV(D2812:D2832)*SQRT(252)</f>
        <v/>
      </c>
      <c r="F2832" s="16">
        <f>STDEV(D2770:D2832)*SQRT(252)</f>
        <v/>
      </c>
      <c r="G2832" s="16">
        <f>IF(OR(C2832="",F2832=""),"",C2832-F2832)</f>
        <v/>
      </c>
      <c r="H2832" s="17">
        <f>IF(OR(C2832="",F2832="",F2832=0),"",C2832/F2832)</f>
        <v/>
      </c>
      <c r="I2832" s="18">
        <f>IF('01_RAW_FwdRV'!B2832="","",'01_RAW_FwdRV'!B2832)</f>
        <v/>
      </c>
      <c r="J2832" s="18">
        <f>IF(ROW()&lt;=3286,STDEV(D2833:D2853)*SQRT(252),"")</f>
        <v/>
      </c>
      <c r="K2832" s="18">
        <f>IF(ROW()&lt;=3244,LN(B2895/B2832),"")</f>
        <v/>
      </c>
      <c r="L2832" s="19" t="n">
        <v>0.01978099611444719</v>
      </c>
      <c r="M2832" s="19" t="n">
        <v>0.0003532320734722713</v>
      </c>
      <c r="N2832" s="17" t="n">
        <v>0.3608275377879806</v>
      </c>
      <c r="O2832" s="20">
        <f>IF(F2832="","",IF(F2832&lt;'04_VOLATILITY_REGIMES'!$C$5,"Low",IF(F2832&lt;'04_VOLATILITY_REGIMES'!$C$6,"Normal",IF(F2832&lt;'04_VOLATILITY_REGIMES'!$C$7,"High","Extreme"))))</f>
        <v/>
      </c>
      <c r="P2832" s="20">
        <f>O2833</f>
        <v/>
      </c>
      <c r="Q2832" s="21">
        <f>YEAR(A2832)</f>
        <v/>
      </c>
    </row>
    <row r="2833">
      <c r="A2833" s="14" t="n">
        <v>45559</v>
      </c>
      <c r="B2833" s="15">
        <f>'01_RAW_Spot'!B2833</f>
        <v/>
      </c>
      <c r="C2833" s="16">
        <f>'01_RAW_IV'!B2833</f>
        <v/>
      </c>
      <c r="D2833" s="15">
        <f>LN(B2833/B2832)</f>
        <v/>
      </c>
      <c r="E2833" s="16">
        <f>STDEV(D2813:D2833)*SQRT(252)</f>
        <v/>
      </c>
      <c r="F2833" s="16">
        <f>STDEV(D2771:D2833)*SQRT(252)</f>
        <v/>
      </c>
      <c r="G2833" s="16">
        <f>IF(OR(C2833="",F2833=""),"",C2833-F2833)</f>
        <v/>
      </c>
      <c r="H2833" s="17">
        <f>IF(OR(C2833="",F2833="",F2833=0),"",C2833/F2833)</f>
        <v/>
      </c>
      <c r="I2833" s="18">
        <f>IF('01_RAW_FwdRV'!B2833="","",'01_RAW_FwdRV'!B2833)</f>
        <v/>
      </c>
      <c r="J2833" s="18">
        <f>IF(ROW()&lt;=3286,STDEV(D2834:D2854)*SQRT(252),"")</f>
        <v/>
      </c>
      <c r="K2833" s="18">
        <f>IF(ROW()&lt;=3244,LN(B2896/B2833),"")</f>
        <v/>
      </c>
      <c r="L2833" s="19" t="n">
        <v>0.01836158192090396</v>
      </c>
      <c r="M2833" s="19" t="n">
        <v>0.0007062146892655367</v>
      </c>
      <c r="N2833" s="17" t="n">
        <v>0.3378256169658505</v>
      </c>
      <c r="O2833" s="20">
        <f>IF(F2833="","",IF(F2833&lt;'04_VOLATILITY_REGIMES'!$C$5,"Low",IF(F2833&lt;'04_VOLATILITY_REGIMES'!$C$6,"Normal",IF(F2833&lt;'04_VOLATILITY_REGIMES'!$C$7,"High","Extreme"))))</f>
        <v/>
      </c>
      <c r="P2833" s="20">
        <f>O2834</f>
        <v/>
      </c>
      <c r="Q2833" s="21">
        <f>YEAR(A2833)</f>
        <v/>
      </c>
    </row>
    <row r="2834">
      <c r="A2834" s="14" t="n">
        <v>45560</v>
      </c>
      <c r="B2834" s="15">
        <f>'01_RAW_Spot'!B2834</f>
        <v/>
      </c>
      <c r="C2834" s="16">
        <f>'01_RAW_IV'!B2834</f>
        <v/>
      </c>
      <c r="D2834" s="15">
        <f>LN(B2834/B2833)</f>
        <v/>
      </c>
      <c r="E2834" s="16">
        <f>STDEV(D2814:D2834)*SQRT(252)</f>
        <v/>
      </c>
      <c r="F2834" s="16">
        <f>STDEV(D2772:D2834)*SQRT(252)</f>
        <v/>
      </c>
      <c r="G2834" s="16">
        <f>IF(OR(C2834="",F2834=""),"",C2834-F2834)</f>
        <v/>
      </c>
      <c r="H2834" s="17">
        <f>IF(OR(C2834="",F2834="",F2834=0),"",C2834/F2834)</f>
        <v/>
      </c>
      <c r="I2834" s="18">
        <f>IF('01_RAW_FwdRV'!B2834="","",'01_RAW_FwdRV'!B2834)</f>
        <v/>
      </c>
      <c r="J2834" s="18">
        <f>IF(ROW()&lt;=3286,STDEV(D2835:D2855)*SQRT(252),"")</f>
        <v/>
      </c>
      <c r="K2834" s="18">
        <f>IF(ROW()&lt;=3244,LN(B2897/B2834),"")</f>
        <v/>
      </c>
      <c r="L2834" s="19" t="n">
        <v>0.01659018708083304</v>
      </c>
      <c r="M2834" s="19" t="n">
        <v>0.001411930815390046</v>
      </c>
      <c r="N2834" s="17" t="n">
        <v>0.3148420316224477</v>
      </c>
      <c r="O2834" s="20">
        <f>IF(F2834="","",IF(F2834&lt;'04_VOLATILITY_REGIMES'!$C$5,"Low",IF(F2834&lt;'04_VOLATILITY_REGIMES'!$C$6,"Normal",IF(F2834&lt;'04_VOLATILITY_REGIMES'!$C$7,"High","Extreme"))))</f>
        <v/>
      </c>
      <c r="P2834" s="20">
        <f>O2835</f>
        <v/>
      </c>
      <c r="Q2834" s="21">
        <f>YEAR(A2834)</f>
        <v/>
      </c>
    </row>
    <row r="2835">
      <c r="A2835" s="14" t="n">
        <v>45561</v>
      </c>
      <c r="B2835" s="15">
        <f>'01_RAW_Spot'!B2835</f>
        <v/>
      </c>
      <c r="C2835" s="16">
        <f>'01_RAW_IV'!B2835</f>
        <v/>
      </c>
      <c r="D2835" s="15">
        <f>LN(B2835/B2834)</f>
        <v/>
      </c>
      <c r="E2835" s="16">
        <f>STDEV(D2815:D2835)*SQRT(252)</f>
        <v/>
      </c>
      <c r="F2835" s="16">
        <f>STDEV(D2773:D2835)*SQRT(252)</f>
        <v/>
      </c>
      <c r="G2835" s="16">
        <f>IF(OR(C2835="",F2835=""),"",C2835-F2835)</f>
        <v/>
      </c>
      <c r="H2835" s="17">
        <f>IF(OR(C2835="",F2835="",F2835=0),"",C2835/F2835)</f>
        <v/>
      </c>
      <c r="I2835" s="18">
        <f>IF('01_RAW_FwdRV'!B2835="","",'01_RAW_FwdRV'!B2835)</f>
        <v/>
      </c>
      <c r="J2835" s="18">
        <f>IF(ROW()&lt;=3286,STDEV(D2836:D2856)*SQRT(252),"")</f>
        <v/>
      </c>
      <c r="K2835" s="18">
        <f>IF(ROW()&lt;=3244,LN(B2898/B2835),"")</f>
        <v/>
      </c>
      <c r="L2835" s="19" t="n">
        <v>0.01799576570218772</v>
      </c>
      <c r="M2835" s="19" t="n">
        <v>0.0003528581510232887</v>
      </c>
      <c r="N2835" s="17" t="n">
        <v>0.3520103806006805</v>
      </c>
      <c r="O2835" s="20">
        <f>IF(F2835="","",IF(F2835&lt;'04_VOLATILITY_REGIMES'!$C$5,"Low",IF(F2835&lt;'04_VOLATILITY_REGIMES'!$C$6,"Normal",IF(F2835&lt;'04_VOLATILITY_REGIMES'!$C$7,"High","Extreme"))))</f>
        <v/>
      </c>
      <c r="P2835" s="20">
        <f>O2836</f>
        <v/>
      </c>
      <c r="Q2835" s="21">
        <f>YEAR(A2835)</f>
        <v/>
      </c>
    </row>
    <row r="2836">
      <c r="A2836" s="14" t="n">
        <v>45562</v>
      </c>
      <c r="B2836" s="15">
        <f>'01_RAW_Spot'!B2836</f>
        <v/>
      </c>
      <c r="C2836" s="16">
        <f>'01_RAW_IV'!B2836</f>
        <v/>
      </c>
      <c r="D2836" s="15">
        <f>LN(B2836/B2835)</f>
        <v/>
      </c>
      <c r="E2836" s="16">
        <f>STDEV(D2816:D2836)*SQRT(252)</f>
        <v/>
      </c>
      <c r="F2836" s="16">
        <f>STDEV(D2774:D2836)*SQRT(252)</f>
        <v/>
      </c>
      <c r="G2836" s="16">
        <f>IF(OR(C2836="",F2836=""),"",C2836-F2836)</f>
        <v/>
      </c>
      <c r="H2836" s="17">
        <f>IF(OR(C2836="",F2836="",F2836=0),"",C2836/F2836)</f>
        <v/>
      </c>
      <c r="I2836" s="18">
        <f>IF('01_RAW_FwdRV'!B2836="","",'01_RAW_FwdRV'!B2836)</f>
        <v/>
      </c>
      <c r="J2836" s="18">
        <f>IF(ROW()&lt;=3286,STDEV(D2837:D2857)*SQRT(252),"")</f>
        <v/>
      </c>
      <c r="K2836" s="18">
        <f>IF(ROW()&lt;=3244,LN(B2899/B2836),"")</f>
        <v/>
      </c>
      <c r="L2836" s="19" t="n">
        <v>0.01904761904761905</v>
      </c>
      <c r="M2836" s="19" t="n">
        <v>0.0003527336860670194</v>
      </c>
      <c r="N2836" s="17" t="n">
        <v>0.3796197990712025</v>
      </c>
      <c r="O2836" s="20">
        <f>IF(F2836="","",IF(F2836&lt;'04_VOLATILITY_REGIMES'!$C$5,"Low",IF(F2836&lt;'04_VOLATILITY_REGIMES'!$C$6,"Normal",IF(F2836&lt;'04_VOLATILITY_REGIMES'!$C$7,"High","Extreme"))))</f>
        <v/>
      </c>
      <c r="P2836" s="20">
        <f>O2837</f>
        <v/>
      </c>
      <c r="Q2836" s="21">
        <f>YEAR(A2836)</f>
        <v/>
      </c>
    </row>
    <row r="2837">
      <c r="A2837" s="14" t="n">
        <v>45565</v>
      </c>
      <c r="B2837" s="15">
        <f>'01_RAW_Spot'!B2837</f>
        <v/>
      </c>
      <c r="C2837" s="16">
        <f>'01_RAW_IV'!B2837</f>
        <v/>
      </c>
      <c r="D2837" s="15">
        <f>LN(B2837/B2836)</f>
        <v/>
      </c>
      <c r="E2837" s="16">
        <f>STDEV(D2817:D2837)*SQRT(252)</f>
        <v/>
      </c>
      <c r="F2837" s="16">
        <f>STDEV(D2775:D2837)*SQRT(252)</f>
        <v/>
      </c>
      <c r="G2837" s="16">
        <f>IF(OR(C2837="",F2837=""),"",C2837-F2837)</f>
        <v/>
      </c>
      <c r="H2837" s="17">
        <f>IF(OR(C2837="",F2837="",F2837=0),"",C2837/F2837)</f>
        <v/>
      </c>
      <c r="I2837" s="18">
        <f>IF('01_RAW_FwdRV'!B2837="","",'01_RAW_FwdRV'!B2837)</f>
        <v/>
      </c>
      <c r="J2837" s="18">
        <f>IF(ROW()&lt;=3286,STDEV(D2838:D2858)*SQRT(252),"")</f>
        <v/>
      </c>
      <c r="K2837" s="18">
        <f>IF(ROW()&lt;=3244,LN(B2900/B2837),"")</f>
        <v/>
      </c>
      <c r="L2837" s="19" t="n">
        <v>0.01516220028208745</v>
      </c>
      <c r="M2837" s="19" t="n">
        <v>0.0007052186177715092</v>
      </c>
      <c r="N2837" s="17" t="n">
        <v>0.3531896209486184</v>
      </c>
      <c r="O2837" s="20">
        <f>IF(F2837="","",IF(F2837&lt;'04_VOLATILITY_REGIMES'!$C$5,"Low",IF(F2837&lt;'04_VOLATILITY_REGIMES'!$C$6,"Normal",IF(F2837&lt;'04_VOLATILITY_REGIMES'!$C$7,"High","Extreme"))))</f>
        <v/>
      </c>
      <c r="P2837" s="20">
        <f>O2838</f>
        <v/>
      </c>
      <c r="Q2837" s="21">
        <f>YEAR(A2837)</f>
        <v/>
      </c>
    </row>
    <row r="2838">
      <c r="A2838" s="14" t="n">
        <v>45566</v>
      </c>
      <c r="B2838" s="15">
        <f>'01_RAW_Spot'!B2838</f>
        <v/>
      </c>
      <c r="C2838" s="16">
        <f>'01_RAW_IV'!B2838</f>
        <v/>
      </c>
      <c r="D2838" s="15">
        <f>LN(B2838/B2837)</f>
        <v/>
      </c>
      <c r="E2838" s="16">
        <f>STDEV(D2818:D2838)*SQRT(252)</f>
        <v/>
      </c>
      <c r="F2838" s="16">
        <f>STDEV(D2776:D2838)*SQRT(252)</f>
        <v/>
      </c>
      <c r="G2838" s="16">
        <f>IF(OR(C2838="",F2838=""),"",C2838-F2838)</f>
        <v/>
      </c>
      <c r="H2838" s="17">
        <f>IF(OR(C2838="",F2838="",F2838=0),"",C2838/F2838)</f>
        <v/>
      </c>
      <c r="I2838" s="18">
        <f>IF('01_RAW_FwdRV'!B2838="","",'01_RAW_FwdRV'!B2838)</f>
        <v/>
      </c>
      <c r="J2838" s="18">
        <f>IF(ROW()&lt;=3286,STDEV(D2839:D2859)*SQRT(252),"")</f>
        <v/>
      </c>
      <c r="K2838" s="18">
        <f>IF(ROW()&lt;=3244,LN(B2901/B2838),"")</f>
        <v/>
      </c>
      <c r="L2838" s="19" t="n">
        <v>0.007402185407120197</v>
      </c>
      <c r="M2838" s="19" t="n">
        <v>0.0007049700387733521</v>
      </c>
      <c r="N2838" s="17" t="n">
        <v>0.2849015594399014</v>
      </c>
      <c r="O2838" s="20">
        <f>IF(F2838="","",IF(F2838&lt;'04_VOLATILITY_REGIMES'!$C$5,"Low",IF(F2838&lt;'04_VOLATILITY_REGIMES'!$C$6,"Normal",IF(F2838&lt;'04_VOLATILITY_REGIMES'!$C$7,"High","Extreme"))))</f>
        <v/>
      </c>
      <c r="P2838" s="20">
        <f>O2839</f>
        <v/>
      </c>
      <c r="Q2838" s="21">
        <f>YEAR(A2838)</f>
        <v/>
      </c>
    </row>
    <row r="2839">
      <c r="A2839" s="14" t="n">
        <v>45568</v>
      </c>
      <c r="B2839" s="15">
        <f>'01_RAW_Spot'!B2839</f>
        <v/>
      </c>
      <c r="C2839" s="16">
        <f>'01_RAW_IV'!B2839</f>
        <v/>
      </c>
      <c r="D2839" s="15">
        <f>LN(B2839/B2838)</f>
        <v/>
      </c>
      <c r="E2839" s="16">
        <f>STDEV(D2819:D2839)*SQRT(252)</f>
        <v/>
      </c>
      <c r="F2839" s="16">
        <f>STDEV(D2777:D2839)*SQRT(252)</f>
        <v/>
      </c>
      <c r="G2839" s="16">
        <f>IF(OR(C2839="",F2839=""),"",C2839-F2839)</f>
        <v/>
      </c>
      <c r="H2839" s="17">
        <f>IF(OR(C2839="",F2839="",F2839=0),"",C2839/F2839)</f>
        <v/>
      </c>
      <c r="I2839" s="18">
        <f>IF('01_RAW_FwdRV'!B2839="","",'01_RAW_FwdRV'!B2839)</f>
        <v/>
      </c>
      <c r="J2839" s="18">
        <f>IF(ROW()&lt;=3286,STDEV(D2840:D2860)*SQRT(252),"")</f>
        <v/>
      </c>
      <c r="K2839" s="18">
        <f>IF(ROW()&lt;=3244,LN(B2902/B2839),"")</f>
        <v/>
      </c>
      <c r="L2839" s="19" t="n">
        <v>0.01162790697674419</v>
      </c>
      <c r="M2839" s="19" t="n">
        <v>0.001761804087385483</v>
      </c>
      <c r="N2839" s="17" t="n">
        <v>0.3066954047918806</v>
      </c>
      <c r="O2839" s="20">
        <f>IF(F2839="","",IF(F2839&lt;'04_VOLATILITY_REGIMES'!$C$5,"Low",IF(F2839&lt;'04_VOLATILITY_REGIMES'!$C$6,"Normal",IF(F2839&lt;'04_VOLATILITY_REGIMES'!$C$7,"High","Extreme"))))</f>
        <v/>
      </c>
      <c r="P2839" s="20">
        <f>O2840</f>
        <v/>
      </c>
      <c r="Q2839" s="21">
        <f>YEAR(A2839)</f>
        <v/>
      </c>
    </row>
    <row r="2840">
      <c r="A2840" s="14" t="n">
        <v>45569</v>
      </c>
      <c r="B2840" s="15">
        <f>'01_RAW_Spot'!B2840</f>
        <v/>
      </c>
      <c r="C2840" s="16">
        <f>'01_RAW_IV'!B2840</f>
        <v/>
      </c>
      <c r="D2840" s="15">
        <f>LN(B2840/B2839)</f>
        <v/>
      </c>
      <c r="E2840" s="16">
        <f>STDEV(D2820:D2840)*SQRT(252)</f>
        <v/>
      </c>
      <c r="F2840" s="16">
        <f>STDEV(D2778:D2840)*SQRT(252)</f>
        <v/>
      </c>
      <c r="G2840" s="16">
        <f>IF(OR(C2840="",F2840=""),"",C2840-F2840)</f>
        <v/>
      </c>
      <c r="H2840" s="17">
        <f>IF(OR(C2840="",F2840="",F2840=0),"",C2840/F2840)</f>
        <v/>
      </c>
      <c r="I2840" s="18">
        <f>IF('01_RAW_FwdRV'!B2840="","",'01_RAW_FwdRV'!B2840)</f>
        <v/>
      </c>
      <c r="J2840" s="18">
        <f>IF(ROW()&lt;=3286,STDEV(D2841:D2861)*SQRT(252),"")</f>
        <v/>
      </c>
      <c r="K2840" s="18">
        <f>IF(ROW()&lt;=3244,LN(B2903/B2840),"")</f>
        <v/>
      </c>
      <c r="L2840" s="19" t="n">
        <v>0.02500880591757661</v>
      </c>
      <c r="M2840" s="19" t="n">
        <v>0.001761183515322296</v>
      </c>
      <c r="N2840" s="17" t="n">
        <v>0.3734047024030202</v>
      </c>
      <c r="O2840" s="20">
        <f>IF(F2840="","",IF(F2840&lt;'04_VOLATILITY_REGIMES'!$C$5,"Low",IF(F2840&lt;'04_VOLATILITY_REGIMES'!$C$6,"Normal",IF(F2840&lt;'04_VOLATILITY_REGIMES'!$C$7,"High","Extreme"))))</f>
        <v/>
      </c>
      <c r="P2840" s="20">
        <f>O2841</f>
        <v/>
      </c>
      <c r="Q2840" s="21">
        <f>YEAR(A2840)</f>
        <v/>
      </c>
    </row>
    <row r="2841">
      <c r="A2841" s="14" t="n">
        <v>45572</v>
      </c>
      <c r="B2841" s="15">
        <f>'01_RAW_Spot'!B2841</f>
        <v/>
      </c>
      <c r="C2841" s="16">
        <f>'01_RAW_IV'!B2841</f>
        <v/>
      </c>
      <c r="D2841" s="15">
        <f>LN(B2841/B2840)</f>
        <v/>
      </c>
      <c r="E2841" s="16">
        <f>STDEV(D2821:D2841)*SQRT(252)</f>
        <v/>
      </c>
      <c r="F2841" s="16">
        <f>STDEV(D2779:D2841)*SQRT(252)</f>
        <v/>
      </c>
      <c r="G2841" s="16">
        <f>IF(OR(C2841="",F2841=""),"",C2841-F2841)</f>
        <v/>
      </c>
      <c r="H2841" s="17">
        <f>IF(OR(C2841="",F2841="",F2841=0),"",C2841/F2841)</f>
        <v/>
      </c>
      <c r="I2841" s="18">
        <f>IF('01_RAW_FwdRV'!B2841="","",'01_RAW_FwdRV'!B2841)</f>
        <v/>
      </c>
      <c r="J2841" s="18">
        <f>IF(ROW()&lt;=3286,STDEV(D2842:D2862)*SQRT(252),"")</f>
        <v/>
      </c>
      <c r="K2841" s="18">
        <f>IF(ROW()&lt;=3244,LN(B2904/B2841),"")</f>
        <v/>
      </c>
      <c r="L2841" s="19" t="n">
        <v>0.02183098591549296</v>
      </c>
      <c r="M2841" s="19" t="n">
        <v>0.00176056338028169</v>
      </c>
      <c r="N2841" s="17" t="n">
        <v>0.358794143461268</v>
      </c>
      <c r="O2841" s="20">
        <f>IF(F2841="","",IF(F2841&lt;'04_VOLATILITY_REGIMES'!$C$5,"Low",IF(F2841&lt;'04_VOLATILITY_REGIMES'!$C$6,"Normal",IF(F2841&lt;'04_VOLATILITY_REGIMES'!$C$7,"High","Extreme"))))</f>
        <v/>
      </c>
      <c r="P2841" s="20">
        <f>O2842</f>
        <v/>
      </c>
      <c r="Q2841" s="21">
        <f>YEAR(A2841)</f>
        <v/>
      </c>
    </row>
    <row r="2842">
      <c r="A2842" s="14" t="n">
        <v>45573</v>
      </c>
      <c r="B2842" s="15">
        <f>'01_RAW_Spot'!B2842</f>
        <v/>
      </c>
      <c r="C2842" s="16">
        <f>'01_RAW_IV'!B2842</f>
        <v/>
      </c>
      <c r="D2842" s="15">
        <f>LN(B2842/B2841)</f>
        <v/>
      </c>
      <c r="E2842" s="16">
        <f>STDEV(D2822:D2842)*SQRT(252)</f>
        <v/>
      </c>
      <c r="F2842" s="16">
        <f>STDEV(D2780:D2842)*SQRT(252)</f>
        <v/>
      </c>
      <c r="G2842" s="16">
        <f>IF(OR(C2842="",F2842=""),"",C2842-F2842)</f>
        <v/>
      </c>
      <c r="H2842" s="17">
        <f>IF(OR(C2842="",F2842="",F2842=0),"",C2842/F2842)</f>
        <v/>
      </c>
      <c r="I2842" s="18">
        <f>IF('01_RAW_FwdRV'!B2842="","",'01_RAW_FwdRV'!B2842)</f>
        <v/>
      </c>
      <c r="J2842" s="18">
        <f>IF(ROW()&lt;=3286,STDEV(D2843:D2863)*SQRT(252),"")</f>
        <v/>
      </c>
      <c r="K2842" s="18">
        <f>IF(ROW()&lt;=3244,LN(B2905/B2842),"")</f>
        <v/>
      </c>
      <c r="L2842" s="19" t="n">
        <v>0.019359380499824</v>
      </c>
      <c r="M2842" s="19" t="n">
        <v>0.002111932418162619</v>
      </c>
      <c r="N2842" s="17" t="n">
        <v>0.3429026926159285</v>
      </c>
      <c r="O2842" s="20">
        <f>IF(F2842="","",IF(F2842&lt;'04_VOLATILITY_REGIMES'!$C$5,"Low",IF(F2842&lt;'04_VOLATILITY_REGIMES'!$C$6,"Normal",IF(F2842&lt;'04_VOLATILITY_REGIMES'!$C$7,"High","Extreme"))))</f>
        <v/>
      </c>
      <c r="P2842" s="20">
        <f>O2843</f>
        <v/>
      </c>
      <c r="Q2842" s="21">
        <f>YEAR(A2842)</f>
        <v/>
      </c>
    </row>
    <row r="2843">
      <c r="A2843" s="14" t="n">
        <v>45574</v>
      </c>
      <c r="B2843" s="15">
        <f>'01_RAW_Spot'!B2843</f>
        <v/>
      </c>
      <c r="C2843" s="16">
        <f>'01_RAW_IV'!B2843</f>
        <v/>
      </c>
      <c r="D2843" s="15">
        <f>LN(B2843/B2842)</f>
        <v/>
      </c>
      <c r="E2843" s="16">
        <f>STDEV(D2823:D2843)*SQRT(252)</f>
        <v/>
      </c>
      <c r="F2843" s="16">
        <f>STDEV(D2781:D2843)*SQRT(252)</f>
        <v/>
      </c>
      <c r="G2843" s="16">
        <f>IF(OR(C2843="",F2843=""),"",C2843-F2843)</f>
        <v/>
      </c>
      <c r="H2843" s="17">
        <f>IF(OR(C2843="",F2843="",F2843=0),"",C2843/F2843)</f>
        <v/>
      </c>
      <c r="I2843" s="18">
        <f>IF('01_RAW_FwdRV'!B2843="","",'01_RAW_FwdRV'!B2843)</f>
        <v/>
      </c>
      <c r="J2843" s="18">
        <f>IF(ROW()&lt;=3286,STDEV(D2844:D2864)*SQRT(252),"")</f>
        <v/>
      </c>
      <c r="K2843" s="18">
        <f>IF(ROW()&lt;=3244,LN(B2906/B2843),"")</f>
        <v/>
      </c>
      <c r="L2843" s="19" t="n">
        <v>0.02076002814919071</v>
      </c>
      <c r="M2843" s="19" t="n">
        <v>0.002463054187192118</v>
      </c>
      <c r="N2843" s="17" t="n">
        <v>0.3519652928667891</v>
      </c>
      <c r="O2843" s="20">
        <f>IF(F2843="","",IF(F2843&lt;'04_VOLATILITY_REGIMES'!$C$5,"Low",IF(F2843&lt;'04_VOLATILITY_REGIMES'!$C$6,"Normal",IF(F2843&lt;'04_VOLATILITY_REGIMES'!$C$7,"High","Extreme"))))</f>
        <v/>
      </c>
      <c r="P2843" s="20">
        <f>O2844</f>
        <v/>
      </c>
      <c r="Q2843" s="21">
        <f>YEAR(A2843)</f>
        <v/>
      </c>
    </row>
    <row r="2844">
      <c r="A2844" s="14" t="n">
        <v>45575</v>
      </c>
      <c r="B2844" s="15">
        <f>'01_RAW_Spot'!B2844</f>
        <v/>
      </c>
      <c r="C2844" s="16">
        <f>'01_RAW_IV'!B2844</f>
        <v/>
      </c>
      <c r="D2844" s="15">
        <f>LN(B2844/B2843)</f>
        <v/>
      </c>
      <c r="E2844" s="16">
        <f>STDEV(D2824:D2844)*SQRT(252)</f>
        <v/>
      </c>
      <c r="F2844" s="16">
        <f>STDEV(D2782:D2844)*SQRT(252)</f>
        <v/>
      </c>
      <c r="G2844" s="16">
        <f>IF(OR(C2844="",F2844=""),"",C2844-F2844)</f>
        <v/>
      </c>
      <c r="H2844" s="17">
        <f>IF(OR(C2844="",F2844="",F2844=0),"",C2844/F2844)</f>
        <v/>
      </c>
      <c r="I2844" s="18">
        <f>IF('01_RAW_FwdRV'!B2844="","",'01_RAW_FwdRV'!B2844)</f>
        <v/>
      </c>
      <c r="J2844" s="18">
        <f>IF(ROW()&lt;=3286,STDEV(D2845:D2865)*SQRT(252),"")</f>
        <v/>
      </c>
      <c r="K2844" s="18">
        <f>IF(ROW()&lt;=3244,LN(B2907/B2844),"")</f>
        <v/>
      </c>
      <c r="L2844" s="19" t="n">
        <v>0.01618009145269082</v>
      </c>
      <c r="M2844" s="19" t="n">
        <v>0.001758705592683785</v>
      </c>
      <c r="N2844" s="17" t="n">
        <v>0.3293809043792027</v>
      </c>
      <c r="O2844" s="20">
        <f>IF(F2844="","",IF(F2844&lt;'04_VOLATILITY_REGIMES'!$C$5,"Low",IF(F2844&lt;'04_VOLATILITY_REGIMES'!$C$6,"Normal",IF(F2844&lt;'04_VOLATILITY_REGIMES'!$C$7,"High","Extreme"))))</f>
        <v/>
      </c>
      <c r="P2844" s="20">
        <f>O2845</f>
        <v/>
      </c>
      <c r="Q2844" s="21">
        <f>YEAR(A2844)</f>
        <v/>
      </c>
    </row>
    <row r="2845">
      <c r="A2845" s="14" t="n">
        <v>45576</v>
      </c>
      <c r="B2845" s="15">
        <f>'01_RAW_Spot'!B2845</f>
        <v/>
      </c>
      <c r="C2845" s="16">
        <f>'01_RAW_IV'!B2845</f>
        <v/>
      </c>
      <c r="D2845" s="15">
        <f>LN(B2845/B2844)</f>
        <v/>
      </c>
      <c r="E2845" s="16">
        <f>STDEV(D2825:D2845)*SQRT(252)</f>
        <v/>
      </c>
      <c r="F2845" s="16">
        <f>STDEV(D2783:D2845)*SQRT(252)</f>
        <v/>
      </c>
      <c r="G2845" s="16">
        <f>IF(OR(C2845="",F2845=""),"",C2845-F2845)</f>
        <v/>
      </c>
      <c r="H2845" s="17">
        <f>IF(OR(C2845="",F2845="",F2845=0),"",C2845/F2845)</f>
        <v/>
      </c>
      <c r="I2845" s="18">
        <f>IF('01_RAW_FwdRV'!B2845="","",'01_RAW_FwdRV'!B2845)</f>
        <v/>
      </c>
      <c r="J2845" s="18">
        <f>IF(ROW()&lt;=3286,STDEV(D2846:D2866)*SQRT(252),"")</f>
        <v/>
      </c>
      <c r="K2845" s="18">
        <f>IF(ROW()&lt;=3244,LN(B2908/B2845),"")</f>
        <v/>
      </c>
      <c r="L2845" s="19" t="n">
        <v>0.02953586497890295</v>
      </c>
      <c r="M2845" s="19" t="n">
        <v>0.004219409282700422</v>
      </c>
      <c r="N2845" s="17" t="n">
        <v>0.3784666501577156</v>
      </c>
      <c r="O2845" s="20">
        <f>IF(F2845="","",IF(F2845&lt;'04_VOLATILITY_REGIMES'!$C$5,"Low",IF(F2845&lt;'04_VOLATILITY_REGIMES'!$C$6,"Normal",IF(F2845&lt;'04_VOLATILITY_REGIMES'!$C$7,"High","Extreme"))))</f>
        <v/>
      </c>
      <c r="P2845" s="20">
        <f>O2846</f>
        <v/>
      </c>
      <c r="Q2845" s="21">
        <f>YEAR(A2845)</f>
        <v/>
      </c>
    </row>
    <row r="2846">
      <c r="A2846" s="14" t="n">
        <v>45579</v>
      </c>
      <c r="B2846" s="15">
        <f>'01_RAW_Spot'!B2846</f>
        <v/>
      </c>
      <c r="C2846" s="16">
        <f>'01_RAW_IV'!B2846</f>
        <v/>
      </c>
      <c r="D2846" s="15">
        <f>LN(B2846/B2845)</f>
        <v/>
      </c>
      <c r="E2846" s="16">
        <f>STDEV(D2826:D2846)*SQRT(252)</f>
        <v/>
      </c>
      <c r="F2846" s="16">
        <f>STDEV(D2784:D2846)*SQRT(252)</f>
        <v/>
      </c>
      <c r="G2846" s="16">
        <f>IF(OR(C2846="",F2846=""),"",C2846-F2846)</f>
        <v/>
      </c>
      <c r="H2846" s="17">
        <f>IF(OR(C2846="",F2846="",F2846=0),"",C2846/F2846)</f>
        <v/>
      </c>
      <c r="I2846" s="18">
        <f>IF('01_RAW_FwdRV'!B2846="","",'01_RAW_FwdRV'!B2846)</f>
        <v/>
      </c>
      <c r="J2846" s="18">
        <f>IF(ROW()&lt;=3286,STDEV(D2847:D2867)*SQRT(252),"")</f>
        <v/>
      </c>
      <c r="K2846" s="18">
        <f>IF(ROW()&lt;=3244,LN(B2909/B2846),"")</f>
        <v/>
      </c>
      <c r="L2846" s="19" t="n">
        <v>0.02987697715289982</v>
      </c>
      <c r="M2846" s="19" t="n">
        <v>0.00421792618629174</v>
      </c>
      <c r="N2846" s="17" t="n">
        <v>0.3913504090912299</v>
      </c>
      <c r="O2846" s="20">
        <f>IF(F2846="","",IF(F2846&lt;'04_VOLATILITY_REGIMES'!$C$5,"Low",IF(F2846&lt;'04_VOLATILITY_REGIMES'!$C$6,"Normal",IF(F2846&lt;'04_VOLATILITY_REGIMES'!$C$7,"High","Extreme"))))</f>
        <v/>
      </c>
      <c r="P2846" s="20">
        <f>O2847</f>
        <v/>
      </c>
      <c r="Q2846" s="21">
        <f>YEAR(A2846)</f>
        <v/>
      </c>
    </row>
    <row r="2847">
      <c r="A2847" s="14" t="n">
        <v>45580</v>
      </c>
      <c r="B2847" s="15">
        <f>'01_RAW_Spot'!B2847</f>
        <v/>
      </c>
      <c r="C2847" s="16">
        <f>'01_RAW_IV'!B2847</f>
        <v/>
      </c>
      <c r="D2847" s="15">
        <f>LN(B2847/B2846)</f>
        <v/>
      </c>
      <c r="E2847" s="16">
        <f>STDEV(D2827:D2847)*SQRT(252)</f>
        <v/>
      </c>
      <c r="F2847" s="16">
        <f>STDEV(D2785:D2847)*SQRT(252)</f>
        <v/>
      </c>
      <c r="G2847" s="16">
        <f>IF(OR(C2847="",F2847=""),"",C2847-F2847)</f>
        <v/>
      </c>
      <c r="H2847" s="17">
        <f>IF(OR(C2847="",F2847="",F2847=0),"",C2847/F2847)</f>
        <v/>
      </c>
      <c r="I2847" s="18">
        <f>IF('01_RAW_FwdRV'!B2847="","",'01_RAW_FwdRV'!B2847)</f>
        <v/>
      </c>
      <c r="J2847" s="18">
        <f>IF(ROW()&lt;=3286,STDEV(D2848:D2868)*SQRT(252),"")</f>
        <v/>
      </c>
      <c r="K2847" s="18">
        <f>IF(ROW()&lt;=3244,LN(B2910/B2847),"")</f>
        <v/>
      </c>
      <c r="L2847" s="19" t="n">
        <v>0.02846099789177793</v>
      </c>
      <c r="M2847" s="19" t="n">
        <v>0.004216444132115249</v>
      </c>
      <c r="N2847" s="17" t="n">
        <v>0.3742817572925862</v>
      </c>
      <c r="O2847" s="20">
        <f>IF(F2847="","",IF(F2847&lt;'04_VOLATILITY_REGIMES'!$C$5,"Low",IF(F2847&lt;'04_VOLATILITY_REGIMES'!$C$6,"Normal",IF(F2847&lt;'04_VOLATILITY_REGIMES'!$C$7,"High","Extreme"))))</f>
        <v/>
      </c>
      <c r="P2847" s="20">
        <f>O2848</f>
        <v/>
      </c>
      <c r="Q2847" s="21">
        <f>YEAR(A2847)</f>
        <v/>
      </c>
    </row>
    <row r="2848">
      <c r="A2848" s="14" t="n">
        <v>45581</v>
      </c>
      <c r="B2848" s="15">
        <f>'01_RAW_Spot'!B2848</f>
        <v/>
      </c>
      <c r="C2848" s="16">
        <f>'01_RAW_IV'!B2848</f>
        <v/>
      </c>
      <c r="D2848" s="15">
        <f>LN(B2848/B2847)</f>
        <v/>
      </c>
      <c r="E2848" s="16">
        <f>STDEV(D2828:D2848)*SQRT(252)</f>
        <v/>
      </c>
      <c r="F2848" s="16">
        <f>STDEV(D2786:D2848)*SQRT(252)</f>
        <v/>
      </c>
      <c r="G2848" s="16">
        <f>IF(OR(C2848="",F2848=""),"",C2848-F2848)</f>
        <v/>
      </c>
      <c r="H2848" s="17">
        <f>IF(OR(C2848="",F2848="",F2848=0),"",C2848/F2848)</f>
        <v/>
      </c>
      <c r="I2848" s="18">
        <f>IF('01_RAW_FwdRV'!B2848="","",'01_RAW_FwdRV'!B2848)</f>
        <v/>
      </c>
      <c r="J2848" s="18">
        <f>IF(ROW()&lt;=3286,STDEV(D2849:D2869)*SQRT(252),"")</f>
        <v/>
      </c>
      <c r="K2848" s="18">
        <f>IF(ROW()&lt;=3244,LN(B2911/B2848),"")</f>
        <v/>
      </c>
      <c r="L2848" s="19" t="n">
        <v>0.02177730944854233</v>
      </c>
      <c r="M2848" s="19" t="n">
        <v>0.004214963119072708</v>
      </c>
      <c r="N2848" s="17" t="n">
        <v>0.3476481039685556</v>
      </c>
      <c r="O2848" s="20">
        <f>IF(F2848="","",IF(F2848&lt;'04_VOLATILITY_REGIMES'!$C$5,"Low",IF(F2848&lt;'04_VOLATILITY_REGIMES'!$C$6,"Normal",IF(F2848&lt;'04_VOLATILITY_REGIMES'!$C$7,"High","Extreme"))))</f>
        <v/>
      </c>
      <c r="P2848" s="20">
        <f>O2849</f>
        <v/>
      </c>
      <c r="Q2848" s="21">
        <f>YEAR(A2848)</f>
        <v/>
      </c>
    </row>
    <row r="2849">
      <c r="A2849" s="14" t="n">
        <v>45582</v>
      </c>
      <c r="B2849" s="15">
        <f>'01_RAW_Spot'!B2849</f>
        <v/>
      </c>
      <c r="C2849" s="16">
        <f>'01_RAW_IV'!B2849</f>
        <v/>
      </c>
      <c r="D2849" s="15">
        <f>LN(B2849/B2848)</f>
        <v/>
      </c>
      <c r="E2849" s="16">
        <f>STDEV(D2829:D2849)*SQRT(252)</f>
        <v/>
      </c>
      <c r="F2849" s="16">
        <f>STDEV(D2787:D2849)*SQRT(252)</f>
        <v/>
      </c>
      <c r="G2849" s="16">
        <f>IF(OR(C2849="",F2849=""),"",C2849-F2849)</f>
        <v/>
      </c>
      <c r="H2849" s="17">
        <f>IF(OR(C2849="",F2849="",F2849=0),"",C2849/F2849)</f>
        <v/>
      </c>
      <c r="I2849" s="18">
        <f>IF('01_RAW_FwdRV'!B2849="","",'01_RAW_FwdRV'!B2849)</f>
        <v/>
      </c>
      <c r="J2849" s="18">
        <f>IF(ROW()&lt;=3286,STDEV(D2850:D2870)*SQRT(252),"")</f>
        <v/>
      </c>
      <c r="K2849" s="18">
        <f>IF(ROW()&lt;=3244,LN(B2912/B2849),"")</f>
        <v/>
      </c>
      <c r="L2849" s="19" t="n">
        <v>0.01790730337078652</v>
      </c>
      <c r="M2849" s="19" t="n">
        <v>0.005617977528089887</v>
      </c>
      <c r="N2849" s="17" t="n">
        <v>0.3213133390315597</v>
      </c>
      <c r="O2849" s="20">
        <f>IF(F2849="","",IF(F2849&lt;'04_VOLATILITY_REGIMES'!$C$5,"Low",IF(F2849&lt;'04_VOLATILITY_REGIMES'!$C$6,"Normal",IF(F2849&lt;'04_VOLATILITY_REGIMES'!$C$7,"High","Extreme"))))</f>
        <v/>
      </c>
      <c r="P2849" s="20">
        <f>O2850</f>
        <v/>
      </c>
      <c r="Q2849" s="21">
        <f>YEAR(A2849)</f>
        <v/>
      </c>
    </row>
    <row r="2850">
      <c r="A2850" s="14" t="n">
        <v>45583</v>
      </c>
      <c r="B2850" s="15">
        <f>'01_RAW_Spot'!B2850</f>
        <v/>
      </c>
      <c r="C2850" s="16">
        <f>'01_RAW_IV'!B2850</f>
        <v/>
      </c>
      <c r="D2850" s="15">
        <f>LN(B2850/B2849)</f>
        <v/>
      </c>
      <c r="E2850" s="16">
        <f>STDEV(D2830:D2850)*SQRT(252)</f>
        <v/>
      </c>
      <c r="F2850" s="16">
        <f>STDEV(D2788:D2850)*SQRT(252)</f>
        <v/>
      </c>
      <c r="G2850" s="16">
        <f>IF(OR(C2850="",F2850=""),"",C2850-F2850)</f>
        <v/>
      </c>
      <c r="H2850" s="17">
        <f>IF(OR(C2850="",F2850="",F2850=0),"",C2850/F2850)</f>
        <v/>
      </c>
      <c r="I2850" s="18">
        <f>IF('01_RAW_FwdRV'!B2850="","",'01_RAW_FwdRV'!B2850)</f>
        <v/>
      </c>
      <c r="J2850" s="18">
        <f>IF(ROW()&lt;=3286,STDEV(D2851:D2871)*SQRT(252),"")</f>
        <v/>
      </c>
      <c r="K2850" s="18">
        <f>IF(ROW()&lt;=3244,LN(B2913/B2850),"")</f>
        <v/>
      </c>
      <c r="L2850" s="19" t="n">
        <v>0.01825201825201825</v>
      </c>
      <c r="M2850" s="19" t="n">
        <v>0.004212004212004212</v>
      </c>
      <c r="N2850" s="17" t="n">
        <v>0.3279884244338575</v>
      </c>
      <c r="O2850" s="20">
        <f>IF(F2850="","",IF(F2850&lt;'04_VOLATILITY_REGIMES'!$C$5,"Low",IF(F2850&lt;'04_VOLATILITY_REGIMES'!$C$6,"Normal",IF(F2850&lt;'04_VOLATILITY_REGIMES'!$C$7,"High","Extreme"))))</f>
        <v/>
      </c>
      <c r="P2850" s="20">
        <f>O2851</f>
        <v/>
      </c>
      <c r="Q2850" s="21">
        <f>YEAR(A2850)</f>
        <v/>
      </c>
    </row>
    <row r="2851">
      <c r="A2851" s="14" t="n">
        <v>45586</v>
      </c>
      <c r="B2851" s="15">
        <f>'01_RAW_Spot'!B2851</f>
        <v/>
      </c>
      <c r="C2851" s="16">
        <f>'01_RAW_IV'!B2851</f>
        <v/>
      </c>
      <c r="D2851" s="15">
        <f>LN(B2851/B2850)</f>
        <v/>
      </c>
      <c r="E2851" s="16">
        <f>STDEV(D2831:D2851)*SQRT(252)</f>
        <v/>
      </c>
      <c r="F2851" s="16">
        <f>STDEV(D2789:D2851)*SQRT(252)</f>
        <v/>
      </c>
      <c r="G2851" s="16">
        <f>IF(OR(C2851="",F2851=""),"",C2851-F2851)</f>
        <v/>
      </c>
      <c r="H2851" s="17">
        <f>IF(OR(C2851="",F2851="",F2851=0),"",C2851/F2851)</f>
        <v/>
      </c>
      <c r="I2851" s="18">
        <f>IF('01_RAW_FwdRV'!B2851="","",'01_RAW_FwdRV'!B2851)</f>
        <v/>
      </c>
      <c r="J2851" s="18">
        <f>IF(ROW()&lt;=3286,STDEV(D2852:D2872)*SQRT(252),"")</f>
        <v/>
      </c>
      <c r="K2851" s="18">
        <f>IF(ROW()&lt;=3244,LN(B2914/B2851),"")</f>
        <v/>
      </c>
      <c r="L2851" s="19" t="n">
        <v>0.01649122807017544</v>
      </c>
      <c r="M2851" s="19" t="n">
        <v>0.004561403508771929</v>
      </c>
      <c r="N2851" s="17" t="n">
        <v>0.3230247876165267</v>
      </c>
      <c r="O2851" s="20">
        <f>IF(F2851="","",IF(F2851&lt;'04_VOLATILITY_REGIMES'!$C$5,"Low",IF(F2851&lt;'04_VOLATILITY_REGIMES'!$C$6,"Normal",IF(F2851&lt;'04_VOLATILITY_REGIMES'!$C$7,"High","Extreme"))))</f>
        <v/>
      </c>
      <c r="P2851" s="20">
        <f>O2852</f>
        <v/>
      </c>
      <c r="Q2851" s="21">
        <f>YEAR(A2851)</f>
        <v/>
      </c>
    </row>
    <row r="2852">
      <c r="A2852" s="14" t="n">
        <v>45587</v>
      </c>
      <c r="B2852" s="15">
        <f>'01_RAW_Spot'!B2852</f>
        <v/>
      </c>
      <c r="C2852" s="16">
        <f>'01_RAW_IV'!B2852</f>
        <v/>
      </c>
      <c r="D2852" s="15">
        <f>LN(B2852/B2851)</f>
        <v/>
      </c>
      <c r="E2852" s="16">
        <f>STDEV(D2832:D2852)*SQRT(252)</f>
        <v/>
      </c>
      <c r="F2852" s="16">
        <f>STDEV(D2790:D2852)*SQRT(252)</f>
        <v/>
      </c>
      <c r="G2852" s="16">
        <f>IF(OR(C2852="",F2852=""),"",C2852-F2852)</f>
        <v/>
      </c>
      <c r="H2852" s="17">
        <f>IF(OR(C2852="",F2852="",F2852=0),"",C2852/F2852)</f>
        <v/>
      </c>
      <c r="I2852" s="18">
        <f>IF('01_RAW_FwdRV'!B2852="","",'01_RAW_FwdRV'!B2852)</f>
        <v/>
      </c>
      <c r="J2852" s="18">
        <f>IF(ROW()&lt;=3286,STDEV(D2853:D2873)*SQRT(252),"")</f>
        <v/>
      </c>
      <c r="K2852" s="18">
        <f>IF(ROW()&lt;=3244,LN(B2915/B2852),"")</f>
        <v/>
      </c>
      <c r="L2852" s="19" t="n">
        <v>0.02209750964573834</v>
      </c>
      <c r="M2852" s="19" t="n">
        <v>0.004910557699052964</v>
      </c>
      <c r="N2852" s="17" t="n">
        <v>0.3444940143621835</v>
      </c>
      <c r="O2852" s="20">
        <f>IF(F2852="","",IF(F2852&lt;'04_VOLATILITY_REGIMES'!$C$5,"Low",IF(F2852&lt;'04_VOLATILITY_REGIMES'!$C$6,"Normal",IF(F2852&lt;'04_VOLATILITY_REGIMES'!$C$7,"High","Extreme"))))</f>
        <v/>
      </c>
      <c r="P2852" s="20">
        <f>O2853</f>
        <v/>
      </c>
      <c r="Q2852" s="21">
        <f>YEAR(A2852)</f>
        <v/>
      </c>
    </row>
    <row r="2853">
      <c r="A2853" s="14" t="n">
        <v>45588</v>
      </c>
      <c r="B2853" s="15">
        <f>'01_RAW_Spot'!B2853</f>
        <v/>
      </c>
      <c r="C2853" s="16">
        <f>'01_RAW_IV'!B2853</f>
        <v/>
      </c>
      <c r="D2853" s="15">
        <f>LN(B2853/B2852)</f>
        <v/>
      </c>
      <c r="E2853" s="16">
        <f>STDEV(D2833:D2853)*SQRT(252)</f>
        <v/>
      </c>
      <c r="F2853" s="16">
        <f>STDEV(D2791:D2853)*SQRT(252)</f>
        <v/>
      </c>
      <c r="G2853" s="16">
        <f>IF(OR(C2853="",F2853=""),"",C2853-F2853)</f>
        <v/>
      </c>
      <c r="H2853" s="17">
        <f>IF(OR(C2853="",F2853="",F2853=0),"",C2853/F2853)</f>
        <v/>
      </c>
      <c r="I2853" s="18">
        <f>IF('01_RAW_FwdRV'!B2853="","",'01_RAW_FwdRV'!B2853)</f>
        <v/>
      </c>
      <c r="J2853" s="18">
        <f>IF(ROW()&lt;=3286,STDEV(D2854:D2874)*SQRT(252),"")</f>
        <v/>
      </c>
      <c r="K2853" s="18">
        <f>IF(ROW()&lt;=3244,LN(B2916/B2853),"")</f>
        <v/>
      </c>
      <c r="L2853" s="19" t="n">
        <v>0.01893408134642356</v>
      </c>
      <c r="M2853" s="19" t="n">
        <v>0.004207573632538569</v>
      </c>
      <c r="N2853" s="17" t="n">
        <v>0.3283491407399386</v>
      </c>
      <c r="O2853" s="20">
        <f>IF(F2853="","",IF(F2853&lt;'04_VOLATILITY_REGIMES'!$C$5,"Low",IF(F2853&lt;'04_VOLATILITY_REGIMES'!$C$6,"Normal",IF(F2853&lt;'04_VOLATILITY_REGIMES'!$C$7,"High","Extreme"))))</f>
        <v/>
      </c>
      <c r="P2853" s="20">
        <f>O2854</f>
        <v/>
      </c>
      <c r="Q2853" s="21">
        <f>YEAR(A2853)</f>
        <v/>
      </c>
    </row>
    <row r="2854">
      <c r="A2854" s="14" t="n">
        <v>45589</v>
      </c>
      <c r="B2854" s="15">
        <f>'01_RAW_Spot'!B2854</f>
        <v/>
      </c>
      <c r="C2854" s="16">
        <f>'01_RAW_IV'!B2854</f>
        <v/>
      </c>
      <c r="D2854" s="15">
        <f>LN(B2854/B2853)</f>
        <v/>
      </c>
      <c r="E2854" s="16">
        <f>STDEV(D2834:D2854)*SQRT(252)</f>
        <v/>
      </c>
      <c r="F2854" s="16">
        <f>STDEV(D2792:D2854)*SQRT(252)</f>
        <v/>
      </c>
      <c r="G2854" s="16">
        <f>IF(OR(C2854="",F2854=""),"",C2854-F2854)</f>
        <v/>
      </c>
      <c r="H2854" s="17">
        <f>IF(OR(C2854="",F2854="",F2854=0),"",C2854/F2854)</f>
        <v/>
      </c>
      <c r="I2854" s="18">
        <f>IF('01_RAW_FwdRV'!B2854="","",'01_RAW_FwdRV'!B2854)</f>
        <v/>
      </c>
      <c r="J2854" s="18">
        <f>IF(ROW()&lt;=3286,STDEV(D2855:D2875)*SQRT(252),"")</f>
        <v/>
      </c>
      <c r="K2854" s="18">
        <f>IF(ROW()&lt;=3244,LN(B2917/B2854),"")</f>
        <v/>
      </c>
      <c r="L2854" s="19" t="n">
        <v>0.01472134595162986</v>
      </c>
      <c r="M2854" s="19" t="n">
        <v>0.004206098843322818</v>
      </c>
      <c r="N2854" s="17" t="n">
        <v>0.3208011518503717</v>
      </c>
      <c r="O2854" s="20">
        <f>IF(F2854="","",IF(F2854&lt;'04_VOLATILITY_REGIMES'!$C$5,"Low",IF(F2854&lt;'04_VOLATILITY_REGIMES'!$C$6,"Normal",IF(F2854&lt;'04_VOLATILITY_REGIMES'!$C$7,"High","Extreme"))))</f>
        <v/>
      </c>
      <c r="P2854" s="20">
        <f>O2855</f>
        <v/>
      </c>
      <c r="Q2854" s="21">
        <f>YEAR(A2854)</f>
        <v/>
      </c>
    </row>
    <row r="2855">
      <c r="A2855" s="14" t="n">
        <v>45590</v>
      </c>
      <c r="B2855" s="15">
        <f>'01_RAW_Spot'!B2855</f>
        <v/>
      </c>
      <c r="C2855" s="16">
        <f>'01_RAW_IV'!B2855</f>
        <v/>
      </c>
      <c r="D2855" s="15">
        <f>LN(B2855/B2854)</f>
        <v/>
      </c>
      <c r="E2855" s="16">
        <f>STDEV(D2835:D2855)*SQRT(252)</f>
        <v/>
      </c>
      <c r="F2855" s="16">
        <f>STDEV(D2793:D2855)*SQRT(252)</f>
        <v/>
      </c>
      <c r="G2855" s="16">
        <f>IF(OR(C2855="",F2855=""),"",C2855-F2855)</f>
        <v/>
      </c>
      <c r="H2855" s="17">
        <f>IF(OR(C2855="",F2855="",F2855=0),"",C2855/F2855)</f>
        <v/>
      </c>
      <c r="I2855" s="18">
        <f>IF('01_RAW_FwdRV'!B2855="","",'01_RAW_FwdRV'!B2855)</f>
        <v/>
      </c>
      <c r="J2855" s="18">
        <f>IF(ROW()&lt;=3286,STDEV(D2856:D2876)*SQRT(252),"")</f>
        <v/>
      </c>
      <c r="K2855" s="18">
        <f>IF(ROW()&lt;=3244,LN(B2918/B2855),"")</f>
        <v/>
      </c>
      <c r="L2855" s="19" t="n">
        <v>0.01997196916608269</v>
      </c>
      <c r="M2855" s="19" t="n">
        <v>0.004204625087596356</v>
      </c>
      <c r="N2855" s="17" t="n">
        <v>0.3319409606074541</v>
      </c>
      <c r="O2855" s="20">
        <f>IF(F2855="","",IF(F2855&lt;'04_VOLATILITY_REGIMES'!$C$5,"Low",IF(F2855&lt;'04_VOLATILITY_REGIMES'!$C$6,"Normal",IF(F2855&lt;'04_VOLATILITY_REGIMES'!$C$7,"High","Extreme"))))</f>
        <v/>
      </c>
      <c r="P2855" s="20">
        <f>O2856</f>
        <v/>
      </c>
      <c r="Q2855" s="21">
        <f>YEAR(A2855)</f>
        <v/>
      </c>
    </row>
    <row r="2856">
      <c r="A2856" s="14" t="n">
        <v>45593</v>
      </c>
      <c r="B2856" s="15">
        <f>'01_RAW_Spot'!B2856</f>
        <v/>
      </c>
      <c r="C2856" s="16">
        <f>'01_RAW_IV'!B2856</f>
        <v/>
      </c>
      <c r="D2856" s="15">
        <f>LN(B2856/B2855)</f>
        <v/>
      </c>
      <c r="E2856" s="16">
        <f>STDEV(D2836:D2856)*SQRT(252)</f>
        <v/>
      </c>
      <c r="F2856" s="16">
        <f>STDEV(D2794:D2856)*SQRT(252)</f>
        <v/>
      </c>
      <c r="G2856" s="16">
        <f>IF(OR(C2856="",F2856=""),"",C2856-F2856)</f>
        <v/>
      </c>
      <c r="H2856" s="17">
        <f>IF(OR(C2856="",F2856="",F2856=0),"",C2856/F2856)</f>
        <v/>
      </c>
      <c r="I2856" s="18">
        <f>IF('01_RAW_FwdRV'!B2856="","",'01_RAW_FwdRV'!B2856)</f>
        <v/>
      </c>
      <c r="J2856" s="18">
        <f>IF(ROW()&lt;=3286,STDEV(D2857:D2877)*SQRT(252),"")</f>
        <v/>
      </c>
      <c r="K2856" s="18">
        <f>IF(ROW()&lt;=3244,LN(B2919/B2856),"")</f>
        <v/>
      </c>
      <c r="L2856" s="19" t="n">
        <v>0.02206654991243433</v>
      </c>
      <c r="M2856" s="19" t="n">
        <v>0.004203152364273205</v>
      </c>
      <c r="N2856" s="17" t="n">
        <v>0.3397863578901616</v>
      </c>
      <c r="O2856" s="20">
        <f>IF(F2856="","",IF(F2856&lt;'04_VOLATILITY_REGIMES'!$C$5,"Low",IF(F2856&lt;'04_VOLATILITY_REGIMES'!$C$6,"Normal",IF(F2856&lt;'04_VOLATILITY_REGIMES'!$C$7,"High","Extreme"))))</f>
        <v/>
      </c>
      <c r="P2856" s="20">
        <f>O2857</f>
        <v/>
      </c>
      <c r="Q2856" s="21">
        <f>YEAR(A2856)</f>
        <v/>
      </c>
    </row>
    <row r="2857">
      <c r="A2857" s="14" t="n">
        <v>45594</v>
      </c>
      <c r="B2857" s="15">
        <f>'01_RAW_Spot'!B2857</f>
        <v/>
      </c>
      <c r="C2857" s="16">
        <f>'01_RAW_IV'!B2857</f>
        <v/>
      </c>
      <c r="D2857" s="15">
        <f>LN(B2857/B2856)</f>
        <v/>
      </c>
      <c r="E2857" s="16">
        <f>STDEV(D2837:D2857)*SQRT(252)</f>
        <v/>
      </c>
      <c r="F2857" s="16">
        <f>STDEV(D2795:D2857)*SQRT(252)</f>
        <v/>
      </c>
      <c r="G2857" s="16">
        <f>IF(OR(C2857="",F2857=""),"",C2857-F2857)</f>
        <v/>
      </c>
      <c r="H2857" s="17">
        <f>IF(OR(C2857="",F2857="",F2857=0),"",C2857/F2857)</f>
        <v/>
      </c>
      <c r="I2857" s="18">
        <f>IF('01_RAW_FwdRV'!B2857="","",'01_RAW_FwdRV'!B2857)</f>
        <v/>
      </c>
      <c r="J2857" s="18">
        <f>IF(ROW()&lt;=3286,STDEV(D2858:D2878)*SQRT(252),"")</f>
        <v/>
      </c>
      <c r="K2857" s="18">
        <f>IF(ROW()&lt;=3244,LN(B2920/B2857),"")</f>
        <v/>
      </c>
      <c r="L2857" s="19" t="n">
        <v>0.03186274509803921</v>
      </c>
      <c r="M2857" s="19" t="n">
        <v>0.004201680672268907</v>
      </c>
      <c r="N2857" s="17" t="n">
        <v>0.3782504465494601</v>
      </c>
      <c r="O2857" s="20">
        <f>IF(F2857="","",IF(F2857&lt;'04_VOLATILITY_REGIMES'!$C$5,"Low",IF(F2857&lt;'04_VOLATILITY_REGIMES'!$C$6,"Normal",IF(F2857&lt;'04_VOLATILITY_REGIMES'!$C$7,"High","Extreme"))))</f>
        <v/>
      </c>
      <c r="P2857" s="20">
        <f>O2858</f>
        <v/>
      </c>
      <c r="Q2857" s="21">
        <f>YEAR(A2857)</f>
        <v/>
      </c>
    </row>
    <row r="2858">
      <c r="A2858" s="14" t="n">
        <v>45595</v>
      </c>
      <c r="B2858" s="15">
        <f>'01_RAW_Spot'!B2858</f>
        <v/>
      </c>
      <c r="C2858" s="16">
        <f>'01_RAW_IV'!B2858</f>
        <v/>
      </c>
      <c r="D2858" s="15">
        <f>LN(B2858/B2857)</f>
        <v/>
      </c>
      <c r="E2858" s="16">
        <f>STDEV(D2838:D2858)*SQRT(252)</f>
        <v/>
      </c>
      <c r="F2858" s="16">
        <f>STDEV(D2796:D2858)*SQRT(252)</f>
        <v/>
      </c>
      <c r="G2858" s="16">
        <f>IF(OR(C2858="",F2858=""),"",C2858-F2858)</f>
        <v/>
      </c>
      <c r="H2858" s="17">
        <f>IF(OR(C2858="",F2858="",F2858=0),"",C2858/F2858)</f>
        <v/>
      </c>
      <c r="I2858" s="18">
        <f>IF('01_RAW_FwdRV'!B2858="","",'01_RAW_FwdRV'!B2858)</f>
        <v/>
      </c>
      <c r="J2858" s="18">
        <f>IF(ROW()&lt;=3286,STDEV(D2859:D2879)*SQRT(252),"")</f>
        <v/>
      </c>
      <c r="K2858" s="18">
        <f>IF(ROW()&lt;=3244,LN(B2921/B2858),"")</f>
        <v/>
      </c>
      <c r="L2858" s="19" t="n">
        <v>0.0336016800840042</v>
      </c>
      <c r="M2858" s="19" t="n">
        <v>0.004200210010500525</v>
      </c>
      <c r="N2858" s="17" t="n">
        <v>0.3895124408767204</v>
      </c>
      <c r="O2858" s="20">
        <f>IF(F2858="","",IF(F2858&lt;'04_VOLATILITY_REGIMES'!$C$5,"Low",IF(F2858&lt;'04_VOLATILITY_REGIMES'!$C$6,"Normal",IF(F2858&lt;'04_VOLATILITY_REGIMES'!$C$7,"High","Extreme"))))</f>
        <v/>
      </c>
      <c r="P2858" s="20">
        <f>O2859</f>
        <v/>
      </c>
      <c r="Q2858" s="21">
        <f>YEAR(A2858)</f>
        <v/>
      </c>
    </row>
    <row r="2859">
      <c r="A2859" s="14" t="n">
        <v>45596</v>
      </c>
      <c r="B2859" s="15">
        <f>'01_RAW_Spot'!B2859</f>
        <v/>
      </c>
      <c r="C2859" s="16">
        <f>'01_RAW_IV'!B2859</f>
        <v/>
      </c>
      <c r="D2859" s="15">
        <f>LN(B2859/B2858)</f>
        <v/>
      </c>
      <c r="E2859" s="16">
        <f>STDEV(D2839:D2859)*SQRT(252)</f>
        <v/>
      </c>
      <c r="F2859" s="16">
        <f>STDEV(D2797:D2859)*SQRT(252)</f>
        <v/>
      </c>
      <c r="G2859" s="16">
        <f>IF(OR(C2859="",F2859=""),"",C2859-F2859)</f>
        <v/>
      </c>
      <c r="H2859" s="17">
        <f>IF(OR(C2859="",F2859="",F2859=0),"",C2859/F2859)</f>
        <v/>
      </c>
      <c r="I2859" s="18">
        <f>IF('01_RAW_FwdRV'!B2859="","",'01_RAW_FwdRV'!B2859)</f>
        <v/>
      </c>
      <c r="J2859" s="18">
        <f>IF(ROW()&lt;=3286,STDEV(D2860:D2880)*SQRT(252),"")</f>
        <v/>
      </c>
      <c r="K2859" s="18">
        <f>IF(ROW()&lt;=3244,LN(B2922/B2859),"")</f>
        <v/>
      </c>
      <c r="L2859" s="19" t="n">
        <v>0.03393981805458363</v>
      </c>
      <c r="M2859" s="19" t="n">
        <v>0.004548635409377187</v>
      </c>
      <c r="N2859" s="17" t="n">
        <v>0.3924137062278383</v>
      </c>
      <c r="O2859" s="20">
        <f>IF(F2859="","",IF(F2859&lt;'04_VOLATILITY_REGIMES'!$C$5,"Low",IF(F2859&lt;'04_VOLATILITY_REGIMES'!$C$6,"Normal",IF(F2859&lt;'04_VOLATILITY_REGIMES'!$C$7,"High","Extreme"))))</f>
        <v/>
      </c>
      <c r="P2859" s="20">
        <f>O2860</f>
        <v/>
      </c>
      <c r="Q2859" s="21">
        <f>YEAR(A2859)</f>
        <v/>
      </c>
    </row>
    <row r="2860">
      <c r="A2860" s="14" t="n">
        <v>45600</v>
      </c>
      <c r="B2860" s="15">
        <f>'01_RAW_Spot'!B2860</f>
        <v/>
      </c>
      <c r="C2860" s="16">
        <f>'01_RAW_IV'!B2860</f>
        <v/>
      </c>
      <c r="D2860" s="15">
        <f>LN(B2860/B2859)</f>
        <v/>
      </c>
      <c r="E2860" s="16">
        <f>STDEV(D2840:D2860)*SQRT(252)</f>
        <v/>
      </c>
      <c r="F2860" s="16">
        <f>STDEV(D2798:D2860)*SQRT(252)</f>
        <v/>
      </c>
      <c r="G2860" s="16">
        <f>IF(OR(C2860="",F2860=""),"",C2860-F2860)</f>
        <v/>
      </c>
      <c r="H2860" s="17">
        <f>IF(OR(C2860="",F2860="",F2860=0),"",C2860/F2860)</f>
        <v/>
      </c>
      <c r="I2860" s="18">
        <f>IF('01_RAW_FwdRV'!B2860="","",'01_RAW_FwdRV'!B2860)</f>
        <v/>
      </c>
      <c r="J2860" s="18">
        <f>IF(ROW()&lt;=3286,STDEV(D2861:D2881)*SQRT(252),"")</f>
        <v/>
      </c>
      <c r="K2860" s="18">
        <f>IF(ROW()&lt;=3244,LN(B2923/B2860),"")</f>
        <v/>
      </c>
      <c r="L2860" s="19" t="n">
        <v>0.03462749213011543</v>
      </c>
      <c r="M2860" s="19" t="n">
        <v>0.005946135012242042</v>
      </c>
      <c r="N2860" s="17" t="n">
        <v>0.3961197891768078</v>
      </c>
      <c r="O2860" s="20">
        <f>IF(F2860="","",IF(F2860&lt;'04_VOLATILITY_REGIMES'!$C$5,"Low",IF(F2860&lt;'04_VOLATILITY_REGIMES'!$C$6,"Normal",IF(F2860&lt;'04_VOLATILITY_REGIMES'!$C$7,"High","Extreme"))))</f>
        <v/>
      </c>
      <c r="P2860" s="20">
        <f>O2861</f>
        <v/>
      </c>
      <c r="Q2860" s="21">
        <f>YEAR(A2860)</f>
        <v/>
      </c>
    </row>
    <row r="2861">
      <c r="A2861" s="14" t="n">
        <v>45601</v>
      </c>
      <c r="B2861" s="15">
        <f>'01_RAW_Spot'!B2861</f>
        <v/>
      </c>
      <c r="C2861" s="16">
        <f>'01_RAW_IV'!B2861</f>
        <v/>
      </c>
      <c r="D2861" s="15">
        <f>LN(B2861/B2860)</f>
        <v/>
      </c>
      <c r="E2861" s="16">
        <f>STDEV(D2841:D2861)*SQRT(252)</f>
        <v/>
      </c>
      <c r="F2861" s="16">
        <f>STDEV(D2799:D2861)*SQRT(252)</f>
        <v/>
      </c>
      <c r="G2861" s="16">
        <f>IF(OR(C2861="",F2861=""),"",C2861-F2861)</f>
        <v/>
      </c>
      <c r="H2861" s="17">
        <f>IF(OR(C2861="",F2861="",F2861=0),"",C2861/F2861)</f>
        <v/>
      </c>
      <c r="I2861" s="18">
        <f>IF('01_RAW_FwdRV'!B2861="","",'01_RAW_FwdRV'!B2861)</f>
        <v/>
      </c>
      <c r="J2861" s="18">
        <f>IF(ROW()&lt;=3286,STDEV(D2862:D2882)*SQRT(252),"")</f>
        <v/>
      </c>
      <c r="K2861" s="18">
        <f>IF(ROW()&lt;=3244,LN(B2924/B2861),"")</f>
        <v/>
      </c>
      <c r="L2861" s="19" t="n">
        <v>0.03636363636363636</v>
      </c>
      <c r="M2861" s="19" t="n">
        <v>0.005594405594405594</v>
      </c>
      <c r="N2861" s="17" t="n">
        <v>0.424114528246484</v>
      </c>
      <c r="O2861" s="20">
        <f>IF(F2861="","",IF(F2861&lt;'04_VOLATILITY_REGIMES'!$C$5,"Low",IF(F2861&lt;'04_VOLATILITY_REGIMES'!$C$6,"Normal",IF(F2861&lt;'04_VOLATILITY_REGIMES'!$C$7,"High","Extreme"))))</f>
        <v/>
      </c>
      <c r="P2861" s="20">
        <f>O2862</f>
        <v/>
      </c>
      <c r="Q2861" s="21">
        <f>YEAR(A2861)</f>
        <v/>
      </c>
    </row>
    <row r="2862">
      <c r="A2862" s="14" t="n">
        <v>45602</v>
      </c>
      <c r="B2862" s="15">
        <f>'01_RAW_Spot'!B2862</f>
        <v/>
      </c>
      <c r="C2862" s="16">
        <f>'01_RAW_IV'!B2862</f>
        <v/>
      </c>
      <c r="D2862" s="15">
        <f>LN(B2862/B2861)</f>
        <v/>
      </c>
      <c r="E2862" s="16">
        <f>STDEV(D2842:D2862)*SQRT(252)</f>
        <v/>
      </c>
      <c r="F2862" s="16">
        <f>STDEV(D2800:D2862)*SQRT(252)</f>
        <v/>
      </c>
      <c r="G2862" s="16">
        <f>IF(OR(C2862="",F2862=""),"",C2862-F2862)</f>
        <v/>
      </c>
      <c r="H2862" s="17">
        <f>IF(OR(C2862="",F2862="",F2862=0),"",C2862/F2862)</f>
        <v/>
      </c>
      <c r="I2862" s="18">
        <f>IF('01_RAW_FwdRV'!B2862="","",'01_RAW_FwdRV'!B2862)</f>
        <v/>
      </c>
      <c r="J2862" s="18">
        <f>IF(ROW()&lt;=3286,STDEV(D2863:D2883)*SQRT(252),"")</f>
        <v/>
      </c>
      <c r="K2862" s="18">
        <f>IF(ROW()&lt;=3244,LN(B2925/B2862),"")</f>
        <v/>
      </c>
      <c r="L2862" s="19" t="n">
        <v>0.01817546312478155</v>
      </c>
      <c r="M2862" s="19" t="n">
        <v>0.01118490038448095</v>
      </c>
      <c r="N2862" s="17" t="n">
        <v>0.2953129441951681</v>
      </c>
      <c r="O2862" s="20">
        <f>IF(F2862="","",IF(F2862&lt;'04_VOLATILITY_REGIMES'!$C$5,"Low",IF(F2862&lt;'04_VOLATILITY_REGIMES'!$C$6,"Normal",IF(F2862&lt;'04_VOLATILITY_REGIMES'!$C$7,"High","Extreme"))))</f>
        <v/>
      </c>
      <c r="P2862" s="20">
        <f>O2863</f>
        <v/>
      </c>
      <c r="Q2862" s="21">
        <f>YEAR(A2862)</f>
        <v/>
      </c>
    </row>
    <row r="2863">
      <c r="A2863" s="14" t="n">
        <v>45603</v>
      </c>
      <c r="B2863" s="15">
        <f>'01_RAW_Spot'!B2863</f>
        <v/>
      </c>
      <c r="C2863" s="16">
        <f>'01_RAW_IV'!B2863</f>
        <v/>
      </c>
      <c r="D2863" s="15">
        <f>LN(B2863/B2862)</f>
        <v/>
      </c>
      <c r="E2863" s="16">
        <f>STDEV(D2843:D2863)*SQRT(252)</f>
        <v/>
      </c>
      <c r="F2863" s="16">
        <f>STDEV(D2801:D2863)*SQRT(252)</f>
        <v/>
      </c>
      <c r="G2863" s="16">
        <f>IF(OR(C2863="",F2863=""),"",C2863-F2863)</f>
        <v/>
      </c>
      <c r="H2863" s="17">
        <f>IF(OR(C2863="",F2863="",F2863=0),"",C2863/F2863)</f>
        <v/>
      </c>
      <c r="I2863" s="18">
        <f>IF('01_RAW_FwdRV'!B2863="","",'01_RAW_FwdRV'!B2863)</f>
        <v/>
      </c>
      <c r="J2863" s="18">
        <f>IF(ROW()&lt;=3286,STDEV(D2864:D2884)*SQRT(252),"")</f>
        <v/>
      </c>
      <c r="K2863" s="18">
        <f>IF(ROW()&lt;=3244,LN(B2926/B2863),"")</f>
        <v/>
      </c>
      <c r="L2863" s="19" t="n">
        <v>0.01816911250873515</v>
      </c>
      <c r="M2863" s="19" t="n">
        <v>0.01118099231306778</v>
      </c>
      <c r="N2863" s="17" t="n">
        <v>0.2994604701380675</v>
      </c>
      <c r="O2863" s="20">
        <f>IF(F2863="","",IF(F2863&lt;'04_VOLATILITY_REGIMES'!$C$5,"Low",IF(F2863&lt;'04_VOLATILITY_REGIMES'!$C$6,"Normal",IF(F2863&lt;'04_VOLATILITY_REGIMES'!$C$7,"High","Extreme"))))</f>
        <v/>
      </c>
      <c r="P2863" s="20">
        <f>O2864</f>
        <v/>
      </c>
      <c r="Q2863" s="21">
        <f>YEAR(A2863)</f>
        <v/>
      </c>
    </row>
    <row r="2864">
      <c r="A2864" s="14" t="n">
        <v>45604</v>
      </c>
      <c r="B2864" s="15">
        <f>'01_RAW_Spot'!B2864</f>
        <v/>
      </c>
      <c r="C2864" s="16">
        <f>'01_RAW_IV'!B2864</f>
        <v/>
      </c>
      <c r="D2864" s="15">
        <f>LN(B2864/B2863)</f>
        <v/>
      </c>
      <c r="E2864" s="16">
        <f>STDEV(D2844:D2864)*SQRT(252)</f>
        <v/>
      </c>
      <c r="F2864" s="16">
        <f>STDEV(D2802:D2864)*SQRT(252)</f>
        <v/>
      </c>
      <c r="G2864" s="16">
        <f>IF(OR(C2864="",F2864=""),"",C2864-F2864)</f>
        <v/>
      </c>
      <c r="H2864" s="17">
        <f>IF(OR(C2864="",F2864="",F2864=0),"",C2864/F2864)</f>
        <v/>
      </c>
      <c r="I2864" s="18">
        <f>IF('01_RAW_FwdRV'!B2864="","",'01_RAW_FwdRV'!B2864)</f>
        <v/>
      </c>
      <c r="J2864" s="18">
        <f>IF(ROW()&lt;=3286,STDEV(D2865:D2885)*SQRT(252),"")</f>
        <v/>
      </c>
      <c r="K2864" s="18">
        <f>IF(ROW()&lt;=3244,LN(B2927/B2864),"")</f>
        <v/>
      </c>
      <c r="L2864" s="19" t="n">
        <v>0.01432064268250087</v>
      </c>
      <c r="M2864" s="19" t="n">
        <v>0.011177086971708</v>
      </c>
      <c r="N2864" s="17" t="n">
        <v>0.2933532504730341</v>
      </c>
      <c r="O2864" s="20">
        <f>IF(F2864="","",IF(F2864&lt;'04_VOLATILITY_REGIMES'!$C$5,"Low",IF(F2864&lt;'04_VOLATILITY_REGIMES'!$C$6,"Normal",IF(F2864&lt;'04_VOLATILITY_REGIMES'!$C$7,"High","Extreme"))))</f>
        <v/>
      </c>
      <c r="P2864" s="20">
        <f>O2865</f>
        <v/>
      </c>
      <c r="Q2864" s="21">
        <f>YEAR(A2864)</f>
        <v/>
      </c>
    </row>
    <row r="2865">
      <c r="A2865" s="14" t="n">
        <v>45607</v>
      </c>
      <c r="B2865" s="15">
        <f>'01_RAW_Spot'!B2865</f>
        <v/>
      </c>
      <c r="C2865" s="16">
        <f>'01_RAW_IV'!B2865</f>
        <v/>
      </c>
      <c r="D2865" s="15">
        <f>LN(B2865/B2864)</f>
        <v/>
      </c>
      <c r="E2865" s="16">
        <f>STDEV(D2845:D2865)*SQRT(252)</f>
        <v/>
      </c>
      <c r="F2865" s="16">
        <f>STDEV(D2803:D2865)*SQRT(252)</f>
        <v/>
      </c>
      <c r="G2865" s="16">
        <f>IF(OR(C2865="",F2865=""),"",C2865-F2865)</f>
        <v/>
      </c>
      <c r="H2865" s="17">
        <f>IF(OR(C2865="",F2865="",F2865=0),"",C2865/F2865)</f>
        <v/>
      </c>
      <c r="I2865" s="18">
        <f>IF('01_RAW_FwdRV'!B2865="","",'01_RAW_FwdRV'!B2865)</f>
        <v/>
      </c>
      <c r="J2865" s="18">
        <f>IF(ROW()&lt;=3286,STDEV(D2866:D2886)*SQRT(252),"")</f>
        <v/>
      </c>
      <c r="K2865" s="18">
        <f>IF(ROW()&lt;=3244,LN(B2928/B2865),"")</f>
        <v/>
      </c>
      <c r="L2865" s="19" t="n">
        <v>0.01256983240223464</v>
      </c>
      <c r="M2865" s="19" t="n">
        <v>0.01152234636871508</v>
      </c>
      <c r="N2865" s="17" t="n">
        <v>0.2840212307671521</v>
      </c>
      <c r="O2865" s="20">
        <f>IF(F2865="","",IF(F2865&lt;'04_VOLATILITY_REGIMES'!$C$5,"Low",IF(F2865&lt;'04_VOLATILITY_REGIMES'!$C$6,"Normal",IF(F2865&lt;'04_VOLATILITY_REGIMES'!$C$7,"High","Extreme"))))</f>
        <v/>
      </c>
      <c r="P2865" s="20">
        <f>O2866</f>
        <v/>
      </c>
      <c r="Q2865" s="21">
        <f>YEAR(A2865)</f>
        <v/>
      </c>
    </row>
    <row r="2866">
      <c r="A2866" s="14" t="n">
        <v>45608</v>
      </c>
      <c r="B2866" s="15">
        <f>'01_RAW_Spot'!B2866</f>
        <v/>
      </c>
      <c r="C2866" s="16">
        <f>'01_RAW_IV'!B2866</f>
        <v/>
      </c>
      <c r="D2866" s="15">
        <f>LN(B2866/B2865)</f>
        <v/>
      </c>
      <c r="E2866" s="16">
        <f>STDEV(D2846:D2866)*SQRT(252)</f>
        <v/>
      </c>
      <c r="F2866" s="16">
        <f>STDEV(D2804:D2866)*SQRT(252)</f>
        <v/>
      </c>
      <c r="G2866" s="16">
        <f>IF(OR(C2866="",F2866=""),"",C2866-F2866)</f>
        <v/>
      </c>
      <c r="H2866" s="17">
        <f>IF(OR(C2866="",F2866="",F2866=0),"",C2866/F2866)</f>
        <v/>
      </c>
      <c r="I2866" s="18">
        <f>IF('01_RAW_FwdRV'!B2866="","",'01_RAW_FwdRV'!B2866)</f>
        <v/>
      </c>
      <c r="J2866" s="18">
        <f>IF(ROW()&lt;=3286,STDEV(D2867:D2887)*SQRT(252),"")</f>
        <v/>
      </c>
      <c r="K2866" s="18">
        <f>IF(ROW()&lt;=3244,LN(B2929/B2866),"")</f>
        <v/>
      </c>
      <c r="L2866" s="19" t="n">
        <v>0.01116928446771379</v>
      </c>
      <c r="M2866" s="19" t="n">
        <v>0.01116928446771379</v>
      </c>
      <c r="N2866" s="17" t="n">
        <v>0.2750427546346592</v>
      </c>
      <c r="O2866" s="20">
        <f>IF(F2866="","",IF(F2866&lt;'04_VOLATILITY_REGIMES'!$C$5,"Low",IF(F2866&lt;'04_VOLATILITY_REGIMES'!$C$6,"Normal",IF(F2866&lt;'04_VOLATILITY_REGIMES'!$C$7,"High","Extreme"))))</f>
        <v/>
      </c>
      <c r="P2866" s="20">
        <f>O2867</f>
        <v/>
      </c>
      <c r="Q2866" s="21">
        <f>YEAR(A2866)</f>
        <v/>
      </c>
    </row>
    <row r="2867">
      <c r="A2867" s="14" t="n">
        <v>45609</v>
      </c>
      <c r="B2867" s="15">
        <f>'01_RAW_Spot'!B2867</f>
        <v/>
      </c>
      <c r="C2867" s="16">
        <f>'01_RAW_IV'!B2867</f>
        <v/>
      </c>
      <c r="D2867" s="15">
        <f>LN(B2867/B2866)</f>
        <v/>
      </c>
      <c r="E2867" s="16">
        <f>STDEV(D2847:D2867)*SQRT(252)</f>
        <v/>
      </c>
      <c r="F2867" s="16">
        <f>STDEV(D2805:D2867)*SQRT(252)</f>
        <v/>
      </c>
      <c r="G2867" s="16">
        <f>IF(OR(C2867="",F2867=""),"",C2867-F2867)</f>
        <v/>
      </c>
      <c r="H2867" s="17">
        <f>IF(OR(C2867="",F2867="",F2867=0),"",C2867/F2867)</f>
        <v/>
      </c>
      <c r="I2867" s="18">
        <f>IF('01_RAW_FwdRV'!B2867="","",'01_RAW_FwdRV'!B2867)</f>
        <v/>
      </c>
      <c r="J2867" s="18">
        <f>IF(ROW()&lt;=3286,STDEV(D2868:D2888)*SQRT(252),"")</f>
        <v/>
      </c>
      <c r="K2867" s="18">
        <f>IF(ROW()&lt;=3244,LN(B2930/B2867),"")</f>
        <v/>
      </c>
      <c r="L2867" s="19" t="n">
        <v>0.009071877180739707</v>
      </c>
      <c r="M2867" s="19" t="n">
        <v>0.01151430565247732</v>
      </c>
      <c r="N2867" s="17" t="n">
        <v>0.2546228574187384</v>
      </c>
      <c r="O2867" s="20">
        <f>IF(F2867="","",IF(F2867&lt;'04_VOLATILITY_REGIMES'!$C$5,"Low",IF(F2867&lt;'04_VOLATILITY_REGIMES'!$C$6,"Normal",IF(F2867&lt;'04_VOLATILITY_REGIMES'!$C$7,"High","Extreme"))))</f>
        <v/>
      </c>
      <c r="P2867" s="20">
        <f>O2868</f>
        <v/>
      </c>
      <c r="Q2867" s="21">
        <f>YEAR(A2867)</f>
        <v/>
      </c>
    </row>
    <row r="2868">
      <c r="A2868" s="14" t="n">
        <v>45610</v>
      </c>
      <c r="B2868" s="15">
        <f>'01_RAW_Spot'!B2868</f>
        <v/>
      </c>
      <c r="C2868" s="16">
        <f>'01_RAW_IV'!B2868</f>
        <v/>
      </c>
      <c r="D2868" s="15">
        <f>LN(B2868/B2867)</f>
        <v/>
      </c>
      <c r="E2868" s="16">
        <f>STDEV(D2848:D2868)*SQRT(252)</f>
        <v/>
      </c>
      <c r="F2868" s="16">
        <f>STDEV(D2806:D2868)*SQRT(252)</f>
        <v/>
      </c>
      <c r="G2868" s="16">
        <f>IF(OR(C2868="",F2868=""),"",C2868-F2868)</f>
        <v/>
      </c>
      <c r="H2868" s="17">
        <f>IF(OR(C2868="",F2868="",F2868=0),"",C2868/F2868)</f>
        <v/>
      </c>
      <c r="I2868" s="18">
        <f>IF('01_RAW_FwdRV'!B2868="","",'01_RAW_FwdRV'!B2868)</f>
        <v/>
      </c>
      <c r="J2868" s="18">
        <f>IF(ROW()&lt;=3286,STDEV(D2869:D2889)*SQRT(252),"")</f>
        <v/>
      </c>
      <c r="K2868" s="18">
        <f>IF(ROW()&lt;=3244,LN(B2931/B2868),"")</f>
        <v/>
      </c>
      <c r="L2868" s="19" t="n">
        <v>0.0139518660620858</v>
      </c>
      <c r="M2868" s="19" t="n">
        <v>0.01290547610742937</v>
      </c>
      <c r="N2868" s="17" t="n">
        <v>0.2867420012653413</v>
      </c>
      <c r="O2868" s="20">
        <f>IF(F2868="","",IF(F2868&lt;'04_VOLATILITY_REGIMES'!$C$5,"Low",IF(F2868&lt;'04_VOLATILITY_REGIMES'!$C$6,"Normal",IF(F2868&lt;'04_VOLATILITY_REGIMES'!$C$7,"High","Extreme"))))</f>
        <v/>
      </c>
      <c r="P2868" s="20">
        <f>O2869</f>
        <v/>
      </c>
      <c r="Q2868" s="21">
        <f>YEAR(A2868)</f>
        <v/>
      </c>
    </row>
    <row r="2869">
      <c r="A2869" s="14" t="n">
        <v>45614</v>
      </c>
      <c r="B2869" s="15">
        <f>'01_RAW_Spot'!B2869</f>
        <v/>
      </c>
      <c r="C2869" s="16">
        <f>'01_RAW_IV'!B2869</f>
        <v/>
      </c>
      <c r="D2869" s="15">
        <f>LN(B2869/B2868)</f>
        <v/>
      </c>
      <c r="E2869" s="16">
        <f>STDEV(D2849:D2869)*SQRT(252)</f>
        <v/>
      </c>
      <c r="F2869" s="16">
        <f>STDEV(D2807:D2869)*SQRT(252)</f>
        <v/>
      </c>
      <c r="G2869" s="16">
        <f>IF(OR(C2869="",F2869=""),"",C2869-F2869)</f>
        <v/>
      </c>
      <c r="H2869" s="17">
        <f>IF(OR(C2869="",F2869="",F2869=0),"",C2869/F2869)</f>
        <v/>
      </c>
      <c r="I2869" s="18">
        <f>IF('01_RAW_FwdRV'!B2869="","",'01_RAW_FwdRV'!B2869)</f>
        <v/>
      </c>
      <c r="J2869" s="18">
        <f>IF(ROW()&lt;=3286,STDEV(D2870:D2890)*SQRT(252),"")</f>
        <v/>
      </c>
      <c r="K2869" s="18">
        <f>IF(ROW()&lt;=3244,LN(B2932/B2869),"")</f>
        <v/>
      </c>
      <c r="L2869" s="19" t="n">
        <v>0.01290097629009763</v>
      </c>
      <c r="M2869" s="19" t="n">
        <v>0.01115760111576011</v>
      </c>
      <c r="N2869" s="17" t="n">
        <v>0.2830247615073875</v>
      </c>
      <c r="O2869" s="20">
        <f>IF(F2869="","",IF(F2869&lt;'04_VOLATILITY_REGIMES'!$C$5,"Low",IF(F2869&lt;'04_VOLATILITY_REGIMES'!$C$6,"Normal",IF(F2869&lt;'04_VOLATILITY_REGIMES'!$C$7,"High","Extreme"))))</f>
        <v/>
      </c>
      <c r="P2869" s="20">
        <f>O2870</f>
        <v/>
      </c>
      <c r="Q2869" s="21">
        <f>YEAR(A2869)</f>
        <v/>
      </c>
    </row>
    <row r="2870">
      <c r="A2870" s="14" t="n">
        <v>45615</v>
      </c>
      <c r="B2870" s="15">
        <f>'01_RAW_Spot'!B2870</f>
        <v/>
      </c>
      <c r="C2870" s="16">
        <f>'01_RAW_IV'!B2870</f>
        <v/>
      </c>
      <c r="D2870" s="15">
        <f>LN(B2870/B2869)</f>
        <v/>
      </c>
      <c r="E2870" s="16">
        <f>STDEV(D2850:D2870)*SQRT(252)</f>
        <v/>
      </c>
      <c r="F2870" s="16">
        <f>STDEV(D2808:D2870)*SQRT(252)</f>
        <v/>
      </c>
      <c r="G2870" s="16">
        <f>IF(OR(C2870="",F2870=""),"",C2870-F2870)</f>
        <v/>
      </c>
      <c r="H2870" s="17">
        <f>IF(OR(C2870="",F2870="",F2870=0),"",C2870/F2870)</f>
        <v/>
      </c>
      <c r="I2870" s="18">
        <f>IF('01_RAW_FwdRV'!B2870="","",'01_RAW_FwdRV'!B2870)</f>
        <v/>
      </c>
      <c r="J2870" s="18">
        <f>IF(ROW()&lt;=3286,STDEV(D2871:D2891)*SQRT(252),"")</f>
        <v/>
      </c>
      <c r="K2870" s="18">
        <f>IF(ROW()&lt;=3244,LN(B2933/B2870),"")</f>
        <v/>
      </c>
      <c r="L2870" s="19" t="n">
        <v>0.01324503311258278</v>
      </c>
      <c r="M2870" s="19" t="n">
        <v>0.01150226559776926</v>
      </c>
      <c r="N2870" s="17" t="n">
        <v>0.2828136566663647</v>
      </c>
      <c r="O2870" s="20">
        <f>IF(F2870="","",IF(F2870&lt;'04_VOLATILITY_REGIMES'!$C$5,"Low",IF(F2870&lt;'04_VOLATILITY_REGIMES'!$C$6,"Normal",IF(F2870&lt;'04_VOLATILITY_REGIMES'!$C$7,"High","Extreme"))))</f>
        <v/>
      </c>
      <c r="P2870" s="20">
        <f>O2871</f>
        <v/>
      </c>
      <c r="Q2870" s="21">
        <f>YEAR(A2870)</f>
        <v/>
      </c>
    </row>
    <row r="2871">
      <c r="A2871" s="14" t="n">
        <v>45617</v>
      </c>
      <c r="B2871" s="15">
        <f>'01_RAW_Spot'!B2871</f>
        <v/>
      </c>
      <c r="C2871" s="16">
        <f>'01_RAW_IV'!B2871</f>
        <v/>
      </c>
      <c r="D2871" s="15">
        <f>LN(B2871/B2870)</f>
        <v/>
      </c>
      <c r="E2871" s="16">
        <f>STDEV(D2851:D2871)*SQRT(252)</f>
        <v/>
      </c>
      <c r="F2871" s="16">
        <f>STDEV(D2809:D2871)*SQRT(252)</f>
        <v/>
      </c>
      <c r="G2871" s="16">
        <f>IF(OR(C2871="",F2871=""),"",C2871-F2871)</f>
        <v/>
      </c>
      <c r="H2871" s="17">
        <f>IF(OR(C2871="",F2871="",F2871=0),"",C2871/F2871)</f>
        <v/>
      </c>
      <c r="I2871" s="18">
        <f>IF('01_RAW_FwdRV'!B2871="","",'01_RAW_FwdRV'!B2871)</f>
        <v/>
      </c>
      <c r="J2871" s="18">
        <f>IF(ROW()&lt;=3286,STDEV(D2872:D2892)*SQRT(252),"")</f>
        <v/>
      </c>
      <c r="K2871" s="18">
        <f>IF(ROW()&lt;=3244,LN(B2934/B2871),"")</f>
        <v/>
      </c>
      <c r="L2871" s="19" t="n">
        <v>0.04041811846689895</v>
      </c>
      <c r="M2871" s="19" t="n">
        <v>0.01114982578397213</v>
      </c>
      <c r="N2871" s="17" t="n">
        <v>0.4060244638019249</v>
      </c>
      <c r="O2871" s="20">
        <f>IF(F2871="","",IF(F2871&lt;'04_VOLATILITY_REGIMES'!$C$5,"Low",IF(F2871&lt;'04_VOLATILITY_REGIMES'!$C$6,"Normal",IF(F2871&lt;'04_VOLATILITY_REGIMES'!$C$7,"High","Extreme"))))</f>
        <v/>
      </c>
      <c r="P2871" s="20">
        <f>O2872</f>
        <v/>
      </c>
      <c r="Q2871" s="21">
        <f>YEAR(A2871)</f>
        <v/>
      </c>
    </row>
    <row r="2872">
      <c r="A2872" s="14" t="n">
        <v>45618</v>
      </c>
      <c r="B2872" s="15">
        <f>'01_RAW_Spot'!B2872</f>
        <v/>
      </c>
      <c r="C2872" s="16">
        <f>'01_RAW_IV'!B2872</f>
        <v/>
      </c>
      <c r="D2872" s="15">
        <f>LN(B2872/B2871)</f>
        <v/>
      </c>
      <c r="E2872" s="16">
        <f>STDEV(D2852:D2872)*SQRT(252)</f>
        <v/>
      </c>
      <c r="F2872" s="16">
        <f>STDEV(D2810:D2872)*SQRT(252)</f>
        <v/>
      </c>
      <c r="G2872" s="16">
        <f>IF(OR(C2872="",F2872=""),"",C2872-F2872)</f>
        <v/>
      </c>
      <c r="H2872" s="17">
        <f>IF(OR(C2872="",F2872="",F2872=0),"",C2872/F2872)</f>
        <v/>
      </c>
      <c r="I2872" s="18">
        <f>IF('01_RAW_FwdRV'!B2872="","",'01_RAW_FwdRV'!B2872)</f>
        <v/>
      </c>
      <c r="J2872" s="18">
        <f>IF(ROW()&lt;=3286,STDEV(D2873:D2893)*SQRT(252),"")</f>
        <v/>
      </c>
      <c r="K2872" s="18">
        <f>IF(ROW()&lt;=3244,LN(B2935/B2872),"")</f>
        <v/>
      </c>
      <c r="L2872" s="19" t="n">
        <v>0.04179728317659352</v>
      </c>
      <c r="M2872" s="19" t="n">
        <v>0.01044932079414838</v>
      </c>
      <c r="N2872" s="17" t="n">
        <v>0.4212425708079347</v>
      </c>
      <c r="O2872" s="20">
        <f>IF(F2872="","",IF(F2872&lt;'04_VOLATILITY_REGIMES'!$C$5,"Low",IF(F2872&lt;'04_VOLATILITY_REGIMES'!$C$6,"Normal",IF(F2872&lt;'04_VOLATILITY_REGIMES'!$C$7,"High","Extreme"))))</f>
        <v/>
      </c>
      <c r="P2872" s="20">
        <f>O2873</f>
        <v/>
      </c>
      <c r="Q2872" s="21">
        <f>YEAR(A2872)</f>
        <v/>
      </c>
    </row>
    <row r="2873">
      <c r="A2873" s="14" t="n">
        <v>45621</v>
      </c>
      <c r="B2873" s="15">
        <f>'01_RAW_Spot'!B2873</f>
        <v/>
      </c>
      <c r="C2873" s="16">
        <f>'01_RAW_IV'!B2873</f>
        <v/>
      </c>
      <c r="D2873" s="15">
        <f>LN(B2873/B2872)</f>
        <v/>
      </c>
      <c r="E2873" s="16">
        <f>STDEV(D2853:D2873)*SQRT(252)</f>
        <v/>
      </c>
      <c r="F2873" s="16">
        <f>STDEV(D2811:D2873)*SQRT(252)</f>
        <v/>
      </c>
      <c r="G2873" s="16">
        <f>IF(OR(C2873="",F2873=""),"",C2873-F2873)</f>
        <v/>
      </c>
      <c r="H2873" s="17">
        <f>IF(OR(C2873="",F2873="",F2873=0),"",C2873/F2873)</f>
        <v/>
      </c>
      <c r="I2873" s="18">
        <f>IF('01_RAW_FwdRV'!B2873="","",'01_RAW_FwdRV'!B2873)</f>
        <v/>
      </c>
      <c r="J2873" s="18">
        <f>IF(ROW()&lt;=3286,STDEV(D2874:D2894)*SQRT(252),"")</f>
        <v/>
      </c>
      <c r="K2873" s="18">
        <f>IF(ROW()&lt;=3244,LN(B2936/B2873),"")</f>
        <v/>
      </c>
      <c r="L2873" s="19" t="n">
        <v>0.03655988857938719</v>
      </c>
      <c r="M2873" s="19" t="n">
        <v>0.01497214484679666</v>
      </c>
      <c r="N2873" s="17" t="n">
        <v>0.3499802728411213</v>
      </c>
      <c r="O2873" s="20">
        <f>IF(F2873="","",IF(F2873&lt;'04_VOLATILITY_REGIMES'!$C$5,"Low",IF(F2873&lt;'04_VOLATILITY_REGIMES'!$C$6,"Normal",IF(F2873&lt;'04_VOLATILITY_REGIMES'!$C$7,"High","Extreme"))))</f>
        <v/>
      </c>
      <c r="P2873" s="20">
        <f>O2874</f>
        <v/>
      </c>
      <c r="Q2873" s="21">
        <f>YEAR(A2873)</f>
        <v/>
      </c>
    </row>
    <row r="2874">
      <c r="A2874" s="14" t="n">
        <v>45622</v>
      </c>
      <c r="B2874" s="15">
        <f>'01_RAW_Spot'!B2874</f>
        <v/>
      </c>
      <c r="C2874" s="16">
        <f>'01_RAW_IV'!B2874</f>
        <v/>
      </c>
      <c r="D2874" s="15">
        <f>LN(B2874/B2873)</f>
        <v/>
      </c>
      <c r="E2874" s="16">
        <f>STDEV(D2854:D2874)*SQRT(252)</f>
        <v/>
      </c>
      <c r="F2874" s="16">
        <f>STDEV(D2812:D2874)*SQRT(252)</f>
        <v/>
      </c>
      <c r="G2874" s="16">
        <f>IF(OR(C2874="",F2874=""),"",C2874-F2874)</f>
        <v/>
      </c>
      <c r="H2874" s="17">
        <f>IF(OR(C2874="",F2874="",F2874=0),"",C2874/F2874)</f>
        <v/>
      </c>
      <c r="I2874" s="18">
        <f>IF('01_RAW_FwdRV'!B2874="","",'01_RAW_FwdRV'!B2874)</f>
        <v/>
      </c>
      <c r="J2874" s="18">
        <f>IF(ROW()&lt;=3286,STDEV(D2875:D2895)*SQRT(252),"")</f>
        <v/>
      </c>
      <c r="K2874" s="18">
        <f>IF(ROW()&lt;=3244,LN(B2937/B2874),"")</f>
        <v/>
      </c>
      <c r="L2874" s="19" t="n">
        <v>0.03898364079359554</v>
      </c>
      <c r="M2874" s="19" t="n">
        <v>0.01531500174034111</v>
      </c>
      <c r="N2874" s="17" t="n">
        <v>0.3778830943005154</v>
      </c>
      <c r="O2874" s="20">
        <f>IF(F2874="","",IF(F2874&lt;'04_VOLATILITY_REGIMES'!$C$5,"Low",IF(F2874&lt;'04_VOLATILITY_REGIMES'!$C$6,"Normal",IF(F2874&lt;'04_VOLATILITY_REGIMES'!$C$7,"High","Extreme"))))</f>
        <v/>
      </c>
      <c r="P2874" s="20">
        <f>O2875</f>
        <v/>
      </c>
      <c r="Q2874" s="21">
        <f>YEAR(A2874)</f>
        <v/>
      </c>
    </row>
    <row r="2875">
      <c r="A2875" s="14" t="n">
        <v>45623</v>
      </c>
      <c r="B2875" s="15">
        <f>'01_RAW_Spot'!B2875</f>
        <v/>
      </c>
      <c r="C2875" s="16">
        <f>'01_RAW_IV'!B2875</f>
        <v/>
      </c>
      <c r="D2875" s="15">
        <f>LN(B2875/B2874)</f>
        <v/>
      </c>
      <c r="E2875" s="16">
        <f>STDEV(D2855:D2875)*SQRT(252)</f>
        <v/>
      </c>
      <c r="F2875" s="16">
        <f>STDEV(D2813:D2875)*SQRT(252)</f>
        <v/>
      </c>
      <c r="G2875" s="16">
        <f>IF(OR(C2875="",F2875=""),"",C2875-F2875)</f>
        <v/>
      </c>
      <c r="H2875" s="17">
        <f>IF(OR(C2875="",F2875="",F2875=0),"",C2875/F2875)</f>
        <v/>
      </c>
      <c r="I2875" s="18">
        <f>IF('01_RAW_FwdRV'!B2875="","",'01_RAW_FwdRV'!B2875)</f>
        <v/>
      </c>
      <c r="J2875" s="18">
        <f>IF(ROW()&lt;=3286,STDEV(D2876:D2896)*SQRT(252),"")</f>
        <v/>
      </c>
      <c r="K2875" s="18">
        <f>IF(ROW()&lt;=3244,LN(B2938/B2875),"")</f>
        <v/>
      </c>
      <c r="L2875" s="19" t="n">
        <v>0.05845511482254697</v>
      </c>
      <c r="M2875" s="19" t="n">
        <v>0.01670146137787056</v>
      </c>
      <c r="N2875" s="17" t="n">
        <v>0.5206138383709631</v>
      </c>
      <c r="O2875" s="20">
        <f>IF(F2875="","",IF(F2875&lt;'04_VOLATILITY_REGIMES'!$C$5,"Low",IF(F2875&lt;'04_VOLATILITY_REGIMES'!$C$6,"Normal",IF(F2875&lt;'04_VOLATILITY_REGIMES'!$C$7,"High","Extreme"))))</f>
        <v/>
      </c>
      <c r="P2875" s="20">
        <f>O2876</f>
        <v/>
      </c>
      <c r="Q2875" s="21">
        <f>YEAR(A2875)</f>
        <v/>
      </c>
    </row>
    <row r="2876">
      <c r="A2876" s="14" t="n">
        <v>45624</v>
      </c>
      <c r="B2876" s="15">
        <f>'01_RAW_Spot'!B2876</f>
        <v/>
      </c>
      <c r="C2876" s="16">
        <f>'01_RAW_IV'!B2876</f>
        <v/>
      </c>
      <c r="D2876" s="15">
        <f>LN(B2876/B2875)</f>
        <v/>
      </c>
      <c r="E2876" s="16">
        <f>STDEV(D2856:D2876)*SQRT(252)</f>
        <v/>
      </c>
      <c r="F2876" s="16">
        <f>STDEV(D2814:D2876)*SQRT(252)</f>
        <v/>
      </c>
      <c r="G2876" s="16">
        <f>IF(OR(C2876="",F2876=""),"",C2876-F2876)</f>
        <v/>
      </c>
      <c r="H2876" s="17">
        <f>IF(OR(C2876="",F2876="",F2876=0),"",C2876/F2876)</f>
        <v/>
      </c>
      <c r="I2876" s="18">
        <f>IF('01_RAW_FwdRV'!B2876="","",'01_RAW_FwdRV'!B2876)</f>
        <v/>
      </c>
      <c r="J2876" s="18">
        <f>IF(ROW()&lt;=3286,STDEV(D2877:D2897)*SQRT(252),"")</f>
        <v/>
      </c>
      <c r="K2876" s="18">
        <f>IF(ROW()&lt;=3244,LN(B2939/B2876),"")</f>
        <v/>
      </c>
      <c r="L2876" s="19" t="n">
        <v>0.07130434782608695</v>
      </c>
      <c r="M2876" s="19" t="n">
        <v>0.01704347826086957</v>
      </c>
      <c r="N2876" s="17" t="n">
        <v>0.634624450640806</v>
      </c>
      <c r="O2876" s="20">
        <f>IF(F2876="","",IF(F2876&lt;'04_VOLATILITY_REGIMES'!$C$5,"Low",IF(F2876&lt;'04_VOLATILITY_REGIMES'!$C$6,"Normal",IF(F2876&lt;'04_VOLATILITY_REGIMES'!$C$7,"High","Extreme"))))</f>
        <v/>
      </c>
      <c r="P2876" s="20">
        <f>O2877</f>
        <v/>
      </c>
      <c r="Q2876" s="21">
        <f>YEAR(A2876)</f>
        <v/>
      </c>
    </row>
    <row r="2877">
      <c r="A2877" s="14" t="n">
        <v>45625</v>
      </c>
      <c r="B2877" s="15">
        <f>'01_RAW_Spot'!B2877</f>
        <v/>
      </c>
      <c r="C2877" s="16">
        <f>'01_RAW_IV'!B2877</f>
        <v/>
      </c>
      <c r="D2877" s="15">
        <f>LN(B2877/B2876)</f>
        <v/>
      </c>
      <c r="E2877" s="16">
        <f>STDEV(D2857:D2877)*SQRT(252)</f>
        <v/>
      </c>
      <c r="F2877" s="16">
        <f>STDEV(D2815:D2877)*SQRT(252)</f>
        <v/>
      </c>
      <c r="G2877" s="16">
        <f>IF(OR(C2877="",F2877=""),"",C2877-F2877)</f>
        <v/>
      </c>
      <c r="H2877" s="17">
        <f>IF(OR(C2877="",F2877="",F2877=0),"",C2877/F2877)</f>
        <v/>
      </c>
      <c r="I2877" s="18">
        <f>IF('01_RAW_FwdRV'!B2877="","",'01_RAW_FwdRV'!B2877)</f>
        <v/>
      </c>
      <c r="J2877" s="18">
        <f>IF(ROW()&lt;=3286,STDEV(D2878:D2898)*SQRT(252),"")</f>
        <v/>
      </c>
      <c r="K2877" s="18">
        <f>IF(ROW()&lt;=3244,LN(B2940/B2877),"")</f>
        <v/>
      </c>
      <c r="L2877" s="19" t="n">
        <v>0.07127955493741307</v>
      </c>
      <c r="M2877" s="19" t="n">
        <v>0.01703755215577191</v>
      </c>
      <c r="N2877" s="17" t="n">
        <v>0.6299637401321464</v>
      </c>
      <c r="O2877" s="20">
        <f>IF(F2877="","",IF(F2877&lt;'04_VOLATILITY_REGIMES'!$C$5,"Low",IF(F2877&lt;'04_VOLATILITY_REGIMES'!$C$6,"Normal",IF(F2877&lt;'04_VOLATILITY_REGIMES'!$C$7,"High","Extreme"))))</f>
        <v/>
      </c>
      <c r="P2877" s="20">
        <f>O2878</f>
        <v/>
      </c>
      <c r="Q2877" s="21">
        <f>YEAR(A2877)</f>
        <v/>
      </c>
    </row>
    <row r="2878">
      <c r="A2878" s="14" t="n">
        <v>45628</v>
      </c>
      <c r="B2878" s="15">
        <f>'01_RAW_Spot'!B2878</f>
        <v/>
      </c>
      <c r="C2878" s="16">
        <f>'01_RAW_IV'!B2878</f>
        <v/>
      </c>
      <c r="D2878" s="15">
        <f>LN(B2878/B2877)</f>
        <v/>
      </c>
      <c r="E2878" s="16">
        <f>STDEV(D2858:D2878)*SQRT(252)</f>
        <v/>
      </c>
      <c r="F2878" s="16">
        <f>STDEV(D2816:D2878)*SQRT(252)</f>
        <v/>
      </c>
      <c r="G2878" s="16">
        <f>IF(OR(C2878="",F2878=""),"",C2878-F2878)</f>
        <v/>
      </c>
      <c r="H2878" s="17">
        <f>IF(OR(C2878="",F2878="",F2878=0),"",C2878/F2878)</f>
        <v/>
      </c>
      <c r="I2878" s="18">
        <f>IF('01_RAW_FwdRV'!B2878="","",'01_RAW_FwdRV'!B2878)</f>
        <v/>
      </c>
      <c r="J2878" s="18">
        <f>IF(ROW()&lt;=3286,STDEV(D2879:D2899)*SQRT(252),"")</f>
        <v/>
      </c>
      <c r="K2878" s="18">
        <f>IF(ROW()&lt;=3244,LN(B2941/B2878),"")</f>
        <v/>
      </c>
      <c r="L2878" s="19" t="n">
        <v>0.08793882516510254</v>
      </c>
      <c r="M2878" s="19" t="n">
        <v>0.02015988877302746</v>
      </c>
      <c r="N2878" s="17" t="n">
        <v>0.779167076090445</v>
      </c>
      <c r="O2878" s="20">
        <f>IF(F2878="","",IF(F2878&lt;'04_VOLATILITY_REGIMES'!$C$5,"Low",IF(F2878&lt;'04_VOLATILITY_REGIMES'!$C$6,"Normal",IF(F2878&lt;'04_VOLATILITY_REGIMES'!$C$7,"High","Extreme"))))</f>
        <v/>
      </c>
      <c r="P2878" s="20">
        <f>O2879</f>
        <v/>
      </c>
      <c r="Q2878" s="21">
        <f>YEAR(A2878)</f>
        <v/>
      </c>
    </row>
    <row r="2879">
      <c r="A2879" s="14" t="n">
        <v>45629</v>
      </c>
      <c r="B2879" s="15">
        <f>'01_RAW_Spot'!B2879</f>
        <v/>
      </c>
      <c r="C2879" s="16">
        <f>'01_RAW_IV'!B2879</f>
        <v/>
      </c>
      <c r="D2879" s="15">
        <f>LN(B2879/B2878)</f>
        <v/>
      </c>
      <c r="E2879" s="16">
        <f>STDEV(D2859:D2879)*SQRT(252)</f>
        <v/>
      </c>
      <c r="F2879" s="16">
        <f>STDEV(D2817:D2879)*SQRT(252)</f>
        <v/>
      </c>
      <c r="G2879" s="16">
        <f>IF(OR(C2879="",F2879=""),"",C2879-F2879)</f>
        <v/>
      </c>
      <c r="H2879" s="17">
        <f>IF(OR(C2879="",F2879="",F2879=0),"",C2879/F2879)</f>
        <v/>
      </c>
      <c r="I2879" s="18">
        <f>IF('01_RAW_FwdRV'!B2879="","",'01_RAW_FwdRV'!B2879)</f>
        <v/>
      </c>
      <c r="J2879" s="18">
        <f>IF(ROW()&lt;=3286,STDEV(D2880:D2900)*SQRT(252),"")</f>
        <v/>
      </c>
      <c r="K2879" s="18">
        <f>IF(ROW()&lt;=3244,LN(B2942/B2879),"")</f>
        <v/>
      </c>
      <c r="L2879" s="19" t="n">
        <v>0.09485753995830438</v>
      </c>
      <c r="M2879" s="19" t="n">
        <v>0.01980542043085476</v>
      </c>
      <c r="N2879" s="17" t="n">
        <v>0.9536241962167578</v>
      </c>
      <c r="O2879" s="20">
        <f>IF(F2879="","",IF(F2879&lt;'04_VOLATILITY_REGIMES'!$C$5,"Low",IF(F2879&lt;'04_VOLATILITY_REGIMES'!$C$6,"Normal",IF(F2879&lt;'04_VOLATILITY_REGIMES'!$C$7,"High","Extreme"))))</f>
        <v/>
      </c>
      <c r="P2879" s="20">
        <f>O2880</f>
        <v/>
      </c>
      <c r="Q2879" s="21">
        <f>YEAR(A2879)</f>
        <v/>
      </c>
    </row>
    <row r="2880">
      <c r="A2880" s="14" t="n">
        <v>45630</v>
      </c>
      <c r="B2880" s="15">
        <f>'01_RAW_Spot'!B2880</f>
        <v/>
      </c>
      <c r="C2880" s="16">
        <f>'01_RAW_IV'!B2880</f>
        <v/>
      </c>
      <c r="D2880" s="15">
        <f>LN(B2880/B2879)</f>
        <v/>
      </c>
      <c r="E2880" s="16">
        <f>STDEV(D2860:D2880)*SQRT(252)</f>
        <v/>
      </c>
      <c r="F2880" s="16">
        <f>STDEV(D2818:D2880)*SQRT(252)</f>
        <v/>
      </c>
      <c r="G2880" s="16">
        <f>IF(OR(C2880="",F2880=""),"",C2880-F2880)</f>
        <v/>
      </c>
      <c r="H2880" s="17">
        <f>IF(OR(C2880="",F2880="",F2880=0),"",C2880/F2880)</f>
        <v/>
      </c>
      <c r="I2880" s="18">
        <f>IF('01_RAW_FwdRV'!B2880="","",'01_RAW_FwdRV'!B2880)</f>
        <v/>
      </c>
      <c r="J2880" s="18">
        <f>IF(ROW()&lt;=3286,STDEV(D2881:D2901)*SQRT(252),"")</f>
        <v/>
      </c>
      <c r="K2880" s="18">
        <f>IF(ROW()&lt;=3244,LN(B2943/B2880),"")</f>
        <v/>
      </c>
      <c r="L2880" s="19" t="n">
        <v>0.09239319208058354</v>
      </c>
      <c r="M2880" s="19" t="n">
        <v>0.02014588398749566</v>
      </c>
      <c r="N2880" s="17" t="n">
        <v>0.8458538435954993</v>
      </c>
      <c r="O2880" s="20">
        <f>IF(F2880="","",IF(F2880&lt;'04_VOLATILITY_REGIMES'!$C$5,"Low",IF(F2880&lt;'04_VOLATILITY_REGIMES'!$C$6,"Normal",IF(F2880&lt;'04_VOLATILITY_REGIMES'!$C$7,"High","Extreme"))))</f>
        <v/>
      </c>
      <c r="P2880" s="20">
        <f>O2881</f>
        <v/>
      </c>
      <c r="Q2880" s="21">
        <f>YEAR(A2880)</f>
        <v/>
      </c>
    </row>
    <row r="2881">
      <c r="A2881" s="14" t="n">
        <v>45631</v>
      </c>
      <c r="B2881" s="15">
        <f>'01_RAW_Spot'!B2881</f>
        <v/>
      </c>
      <c r="C2881" s="16">
        <f>'01_RAW_IV'!B2881</f>
        <v/>
      </c>
      <c r="D2881" s="15">
        <f>LN(B2881/B2880)</f>
        <v/>
      </c>
      <c r="E2881" s="16">
        <f>STDEV(D2861:D2881)*SQRT(252)</f>
        <v/>
      </c>
      <c r="F2881" s="16">
        <f>STDEV(D2819:D2881)*SQRT(252)</f>
        <v/>
      </c>
      <c r="G2881" s="16">
        <f>IF(OR(C2881="",F2881=""),"",C2881-F2881)</f>
        <v/>
      </c>
      <c r="H2881" s="17">
        <f>IF(OR(C2881="",F2881="",F2881=0),"",C2881/F2881)</f>
        <v/>
      </c>
      <c r="I2881" s="18">
        <f>IF('01_RAW_FwdRV'!B2881="","",'01_RAW_FwdRV'!B2881)</f>
        <v/>
      </c>
      <c r="J2881" s="18">
        <f>IF(ROW()&lt;=3286,STDEV(D2882:D2902)*SQRT(252),"")</f>
        <v/>
      </c>
      <c r="K2881" s="18">
        <f>IF(ROW()&lt;=3244,LN(B2944/B2881),"")</f>
        <v/>
      </c>
      <c r="L2881" s="19" t="n">
        <v>0.08680555555555555</v>
      </c>
      <c r="M2881" s="19" t="n">
        <v>0.01979166666666667</v>
      </c>
      <c r="N2881" s="17" t="n">
        <v>0.7550819365669371</v>
      </c>
      <c r="O2881" s="20">
        <f>IF(F2881="","",IF(F2881&lt;'04_VOLATILITY_REGIMES'!$C$5,"Low",IF(F2881&lt;'04_VOLATILITY_REGIMES'!$C$6,"Normal",IF(F2881&lt;'04_VOLATILITY_REGIMES'!$C$7,"High","Extreme"))))</f>
        <v/>
      </c>
      <c r="P2881" s="20">
        <f>O2882</f>
        <v/>
      </c>
      <c r="Q2881" s="21">
        <f>YEAR(A2881)</f>
        <v/>
      </c>
    </row>
    <row r="2882">
      <c r="A2882" s="14" t="n">
        <v>45632</v>
      </c>
      <c r="B2882" s="15">
        <f>'01_RAW_Spot'!B2882</f>
        <v/>
      </c>
      <c r="C2882" s="16">
        <f>'01_RAW_IV'!B2882</f>
        <v/>
      </c>
      <c r="D2882" s="15">
        <f>LN(B2882/B2881)</f>
        <v/>
      </c>
      <c r="E2882" s="16">
        <f>STDEV(D2862:D2882)*SQRT(252)</f>
        <v/>
      </c>
      <c r="F2882" s="16">
        <f>STDEV(D2820:D2882)*SQRT(252)</f>
        <v/>
      </c>
      <c r="G2882" s="16">
        <f>IF(OR(C2882="",F2882=""),"",C2882-F2882)</f>
        <v/>
      </c>
      <c r="H2882" s="17">
        <f>IF(OR(C2882="",F2882="",F2882=0),"",C2882/F2882)</f>
        <v/>
      </c>
      <c r="I2882" s="18">
        <f>IF('01_RAW_FwdRV'!B2882="","",'01_RAW_FwdRV'!B2882)</f>
        <v/>
      </c>
      <c r="J2882" s="18">
        <f>IF(ROW()&lt;=3286,STDEV(D2883:D2903)*SQRT(252),"")</f>
        <v/>
      </c>
      <c r="K2882" s="18">
        <f>IF(ROW()&lt;=3244,LN(B2945/B2882),"")</f>
        <v/>
      </c>
      <c r="L2882" s="19" t="n">
        <v>0.07115584866365846</v>
      </c>
      <c r="M2882" s="19" t="n">
        <v>0.02082610204790003</v>
      </c>
      <c r="N2882" s="17" t="n">
        <v>0.5747807693818692</v>
      </c>
      <c r="O2882" s="20">
        <f>IF(F2882="","",IF(F2882&lt;'04_VOLATILITY_REGIMES'!$C$5,"Low",IF(F2882&lt;'04_VOLATILITY_REGIMES'!$C$6,"Normal",IF(F2882&lt;'04_VOLATILITY_REGIMES'!$C$7,"High","Extreme"))))</f>
        <v/>
      </c>
      <c r="P2882" s="20">
        <f>O2883</f>
        <v/>
      </c>
      <c r="Q2882" s="21">
        <f>YEAR(A2882)</f>
        <v/>
      </c>
    </row>
    <row r="2883">
      <c r="A2883" s="14" t="n">
        <v>45635</v>
      </c>
      <c r="B2883" s="15">
        <f>'01_RAW_Spot'!B2883</f>
        <v/>
      </c>
      <c r="C2883" s="16">
        <f>'01_RAW_IV'!B2883</f>
        <v/>
      </c>
      <c r="D2883" s="15">
        <f>LN(B2883/B2882)</f>
        <v/>
      </c>
      <c r="E2883" s="16">
        <f>STDEV(D2863:D2883)*SQRT(252)</f>
        <v/>
      </c>
      <c r="F2883" s="16">
        <f>STDEV(D2821:D2883)*SQRT(252)</f>
        <v/>
      </c>
      <c r="G2883" s="16">
        <f>IF(OR(C2883="",F2883=""),"",C2883-F2883)</f>
        <v/>
      </c>
      <c r="H2883" s="17">
        <f>IF(OR(C2883="",F2883="",F2883=0),"",C2883/F2883)</f>
        <v/>
      </c>
      <c r="I2883" s="18">
        <f>IF('01_RAW_FwdRV'!B2883="","",'01_RAW_FwdRV'!B2883)</f>
        <v/>
      </c>
      <c r="J2883" s="18">
        <f>IF(ROW()&lt;=3286,STDEV(D2884:D2904)*SQRT(252),"")</f>
        <v/>
      </c>
      <c r="K2883" s="18">
        <f>IF(ROW()&lt;=3244,LN(B2946/B2883),"")</f>
        <v/>
      </c>
      <c r="L2883" s="19" t="n">
        <v>0.07147814018043026</v>
      </c>
      <c r="M2883" s="19" t="n">
        <v>0.02116585704371964</v>
      </c>
      <c r="N2883" s="17" t="n">
        <v>0.5755406777446433</v>
      </c>
      <c r="O2883" s="20">
        <f>IF(F2883="","",IF(F2883&lt;'04_VOLATILITY_REGIMES'!$C$5,"Low",IF(F2883&lt;'04_VOLATILITY_REGIMES'!$C$6,"Normal",IF(F2883&lt;'04_VOLATILITY_REGIMES'!$C$7,"High","Extreme"))))</f>
        <v/>
      </c>
      <c r="P2883" s="20">
        <f>O2884</f>
        <v/>
      </c>
      <c r="Q2883" s="21">
        <f>YEAR(A2883)</f>
        <v/>
      </c>
    </row>
    <row r="2884">
      <c r="A2884" s="14" t="n">
        <v>45636</v>
      </c>
      <c r="B2884" s="15">
        <f>'01_RAW_Spot'!B2884</f>
        <v/>
      </c>
      <c r="C2884" s="16">
        <f>'01_RAW_IV'!B2884</f>
        <v/>
      </c>
      <c r="D2884" s="15">
        <f>LN(B2884/B2883)</f>
        <v/>
      </c>
      <c r="E2884" s="16">
        <f>STDEV(D2864:D2884)*SQRT(252)</f>
        <v/>
      </c>
      <c r="F2884" s="16">
        <f>STDEV(D2822:D2884)*SQRT(252)</f>
        <v/>
      </c>
      <c r="G2884" s="16">
        <f>IF(OR(C2884="",F2884=""),"",C2884-F2884)</f>
        <v/>
      </c>
      <c r="H2884" s="17">
        <f>IF(OR(C2884="",F2884="",F2884=0),"",C2884/F2884)</f>
        <v/>
      </c>
      <c r="I2884" s="18">
        <f>IF('01_RAW_FwdRV'!B2884="","",'01_RAW_FwdRV'!B2884)</f>
        <v/>
      </c>
      <c r="J2884" s="18">
        <f>IF(ROW()&lt;=3286,STDEV(D2885:D2905)*SQRT(252),"")</f>
        <v/>
      </c>
      <c r="K2884" s="18">
        <f>IF(ROW()&lt;=3244,LN(B2947/B2884),"")</f>
        <v/>
      </c>
      <c r="L2884" s="19" t="n">
        <v>0.08636836628511967</v>
      </c>
      <c r="M2884" s="19" t="n">
        <v>0.02219909816163718</v>
      </c>
      <c r="N2884" s="17" t="n">
        <v>0.6945647819770594</v>
      </c>
      <c r="O2884" s="20">
        <f>IF(F2884="","",IF(F2884&lt;'04_VOLATILITY_REGIMES'!$C$5,"Low",IF(F2884&lt;'04_VOLATILITY_REGIMES'!$C$6,"Normal",IF(F2884&lt;'04_VOLATILITY_REGIMES'!$C$7,"High","Extreme"))))</f>
        <v/>
      </c>
      <c r="P2884" s="20">
        <f>O2885</f>
        <v/>
      </c>
      <c r="Q2884" s="21">
        <f>YEAR(A2884)</f>
        <v/>
      </c>
    </row>
    <row r="2885">
      <c r="A2885" s="14" t="n">
        <v>45637</v>
      </c>
      <c r="B2885" s="15">
        <f>'01_RAW_Spot'!B2885</f>
        <v/>
      </c>
      <c r="C2885" s="16">
        <f>'01_RAW_IV'!B2885</f>
        <v/>
      </c>
      <c r="D2885" s="15">
        <f>LN(B2885/B2884)</f>
        <v/>
      </c>
      <c r="E2885" s="16">
        <f>STDEV(D2865:D2885)*SQRT(252)</f>
        <v/>
      </c>
      <c r="F2885" s="16">
        <f>STDEV(D2823:D2885)*SQRT(252)</f>
        <v/>
      </c>
      <c r="G2885" s="16">
        <f>IF(OR(C2885="",F2885=""),"",C2885-F2885)</f>
        <v/>
      </c>
      <c r="H2885" s="17">
        <f>IF(OR(C2885="",F2885="",F2885=0),"",C2885/F2885)</f>
        <v/>
      </c>
      <c r="I2885" s="18">
        <f>IF('01_RAW_FwdRV'!B2885="","",'01_RAW_FwdRV'!B2885)</f>
        <v/>
      </c>
      <c r="J2885" s="18">
        <f>IF(ROW()&lt;=3286,STDEV(D2886:D2906)*SQRT(252),"")</f>
        <v/>
      </c>
      <c r="K2885" s="18">
        <f>IF(ROW()&lt;=3244,LN(B2948/B2885),"")</f>
        <v/>
      </c>
      <c r="L2885" s="19" t="n">
        <v>0.08495145631067962</v>
      </c>
      <c r="M2885" s="19" t="n">
        <v>0.02219140083217753</v>
      </c>
      <c r="N2885" s="17" t="n">
        <v>0.6626769682542971</v>
      </c>
      <c r="O2885" s="20">
        <f>IF(F2885="","",IF(F2885&lt;'04_VOLATILITY_REGIMES'!$C$5,"Low",IF(F2885&lt;'04_VOLATILITY_REGIMES'!$C$6,"Normal",IF(F2885&lt;'04_VOLATILITY_REGIMES'!$C$7,"High","Extreme"))))</f>
        <v/>
      </c>
      <c r="P2885" s="20">
        <f>O2886</f>
        <v/>
      </c>
      <c r="Q2885" s="21">
        <f>YEAR(A2885)</f>
        <v/>
      </c>
    </row>
    <row r="2886">
      <c r="A2886" s="14" t="n">
        <v>45638</v>
      </c>
      <c r="B2886" s="15">
        <f>'01_RAW_Spot'!B2886</f>
        <v/>
      </c>
      <c r="C2886" s="16">
        <f>'01_RAW_IV'!B2886</f>
        <v/>
      </c>
      <c r="D2886" s="15">
        <f>LN(B2886/B2885)</f>
        <v/>
      </c>
      <c r="E2886" s="16">
        <f>STDEV(D2866:D2886)*SQRT(252)</f>
        <v/>
      </c>
      <c r="F2886" s="16">
        <f>STDEV(D2824:D2886)*SQRT(252)</f>
        <v/>
      </c>
      <c r="G2886" s="16">
        <f>IF(OR(C2886="",F2886=""),"",C2886-F2886)</f>
        <v/>
      </c>
      <c r="H2886" s="17">
        <f>IF(OR(C2886="",F2886="",F2886=0),"",C2886/F2886)</f>
        <v/>
      </c>
      <c r="I2886" s="18">
        <f>IF('01_RAW_FwdRV'!B2886="","",'01_RAW_FwdRV'!B2886)</f>
        <v/>
      </c>
      <c r="J2886" s="18">
        <f>IF(ROW()&lt;=3286,STDEV(D2887:D2907)*SQRT(252),"")</f>
        <v/>
      </c>
      <c r="K2886" s="18">
        <f>IF(ROW()&lt;=3244,LN(B2949/B2886),"")</f>
        <v/>
      </c>
      <c r="L2886" s="19" t="n">
        <v>0.07660311958405545</v>
      </c>
      <c r="M2886" s="19" t="n">
        <v>0.02253032928942808</v>
      </c>
      <c r="N2886" s="17" t="n">
        <v>0.6066950661107484</v>
      </c>
      <c r="O2886" s="20">
        <f>IF(F2886="","",IF(F2886&lt;'04_VOLATILITY_REGIMES'!$C$5,"Low",IF(F2886&lt;'04_VOLATILITY_REGIMES'!$C$6,"Normal",IF(F2886&lt;'04_VOLATILITY_REGIMES'!$C$7,"High","Extreme"))))</f>
        <v/>
      </c>
      <c r="P2886" s="20">
        <f>O2887</f>
        <v/>
      </c>
      <c r="Q2886" s="21">
        <f>YEAR(A2886)</f>
        <v/>
      </c>
    </row>
    <row r="2887">
      <c r="A2887" s="14" t="n">
        <v>45639</v>
      </c>
      <c r="B2887" s="15">
        <f>'01_RAW_Spot'!B2887</f>
        <v/>
      </c>
      <c r="C2887" s="16">
        <f>'01_RAW_IV'!B2887</f>
        <v/>
      </c>
      <c r="D2887" s="15">
        <f>LN(B2887/B2886)</f>
        <v/>
      </c>
      <c r="E2887" s="16">
        <f>STDEV(D2867:D2887)*SQRT(252)</f>
        <v/>
      </c>
      <c r="F2887" s="16">
        <f>STDEV(D2825:D2887)*SQRT(252)</f>
        <v/>
      </c>
      <c r="G2887" s="16">
        <f>IF(OR(C2887="",F2887=""),"",C2887-F2887)</f>
        <v/>
      </c>
      <c r="H2887" s="17">
        <f>IF(OR(C2887="",F2887="",F2887=0),"",C2887/F2887)</f>
        <v/>
      </c>
      <c r="I2887" s="18">
        <f>IF('01_RAW_FwdRV'!B2887="","",'01_RAW_FwdRV'!B2887)</f>
        <v/>
      </c>
      <c r="J2887" s="18">
        <f>IF(ROW()&lt;=3286,STDEV(D2888:D2908)*SQRT(252),"")</f>
        <v/>
      </c>
      <c r="K2887" s="18">
        <f>IF(ROW()&lt;=3244,LN(B2950/B2887),"")</f>
        <v/>
      </c>
      <c r="L2887" s="19" t="n">
        <v>0.06444906444906445</v>
      </c>
      <c r="M2887" s="19" t="n">
        <v>0.02321552321552322</v>
      </c>
      <c r="N2887" s="17" t="n">
        <v>0.4973970436765717</v>
      </c>
      <c r="O2887" s="20">
        <f>IF(F2887="","",IF(F2887&lt;'04_VOLATILITY_REGIMES'!$C$5,"Low",IF(F2887&lt;'04_VOLATILITY_REGIMES'!$C$6,"Normal",IF(F2887&lt;'04_VOLATILITY_REGIMES'!$C$7,"High","Extreme"))))</f>
        <v/>
      </c>
      <c r="P2887" s="20">
        <f>O2888</f>
        <v/>
      </c>
      <c r="Q2887" s="21">
        <f>YEAR(A2887)</f>
        <v/>
      </c>
    </row>
    <row r="2888">
      <c r="A2888" s="14" t="n">
        <v>45642</v>
      </c>
      <c r="B2888" s="15">
        <f>'01_RAW_Spot'!B2888</f>
        <v/>
      </c>
      <c r="C2888" s="16">
        <f>'01_RAW_IV'!B2888</f>
        <v/>
      </c>
      <c r="D2888" s="15">
        <f>LN(B2888/B2887)</f>
        <v/>
      </c>
      <c r="E2888" s="16">
        <f>STDEV(D2868:D2888)*SQRT(252)</f>
        <v/>
      </c>
      <c r="F2888" s="16">
        <f>STDEV(D2826:D2888)*SQRT(252)</f>
        <v/>
      </c>
      <c r="G2888" s="16">
        <f>IF(OR(C2888="",F2888=""),"",C2888-F2888)</f>
        <v/>
      </c>
      <c r="H2888" s="17">
        <f>IF(OR(C2888="",F2888="",F2888=0),"",C2888/F2888)</f>
        <v/>
      </c>
      <c r="I2888" s="18">
        <f>IF('01_RAW_FwdRV'!B2888="","",'01_RAW_FwdRV'!B2888)</f>
        <v/>
      </c>
      <c r="J2888" s="18">
        <f>IF(ROW()&lt;=3286,STDEV(D2889:D2909)*SQRT(252),"")</f>
        <v/>
      </c>
      <c r="K2888" s="18">
        <f>IF(ROW()&lt;=3244,LN(B2951/B2888),"")</f>
        <v/>
      </c>
      <c r="L2888" s="19" t="n">
        <v>0.06581226186352615</v>
      </c>
      <c r="M2888" s="19" t="n">
        <v>0.02355386214063041</v>
      </c>
      <c r="N2888" s="17" t="n">
        <v>0.5076903298968284</v>
      </c>
      <c r="O2888" s="20">
        <f>IF(F2888="","",IF(F2888&lt;'04_VOLATILITY_REGIMES'!$C$5,"Low",IF(F2888&lt;'04_VOLATILITY_REGIMES'!$C$6,"Normal",IF(F2888&lt;'04_VOLATILITY_REGIMES'!$C$7,"High","Extreme"))))</f>
        <v/>
      </c>
      <c r="P2888" s="20">
        <f>O2889</f>
        <v/>
      </c>
      <c r="Q2888" s="21">
        <f>YEAR(A2888)</f>
        <v/>
      </c>
    </row>
    <row r="2889">
      <c r="A2889" s="14" t="n">
        <v>45643</v>
      </c>
      <c r="B2889" s="15">
        <f>'01_RAW_Spot'!B2889</f>
        <v/>
      </c>
      <c r="C2889" s="16">
        <f>'01_RAW_IV'!B2889</f>
        <v/>
      </c>
      <c r="D2889" s="15">
        <f>LN(B2889/B2888)</f>
        <v/>
      </c>
      <c r="E2889" s="16">
        <f>STDEV(D2869:D2889)*SQRT(252)</f>
        <v/>
      </c>
      <c r="F2889" s="16">
        <f>STDEV(D2827:D2889)*SQRT(252)</f>
        <v/>
      </c>
      <c r="G2889" s="16">
        <f>IF(OR(C2889="",F2889=""),"",C2889-F2889)</f>
        <v/>
      </c>
      <c r="H2889" s="17">
        <f>IF(OR(C2889="",F2889="",F2889=0),"",C2889/F2889)</f>
        <v/>
      </c>
      <c r="I2889" s="18">
        <f>IF('01_RAW_FwdRV'!B2889="","",'01_RAW_FwdRV'!B2889)</f>
        <v/>
      </c>
      <c r="J2889" s="18">
        <f>IF(ROW()&lt;=3286,STDEV(D2890:D2910)*SQRT(252),"")</f>
        <v/>
      </c>
      <c r="K2889" s="18">
        <f>IF(ROW()&lt;=3244,LN(B2952/B2889),"")</f>
        <v/>
      </c>
      <c r="L2889" s="19" t="n">
        <v>0.07513850415512466</v>
      </c>
      <c r="M2889" s="19" t="n">
        <v>0.02354570637119114</v>
      </c>
      <c r="N2889" s="17" t="n">
        <v>0.5694623974282422</v>
      </c>
      <c r="O2889" s="20">
        <f>IF(F2889="","",IF(F2889&lt;'04_VOLATILITY_REGIMES'!$C$5,"Low",IF(F2889&lt;'04_VOLATILITY_REGIMES'!$C$6,"Normal",IF(F2889&lt;'04_VOLATILITY_REGIMES'!$C$7,"High","Extreme"))))</f>
        <v/>
      </c>
      <c r="P2889" s="20">
        <f>O2890</f>
        <v/>
      </c>
      <c r="Q2889" s="21">
        <f>YEAR(A2889)</f>
        <v/>
      </c>
    </row>
    <row r="2890">
      <c r="A2890" s="14" t="n">
        <v>45644</v>
      </c>
      <c r="B2890" s="15">
        <f>'01_RAW_Spot'!B2890</f>
        <v/>
      </c>
      <c r="C2890" s="16">
        <f>'01_RAW_IV'!B2890</f>
        <v/>
      </c>
      <c r="D2890" s="15">
        <f>LN(B2890/B2889)</f>
        <v/>
      </c>
      <c r="E2890" s="16">
        <f>STDEV(D2870:D2890)*SQRT(252)</f>
        <v/>
      </c>
      <c r="F2890" s="16">
        <f>STDEV(D2828:D2890)*SQRT(252)</f>
        <v/>
      </c>
      <c r="G2890" s="16">
        <f>IF(OR(C2890="",F2890=""),"",C2890-F2890)</f>
        <v/>
      </c>
      <c r="H2890" s="17">
        <f>IF(OR(C2890="",F2890="",F2890=0),"",C2890/F2890)</f>
        <v/>
      </c>
      <c r="I2890" s="18">
        <f>IF('01_RAW_FwdRV'!B2890="","",'01_RAW_FwdRV'!B2890)</f>
        <v/>
      </c>
      <c r="J2890" s="18">
        <f>IF(ROW()&lt;=3286,STDEV(D2891:D2911)*SQRT(252),"")</f>
        <v/>
      </c>
      <c r="K2890" s="18">
        <f>IF(ROW()&lt;=3244,LN(B2953/B2890),"")</f>
        <v/>
      </c>
      <c r="L2890" s="19" t="n">
        <v>0.08203530633437175</v>
      </c>
      <c r="M2890" s="19" t="n">
        <v>0.0231914157147802</v>
      </c>
      <c r="N2890" s="17" t="n">
        <v>0.6263345086607746</v>
      </c>
      <c r="O2890" s="20">
        <f>IF(F2890="","",IF(F2890&lt;'04_VOLATILITY_REGIMES'!$C$5,"Low",IF(F2890&lt;'04_VOLATILITY_REGIMES'!$C$6,"Normal",IF(F2890&lt;'04_VOLATILITY_REGIMES'!$C$7,"High","Extreme"))))</f>
        <v/>
      </c>
      <c r="P2890" s="20">
        <f>O2891</f>
        <v/>
      </c>
      <c r="Q2890" s="21">
        <f>YEAR(A2890)</f>
        <v/>
      </c>
    </row>
    <row r="2891">
      <c r="A2891" s="14" t="n">
        <v>45645</v>
      </c>
      <c r="B2891" s="15">
        <f>'01_RAW_Spot'!B2891</f>
        <v/>
      </c>
      <c r="C2891" s="16">
        <f>'01_RAW_IV'!B2891</f>
        <v/>
      </c>
      <c r="D2891" s="15">
        <f>LN(B2891/B2890)</f>
        <v/>
      </c>
      <c r="E2891" s="16">
        <f>STDEV(D2871:D2891)*SQRT(252)</f>
        <v/>
      </c>
      <c r="F2891" s="16">
        <f>STDEV(D2829:D2891)*SQRT(252)</f>
        <v/>
      </c>
      <c r="G2891" s="16">
        <f>IF(OR(C2891="",F2891=""),"",C2891-F2891)</f>
        <v/>
      </c>
      <c r="H2891" s="17">
        <f>IF(OR(C2891="",F2891="",F2891=0),"",C2891/F2891)</f>
        <v/>
      </c>
      <c r="I2891" s="18">
        <f>IF('01_RAW_FwdRV'!B2891="","",'01_RAW_FwdRV'!B2891)</f>
        <v/>
      </c>
      <c r="J2891" s="18">
        <f>IF(ROW()&lt;=3286,STDEV(D2892:D2912)*SQRT(252),"")</f>
        <v/>
      </c>
      <c r="K2891" s="18">
        <f>IF(ROW()&lt;=3244,LN(B2954/B2891),"")</f>
        <v/>
      </c>
      <c r="L2891" s="19" t="n">
        <v>0.08927335640138408</v>
      </c>
      <c r="M2891" s="19" t="n">
        <v>0.02456747404844291</v>
      </c>
      <c r="N2891" s="17" t="n">
        <v>0.7019329639790542</v>
      </c>
      <c r="O2891" s="20">
        <f>IF(F2891="","",IF(F2891&lt;'04_VOLATILITY_REGIMES'!$C$5,"Low",IF(F2891&lt;'04_VOLATILITY_REGIMES'!$C$6,"Normal",IF(F2891&lt;'04_VOLATILITY_REGIMES'!$C$7,"High","Extreme"))))</f>
        <v/>
      </c>
      <c r="P2891" s="20">
        <f>O2892</f>
        <v/>
      </c>
      <c r="Q2891" s="21">
        <f>YEAR(A2891)</f>
        <v/>
      </c>
    </row>
    <row r="2892">
      <c r="A2892" s="14" t="n">
        <v>45646</v>
      </c>
      <c r="B2892" s="15">
        <f>'01_RAW_Spot'!B2892</f>
        <v/>
      </c>
      <c r="C2892" s="16">
        <f>'01_RAW_IV'!B2892</f>
        <v/>
      </c>
      <c r="D2892" s="15">
        <f>LN(B2892/B2891)</f>
        <v/>
      </c>
      <c r="E2892" s="16">
        <f>STDEV(D2872:D2892)*SQRT(252)</f>
        <v/>
      </c>
      <c r="F2892" s="16">
        <f>STDEV(D2830:D2892)*SQRT(252)</f>
        <v/>
      </c>
      <c r="G2892" s="16">
        <f>IF(OR(C2892="",F2892=""),"",C2892-F2892)</f>
        <v/>
      </c>
      <c r="H2892" s="17">
        <f>IF(OR(C2892="",F2892="",F2892=0),"",C2892/F2892)</f>
        <v/>
      </c>
      <c r="I2892" s="18">
        <f>IF('01_RAW_FwdRV'!B2892="","",'01_RAW_FwdRV'!B2892)</f>
        <v/>
      </c>
      <c r="J2892" s="18">
        <f>IF(ROW()&lt;=3286,STDEV(D2893:D2913)*SQRT(252),"")</f>
        <v/>
      </c>
      <c r="K2892" s="18">
        <f>IF(ROW()&lt;=3244,LN(B2955/B2892),"")</f>
        <v/>
      </c>
      <c r="L2892" s="19" t="n">
        <v>0.08993427879626427</v>
      </c>
      <c r="M2892" s="19" t="n">
        <v>0.02179176755447942</v>
      </c>
      <c r="N2892" s="17" t="n">
        <v>0.731528452398384</v>
      </c>
      <c r="O2892" s="20">
        <f>IF(F2892="","",IF(F2892&lt;'04_VOLATILITY_REGIMES'!$C$5,"Low",IF(F2892&lt;'04_VOLATILITY_REGIMES'!$C$6,"Normal",IF(F2892&lt;'04_VOLATILITY_REGIMES'!$C$7,"High","Extreme"))))</f>
        <v/>
      </c>
      <c r="P2892" s="20">
        <f>O2893</f>
        <v/>
      </c>
      <c r="Q2892" s="21">
        <f>YEAR(A2892)</f>
        <v/>
      </c>
    </row>
    <row r="2893">
      <c r="A2893" s="14" t="n">
        <v>45649</v>
      </c>
      <c r="B2893" s="15">
        <f>'01_RAW_Spot'!B2893</f>
        <v/>
      </c>
      <c r="C2893" s="16">
        <f>'01_RAW_IV'!B2893</f>
        <v/>
      </c>
      <c r="D2893" s="15">
        <f>LN(B2893/B2892)</f>
        <v/>
      </c>
      <c r="E2893" s="16">
        <f>STDEV(D2873:D2893)*SQRT(252)</f>
        <v/>
      </c>
      <c r="F2893" s="16">
        <f>STDEV(D2831:D2893)*SQRT(252)</f>
        <v/>
      </c>
      <c r="G2893" s="16">
        <f>IF(OR(C2893="",F2893=""),"",C2893-F2893)</f>
        <v/>
      </c>
      <c r="H2893" s="17">
        <f>IF(OR(C2893="",F2893="",F2893=0),"",C2893/F2893)</f>
        <v/>
      </c>
      <c r="I2893" s="18">
        <f>IF('01_RAW_FwdRV'!B2893="","",'01_RAW_FwdRV'!B2893)</f>
        <v/>
      </c>
      <c r="J2893" s="18">
        <f>IF(ROW()&lt;=3286,STDEV(D2894:D2914)*SQRT(252),"")</f>
        <v/>
      </c>
      <c r="K2893" s="18">
        <f>IF(ROW()&lt;=3244,LN(B2956/B2893),"")</f>
        <v/>
      </c>
      <c r="L2893" s="19" t="n">
        <v>0.088865836791148</v>
      </c>
      <c r="M2893" s="19" t="n">
        <v>0.02178423236514523</v>
      </c>
      <c r="N2893" s="17" t="n">
        <v>0.7204596800150771</v>
      </c>
      <c r="O2893" s="20">
        <f>IF(F2893="","",IF(F2893&lt;'04_VOLATILITY_REGIMES'!$C$5,"Low",IF(F2893&lt;'04_VOLATILITY_REGIMES'!$C$6,"Normal",IF(F2893&lt;'04_VOLATILITY_REGIMES'!$C$7,"High","Extreme"))))</f>
        <v/>
      </c>
      <c r="P2893" s="20">
        <f>O2894</f>
        <v/>
      </c>
      <c r="Q2893" s="21">
        <f>YEAR(A2893)</f>
        <v/>
      </c>
    </row>
    <row r="2894">
      <c r="A2894" s="14" t="n">
        <v>45650</v>
      </c>
      <c r="B2894" s="15">
        <f>'01_RAW_Spot'!B2894</f>
        <v/>
      </c>
      <c r="C2894" s="16">
        <f>'01_RAW_IV'!B2894</f>
        <v/>
      </c>
      <c r="D2894" s="15">
        <f>LN(B2894/B2893)</f>
        <v/>
      </c>
      <c r="E2894" s="16">
        <f>STDEV(D2874:D2894)*SQRT(252)</f>
        <v/>
      </c>
      <c r="F2894" s="16">
        <f>STDEV(D2832:D2894)*SQRT(252)</f>
        <v/>
      </c>
      <c r="G2894" s="16">
        <f>IF(OR(C2894="",F2894=""),"",C2894-F2894)</f>
        <v/>
      </c>
      <c r="H2894" s="17">
        <f>IF(OR(C2894="",F2894="",F2894=0),"",C2894/F2894)</f>
        <v/>
      </c>
      <c r="I2894" s="18">
        <f>IF('01_RAW_FwdRV'!B2894="","",'01_RAW_FwdRV'!B2894)</f>
        <v/>
      </c>
      <c r="J2894" s="18">
        <f>IF(ROW()&lt;=3286,STDEV(D2895:D2915)*SQRT(252),"")</f>
        <v/>
      </c>
      <c r="K2894" s="18">
        <f>IF(ROW()&lt;=3244,LN(B2957/B2894),"")</f>
        <v/>
      </c>
      <c r="L2894" s="19" t="n">
        <v>0.09090909090909091</v>
      </c>
      <c r="M2894" s="19" t="n">
        <v>0.01935706878672658</v>
      </c>
      <c r="N2894" s="17" t="n">
        <v>0.7780510800116344</v>
      </c>
      <c r="O2894" s="20">
        <f>IF(F2894="","",IF(F2894&lt;'04_VOLATILITY_REGIMES'!$C$5,"Low",IF(F2894&lt;'04_VOLATILITY_REGIMES'!$C$6,"Normal",IF(F2894&lt;'04_VOLATILITY_REGIMES'!$C$7,"High","Extreme"))))</f>
        <v/>
      </c>
      <c r="P2894" s="20">
        <f>O2895</f>
        <v/>
      </c>
      <c r="Q2894" s="21">
        <f>YEAR(A2894)</f>
        <v/>
      </c>
    </row>
    <row r="2895">
      <c r="A2895" s="14" t="n">
        <v>45652</v>
      </c>
      <c r="B2895" s="15">
        <f>'01_RAW_Spot'!B2895</f>
        <v/>
      </c>
      <c r="C2895" s="16">
        <f>'01_RAW_IV'!B2895</f>
        <v/>
      </c>
      <c r="D2895" s="15">
        <f>LN(B2895/B2894)</f>
        <v/>
      </c>
      <c r="E2895" s="16">
        <f>STDEV(D2875:D2895)*SQRT(252)</f>
        <v/>
      </c>
      <c r="F2895" s="16">
        <f>STDEV(D2833:D2895)*SQRT(252)</f>
        <v/>
      </c>
      <c r="G2895" s="16">
        <f>IF(OR(C2895="",F2895=""),"",C2895-F2895)</f>
        <v/>
      </c>
      <c r="H2895" s="17">
        <f>IF(OR(C2895="",F2895="",F2895=0),"",C2895/F2895)</f>
        <v/>
      </c>
      <c r="I2895" s="18">
        <f>IF('01_RAW_FwdRV'!B2895="","",'01_RAW_FwdRV'!B2895)</f>
        <v/>
      </c>
      <c r="J2895" s="18">
        <f>IF(ROW()&lt;=3286,STDEV(D2896:D2916)*SQRT(252),"")</f>
        <v/>
      </c>
      <c r="K2895" s="18">
        <f>IF(ROW()&lt;=3244,LN(B2958/B2895),"")</f>
        <v/>
      </c>
      <c r="L2895" s="19" t="n">
        <v>0.09087767795438839</v>
      </c>
      <c r="M2895" s="19" t="n">
        <v>0.0193503800967519</v>
      </c>
      <c r="N2895" s="17" t="n">
        <v>0.7758532627142025</v>
      </c>
      <c r="O2895" s="20">
        <f>IF(F2895="","",IF(F2895&lt;'04_VOLATILITY_REGIMES'!$C$5,"Low",IF(F2895&lt;'04_VOLATILITY_REGIMES'!$C$6,"Normal",IF(F2895&lt;'04_VOLATILITY_REGIMES'!$C$7,"High","Extreme"))))</f>
        <v/>
      </c>
      <c r="P2895" s="20">
        <f>O2896</f>
        <v/>
      </c>
      <c r="Q2895" s="21">
        <f>YEAR(A2895)</f>
        <v/>
      </c>
    </row>
    <row r="2896">
      <c r="A2896" s="14" t="n">
        <v>45653</v>
      </c>
      <c r="B2896" s="15">
        <f>'01_RAW_Spot'!B2896</f>
        <v/>
      </c>
      <c r="C2896" s="16">
        <f>'01_RAW_IV'!B2896</f>
        <v/>
      </c>
      <c r="D2896" s="15">
        <f>LN(B2896/B2895)</f>
        <v/>
      </c>
      <c r="E2896" s="16">
        <f>STDEV(D2876:D2896)*SQRT(252)</f>
        <v/>
      </c>
      <c r="F2896" s="16">
        <f>STDEV(D2834:D2896)*SQRT(252)</f>
        <v/>
      </c>
      <c r="G2896" s="16">
        <f>IF(OR(C2896="",F2896=""),"",C2896-F2896)</f>
        <v/>
      </c>
      <c r="H2896" s="17">
        <f>IF(OR(C2896="",F2896="",F2896=0),"",C2896/F2896)</f>
        <v/>
      </c>
      <c r="I2896" s="18">
        <f>IF('01_RAW_FwdRV'!B2896="","",'01_RAW_FwdRV'!B2896)</f>
        <v/>
      </c>
      <c r="J2896" s="18">
        <f>IF(ROW()&lt;=3286,STDEV(D2897:D2917)*SQRT(252),"")</f>
        <v/>
      </c>
      <c r="K2896" s="18">
        <f>IF(ROW()&lt;=3244,LN(B2959/B2896),"")</f>
        <v/>
      </c>
      <c r="L2896" s="19" t="n">
        <v>0.1029360967184801</v>
      </c>
      <c r="M2896" s="19" t="n">
        <v>0.02659758203799654</v>
      </c>
      <c r="N2896" s="17" t="n">
        <v>0.9576215417011871</v>
      </c>
      <c r="O2896" s="20">
        <f>IF(F2896="","",IF(F2896&lt;'04_VOLATILITY_REGIMES'!$C$5,"Low",IF(F2896&lt;'04_VOLATILITY_REGIMES'!$C$6,"Normal",IF(F2896&lt;'04_VOLATILITY_REGIMES'!$C$7,"High","Extreme"))))</f>
        <v/>
      </c>
      <c r="P2896" s="20">
        <f>O2897</f>
        <v/>
      </c>
      <c r="Q2896" s="21">
        <f>YEAR(A2896)</f>
        <v/>
      </c>
    </row>
    <row r="2897">
      <c r="A2897" s="14" t="n">
        <v>45656</v>
      </c>
      <c r="B2897" s="15">
        <f>'01_RAW_Spot'!B2897</f>
        <v/>
      </c>
      <c r="C2897" s="16">
        <f>'01_RAW_IV'!B2897</f>
        <v/>
      </c>
      <c r="D2897" s="15">
        <f>LN(B2897/B2896)</f>
        <v/>
      </c>
      <c r="E2897" s="16">
        <f>STDEV(D2877:D2897)*SQRT(252)</f>
        <v/>
      </c>
      <c r="F2897" s="16">
        <f>STDEV(D2835:D2897)*SQRT(252)</f>
        <v/>
      </c>
      <c r="G2897" s="16">
        <f>IF(OR(C2897="",F2897=""),"",C2897-F2897)</f>
        <v/>
      </c>
      <c r="H2897" s="17">
        <f>IF(OR(C2897="",F2897="",F2897=0),"",C2897/F2897)</f>
        <v/>
      </c>
      <c r="I2897" s="18">
        <f>IF('01_RAW_FwdRV'!B2897="","",'01_RAW_FwdRV'!B2897)</f>
        <v/>
      </c>
      <c r="J2897" s="18">
        <f>IF(ROW()&lt;=3286,STDEV(D2898:D2918)*SQRT(252),"")</f>
        <v/>
      </c>
      <c r="K2897" s="18">
        <f>IF(ROW()&lt;=3244,LN(B2960/B2897),"")</f>
        <v/>
      </c>
      <c r="L2897" s="19" t="n">
        <v>0.1001381215469613</v>
      </c>
      <c r="M2897" s="19" t="n">
        <v>0.02658839779005525</v>
      </c>
      <c r="N2897" s="17" t="n">
        <v>0.912356121584592</v>
      </c>
      <c r="O2897" s="20">
        <f>IF(F2897="","",IF(F2897&lt;'04_VOLATILITY_REGIMES'!$C$5,"Low",IF(F2897&lt;'04_VOLATILITY_REGIMES'!$C$6,"Normal",IF(F2897&lt;'04_VOLATILITY_REGIMES'!$C$7,"High","Extreme"))))</f>
        <v/>
      </c>
      <c r="P2897" s="20">
        <f>O2898</f>
        <v/>
      </c>
      <c r="Q2897" s="21">
        <f>YEAR(A2897)</f>
        <v/>
      </c>
    </row>
    <row r="2898">
      <c r="A2898" s="14" t="n">
        <v>45657</v>
      </c>
      <c r="B2898" s="15">
        <f>'01_RAW_Spot'!B2898</f>
        <v/>
      </c>
      <c r="C2898" s="16">
        <f>'01_RAW_IV'!B2898</f>
        <v/>
      </c>
      <c r="D2898" s="15">
        <f>LN(B2898/B2897)</f>
        <v/>
      </c>
      <c r="E2898" s="16">
        <f>STDEV(D2878:D2898)*SQRT(252)</f>
        <v/>
      </c>
      <c r="F2898" s="16">
        <f>STDEV(D2836:D2898)*SQRT(252)</f>
        <v/>
      </c>
      <c r="G2898" s="16">
        <f>IF(OR(C2898="",F2898=""),"",C2898-F2898)</f>
        <v/>
      </c>
      <c r="H2898" s="17">
        <f>IF(OR(C2898="",F2898="",F2898=0),"",C2898/F2898)</f>
        <v/>
      </c>
      <c r="I2898" s="18">
        <f>IF('01_RAW_FwdRV'!B2898="","",'01_RAW_FwdRV'!B2898)</f>
        <v/>
      </c>
      <c r="J2898" s="18">
        <f>IF(ROW()&lt;=3286,STDEV(D2899:D2919)*SQRT(252),"")</f>
        <v/>
      </c>
      <c r="K2898" s="18">
        <f>IF(ROW()&lt;=3244,LN(B2961/B2898),"")</f>
        <v/>
      </c>
      <c r="L2898" s="19" t="n">
        <v>0.09906800138073869</v>
      </c>
      <c r="M2898" s="19" t="n">
        <v>0.02692440455643769</v>
      </c>
      <c r="N2898" s="17" t="n">
        <v>0.8513648537764517</v>
      </c>
      <c r="O2898" s="20">
        <f>IF(F2898="","",IF(F2898&lt;'04_VOLATILITY_REGIMES'!$C$5,"Low",IF(F2898&lt;'04_VOLATILITY_REGIMES'!$C$6,"Normal",IF(F2898&lt;'04_VOLATILITY_REGIMES'!$C$7,"High","Extreme"))))</f>
        <v/>
      </c>
      <c r="P2898" s="20">
        <f>O2899</f>
        <v/>
      </c>
      <c r="Q2898" s="21">
        <f>YEAR(A2898)</f>
        <v/>
      </c>
    </row>
    <row r="2899">
      <c r="A2899" s="14" t="n">
        <v>45658</v>
      </c>
      <c r="B2899" s="15">
        <f>'01_RAW_Spot'!B2899</f>
        <v/>
      </c>
      <c r="C2899" s="16">
        <f>'01_RAW_IV'!B2899</f>
        <v/>
      </c>
      <c r="D2899" s="15">
        <f>LN(B2899/B2898)</f>
        <v/>
      </c>
      <c r="E2899" s="16">
        <f>STDEV(D2879:D2899)*SQRT(252)</f>
        <v/>
      </c>
      <c r="F2899" s="16">
        <f>STDEV(D2837:D2899)*SQRT(252)</f>
        <v/>
      </c>
      <c r="G2899" s="16">
        <f>IF(OR(C2899="",F2899=""),"",C2899-F2899)</f>
        <v/>
      </c>
      <c r="H2899" s="17">
        <f>IF(OR(C2899="",F2899="",F2899=0),"",C2899/F2899)</f>
        <v/>
      </c>
      <c r="I2899" s="18">
        <f>IF('01_RAW_FwdRV'!B2899="","",'01_RAW_FwdRV'!B2899)</f>
        <v/>
      </c>
      <c r="J2899" s="18">
        <f>IF(ROW()&lt;=3286,STDEV(D2900:D2920)*SQRT(252),"")</f>
        <v/>
      </c>
      <c r="K2899" s="18">
        <f>IF(ROW()&lt;=3244,LN(B2962/B2899),"")</f>
        <v/>
      </c>
      <c r="L2899" s="19" t="n">
        <v>0.09937888198757763</v>
      </c>
      <c r="M2899" s="19" t="n">
        <v>0.02691511387163561</v>
      </c>
      <c r="N2899" s="17" t="n">
        <v>0.8689451278858793</v>
      </c>
      <c r="O2899" s="20">
        <f>IF(F2899="","",IF(F2899&lt;'04_VOLATILITY_REGIMES'!$C$5,"Low",IF(F2899&lt;'04_VOLATILITY_REGIMES'!$C$6,"Normal",IF(F2899&lt;'04_VOLATILITY_REGIMES'!$C$7,"High","Extreme"))))</f>
        <v/>
      </c>
      <c r="P2899" s="20">
        <f>O2900</f>
        <v/>
      </c>
      <c r="Q2899" s="21">
        <f>YEAR(A2899)</f>
        <v/>
      </c>
    </row>
    <row r="2900">
      <c r="A2900" s="14" t="n">
        <v>45659</v>
      </c>
      <c r="B2900" s="15">
        <f>'01_RAW_Spot'!B2900</f>
        <v/>
      </c>
      <c r="C2900" s="16">
        <f>'01_RAW_IV'!B2900</f>
        <v/>
      </c>
      <c r="D2900" s="15">
        <f>LN(B2900/B2899)</f>
        <v/>
      </c>
      <c r="E2900" s="16">
        <f>STDEV(D2880:D2900)*SQRT(252)</f>
        <v/>
      </c>
      <c r="F2900" s="16">
        <f>STDEV(D2838:D2900)*SQRT(252)</f>
        <v/>
      </c>
      <c r="G2900" s="16">
        <f>IF(OR(C2900="",F2900=""),"",C2900-F2900)</f>
        <v/>
      </c>
      <c r="H2900" s="17">
        <f>IF(OR(C2900="",F2900="",F2900=0),"",C2900/F2900)</f>
        <v/>
      </c>
      <c r="I2900" s="18">
        <f>IF('01_RAW_FwdRV'!B2900="","",'01_RAW_FwdRV'!B2900)</f>
        <v/>
      </c>
      <c r="J2900" s="18">
        <f>IF(ROW()&lt;=3286,STDEV(D2901:D2921)*SQRT(252),"")</f>
        <v/>
      </c>
      <c r="K2900" s="18">
        <f>IF(ROW()&lt;=3244,LN(B2963/B2900),"")</f>
        <v/>
      </c>
      <c r="L2900" s="19" t="n">
        <v>0.1007243877199034</v>
      </c>
      <c r="M2900" s="19" t="n">
        <v>0.0272507761296999</v>
      </c>
      <c r="N2900" s="17" t="n">
        <v>0.9084092914784068</v>
      </c>
      <c r="O2900" s="20">
        <f>IF(F2900="","",IF(F2900&lt;'04_VOLATILITY_REGIMES'!$C$5,"Low",IF(F2900&lt;'04_VOLATILITY_REGIMES'!$C$6,"Normal",IF(F2900&lt;'04_VOLATILITY_REGIMES'!$C$7,"High","Extreme"))))</f>
        <v/>
      </c>
      <c r="P2900" s="20">
        <f>O2901</f>
        <v/>
      </c>
      <c r="Q2900" s="21">
        <f>YEAR(A2900)</f>
        <v/>
      </c>
    </row>
    <row r="2901">
      <c r="A2901" s="14" t="n">
        <v>45660</v>
      </c>
      <c r="B2901" s="15">
        <f>'01_RAW_Spot'!B2901</f>
        <v/>
      </c>
      <c r="C2901" s="16">
        <f>'01_RAW_IV'!B2901</f>
        <v/>
      </c>
      <c r="D2901" s="15">
        <f>LN(B2901/B2900)</f>
        <v/>
      </c>
      <c r="E2901" s="16">
        <f>STDEV(D2881:D2901)*SQRT(252)</f>
        <v/>
      </c>
      <c r="F2901" s="16">
        <f>STDEV(D2839:D2901)*SQRT(252)</f>
        <v/>
      </c>
      <c r="G2901" s="16">
        <f>IF(OR(C2901="",F2901=""),"",C2901-F2901)</f>
        <v/>
      </c>
      <c r="H2901" s="17">
        <f>IF(OR(C2901="",F2901="",F2901=0),"",C2901/F2901)</f>
        <v/>
      </c>
      <c r="I2901" s="18">
        <f>IF('01_RAW_FwdRV'!B2901="","",'01_RAW_FwdRV'!B2901)</f>
        <v/>
      </c>
      <c r="J2901" s="18">
        <f>IF(ROW()&lt;=3286,STDEV(D2902:D2922)*SQRT(252),"")</f>
        <v/>
      </c>
      <c r="K2901" s="18">
        <f>IF(ROW()&lt;=3244,LN(B2964/B2901),"")</f>
        <v/>
      </c>
      <c r="L2901" s="19" t="n">
        <v>0.0996551724137931</v>
      </c>
      <c r="M2901" s="19" t="n">
        <v>0.02724137931034483</v>
      </c>
      <c r="N2901" s="17" t="n">
        <v>0.8711007860568087</v>
      </c>
      <c r="O2901" s="20">
        <f>IF(F2901="","",IF(F2901&lt;'04_VOLATILITY_REGIMES'!$C$5,"Low",IF(F2901&lt;'04_VOLATILITY_REGIMES'!$C$6,"Normal",IF(F2901&lt;'04_VOLATILITY_REGIMES'!$C$7,"High","Extreme"))))</f>
        <v/>
      </c>
      <c r="P2901" s="20">
        <f>O2902</f>
        <v/>
      </c>
      <c r="Q2901" s="21">
        <f>YEAR(A2901)</f>
        <v/>
      </c>
    </row>
    <row r="2902">
      <c r="A2902" s="14" t="n">
        <v>45663</v>
      </c>
      <c r="B2902" s="15">
        <f>'01_RAW_Spot'!B2902</f>
        <v/>
      </c>
      <c r="C2902" s="16">
        <f>'01_RAW_IV'!B2902</f>
        <v/>
      </c>
      <c r="D2902" s="15">
        <f>LN(B2902/B2901)</f>
        <v/>
      </c>
      <c r="E2902" s="16">
        <f>STDEV(D2882:D2902)*SQRT(252)</f>
        <v/>
      </c>
      <c r="F2902" s="16">
        <f>STDEV(D2840:D2902)*SQRT(252)</f>
        <v/>
      </c>
      <c r="G2902" s="16">
        <f>IF(OR(C2902="",F2902=""),"",C2902-F2902)</f>
        <v/>
      </c>
      <c r="H2902" s="17">
        <f>IF(OR(C2902="",F2902="",F2902=0),"",C2902/F2902)</f>
        <v/>
      </c>
      <c r="I2902" s="18">
        <f>IF('01_RAW_FwdRV'!B2902="","",'01_RAW_FwdRV'!B2902)</f>
        <v/>
      </c>
      <c r="J2902" s="18">
        <f>IF(ROW()&lt;=3286,STDEV(D2903:D2923)*SQRT(252),"")</f>
        <v/>
      </c>
      <c r="K2902" s="18">
        <f>IF(ROW()&lt;=3244,LN(B2965/B2902),"")</f>
        <v/>
      </c>
      <c r="L2902" s="19" t="n">
        <v>0.09720785935884178</v>
      </c>
      <c r="M2902" s="19" t="n">
        <v>0.02481902792140641</v>
      </c>
      <c r="N2902" s="17" t="n">
        <v>0.8252495109072953</v>
      </c>
      <c r="O2902" s="20">
        <f>IF(F2902="","",IF(F2902&lt;'04_VOLATILITY_REGIMES'!$C$5,"Low",IF(F2902&lt;'04_VOLATILITY_REGIMES'!$C$6,"Normal",IF(F2902&lt;'04_VOLATILITY_REGIMES'!$C$7,"High","Extreme"))))</f>
        <v/>
      </c>
      <c r="P2902" s="20">
        <f>O2903</f>
        <v/>
      </c>
      <c r="Q2902" s="21">
        <f>YEAR(A2902)</f>
        <v/>
      </c>
    </row>
    <row r="2903">
      <c r="A2903" s="14" t="n">
        <v>45664</v>
      </c>
      <c r="B2903" s="15">
        <f>'01_RAW_Spot'!B2903</f>
        <v/>
      </c>
      <c r="C2903" s="16">
        <f>'01_RAW_IV'!B2903</f>
        <v/>
      </c>
      <c r="D2903" s="15">
        <f>LN(B2903/B2902)</f>
        <v/>
      </c>
      <c r="E2903" s="16">
        <f>STDEV(D2883:D2903)*SQRT(252)</f>
        <v/>
      </c>
      <c r="F2903" s="16">
        <f>STDEV(D2841:D2903)*SQRT(252)</f>
        <v/>
      </c>
      <c r="G2903" s="16">
        <f>IF(OR(C2903="",F2903=""),"",C2903-F2903)</f>
        <v/>
      </c>
      <c r="H2903" s="17">
        <f>IF(OR(C2903="",F2903="",F2903=0),"",C2903/F2903)</f>
        <v/>
      </c>
      <c r="I2903" s="18">
        <f>IF('01_RAW_FwdRV'!B2903="","",'01_RAW_FwdRV'!B2903)</f>
        <v/>
      </c>
      <c r="J2903" s="18">
        <f>IF(ROW()&lt;=3286,STDEV(D2904:D2924)*SQRT(252),"")</f>
        <v/>
      </c>
      <c r="K2903" s="18">
        <f>IF(ROW()&lt;=3244,LN(B2966/B2903),"")</f>
        <v/>
      </c>
      <c r="L2903" s="19" t="n">
        <v>0.08201240523776705</v>
      </c>
      <c r="M2903" s="19" t="n">
        <v>0.02860096485182633</v>
      </c>
      <c r="N2903" s="17" t="n">
        <v>0.6025572485674356</v>
      </c>
      <c r="O2903" s="20">
        <f>IF(F2903="","",IF(F2903&lt;'04_VOLATILITY_REGIMES'!$C$5,"Low",IF(F2903&lt;'04_VOLATILITY_REGIMES'!$C$6,"Normal",IF(F2903&lt;'04_VOLATILITY_REGIMES'!$C$7,"High","Extreme"))))</f>
        <v/>
      </c>
      <c r="P2903" s="20">
        <f>O2904</f>
        <v/>
      </c>
      <c r="Q2903" s="21">
        <f>YEAR(A2903)</f>
        <v/>
      </c>
    </row>
    <row r="2904">
      <c r="A2904" s="14" t="n">
        <v>45665</v>
      </c>
      <c r="B2904" s="15">
        <f>'01_RAW_Spot'!B2904</f>
        <v/>
      </c>
      <c r="C2904" s="16">
        <f>'01_RAW_IV'!B2904</f>
        <v/>
      </c>
      <c r="D2904" s="15">
        <f>LN(B2904/B2903)</f>
        <v/>
      </c>
      <c r="E2904" s="16">
        <f>STDEV(D2884:D2904)*SQRT(252)</f>
        <v/>
      </c>
      <c r="F2904" s="16">
        <f>STDEV(D2842:D2904)*SQRT(252)</f>
        <v/>
      </c>
      <c r="G2904" s="16">
        <f>IF(OR(C2904="",F2904=""),"",C2904-F2904)</f>
        <v/>
      </c>
      <c r="H2904" s="17">
        <f>IF(OR(C2904="",F2904="",F2904=0),"",C2904/F2904)</f>
        <v/>
      </c>
      <c r="I2904" s="18">
        <f>IF('01_RAW_FwdRV'!B2904="","",'01_RAW_FwdRV'!B2904)</f>
        <v/>
      </c>
      <c r="J2904" s="18">
        <f>IF(ROW()&lt;=3286,STDEV(D2905:D2925)*SQRT(252),"")</f>
        <v/>
      </c>
      <c r="K2904" s="18">
        <f>IF(ROW()&lt;=3244,LN(B2967/B2904),"")</f>
        <v/>
      </c>
      <c r="L2904" s="19" t="n">
        <v>0.08921805029280055</v>
      </c>
      <c r="M2904" s="19" t="n">
        <v>0.02928005511539786</v>
      </c>
      <c r="N2904" s="17" t="n">
        <v>0.6634661659470654</v>
      </c>
      <c r="O2904" s="20">
        <f>IF(F2904="","",IF(F2904&lt;'04_VOLATILITY_REGIMES'!$C$5,"Low",IF(F2904&lt;'04_VOLATILITY_REGIMES'!$C$6,"Normal",IF(F2904&lt;'04_VOLATILITY_REGIMES'!$C$7,"High","Extreme"))))</f>
        <v/>
      </c>
      <c r="P2904" s="20">
        <f>O2905</f>
        <v/>
      </c>
      <c r="Q2904" s="21">
        <f>YEAR(A2904)</f>
        <v/>
      </c>
    </row>
    <row r="2905">
      <c r="A2905" s="14" t="n">
        <v>45666</v>
      </c>
      <c r="B2905" s="15">
        <f>'01_RAW_Spot'!B2905</f>
        <v/>
      </c>
      <c r="C2905" s="16">
        <f>'01_RAW_IV'!B2905</f>
        <v/>
      </c>
      <c r="D2905" s="15">
        <f>LN(B2905/B2904)</f>
        <v/>
      </c>
      <c r="E2905" s="16">
        <f>STDEV(D2885:D2905)*SQRT(252)</f>
        <v/>
      </c>
      <c r="F2905" s="16">
        <f>STDEV(D2843:D2905)*SQRT(252)</f>
        <v/>
      </c>
      <c r="G2905" s="16">
        <f>IF(OR(C2905="",F2905=""),"",C2905-F2905)</f>
        <v/>
      </c>
      <c r="H2905" s="17">
        <f>IF(OR(C2905="",F2905="",F2905=0),"",C2905/F2905)</f>
        <v/>
      </c>
      <c r="I2905" s="18">
        <f>IF('01_RAW_FwdRV'!B2905="","",'01_RAW_FwdRV'!B2905)</f>
        <v/>
      </c>
      <c r="J2905" s="18">
        <f>IF(ROW()&lt;=3286,STDEV(D2906:D2926)*SQRT(252),"")</f>
        <v/>
      </c>
      <c r="K2905" s="18">
        <f>IF(ROW()&lt;=3244,LN(B2968/B2905),"")</f>
        <v/>
      </c>
      <c r="L2905" s="19" t="n">
        <v>0.09641873278236915</v>
      </c>
      <c r="M2905" s="19" t="n">
        <v>0.02926997245179063</v>
      </c>
      <c r="N2905" s="17" t="n">
        <v>0.7581845688671682</v>
      </c>
      <c r="O2905" s="20">
        <f>IF(F2905="","",IF(F2905&lt;'04_VOLATILITY_REGIMES'!$C$5,"Low",IF(F2905&lt;'04_VOLATILITY_REGIMES'!$C$6,"Normal",IF(F2905&lt;'04_VOLATILITY_REGIMES'!$C$7,"High","Extreme"))))</f>
        <v/>
      </c>
      <c r="P2905" s="20">
        <f>O2906</f>
        <v/>
      </c>
      <c r="Q2905" s="21">
        <f>YEAR(A2905)</f>
        <v/>
      </c>
    </row>
    <row r="2906">
      <c r="A2906" s="14" t="n">
        <v>45667</v>
      </c>
      <c r="B2906" s="15">
        <f>'01_RAW_Spot'!B2906</f>
        <v/>
      </c>
      <c r="C2906" s="16">
        <f>'01_RAW_IV'!B2906</f>
        <v/>
      </c>
      <c r="D2906" s="15">
        <f>LN(B2906/B2905)</f>
        <v/>
      </c>
      <c r="E2906" s="16">
        <f>STDEV(D2886:D2906)*SQRT(252)</f>
        <v/>
      </c>
      <c r="F2906" s="16">
        <f>STDEV(D2844:D2906)*SQRT(252)</f>
        <v/>
      </c>
      <c r="G2906" s="16">
        <f>IF(OR(C2906="",F2906=""),"",C2906-F2906)</f>
        <v/>
      </c>
      <c r="H2906" s="17">
        <f>IF(OR(C2906="",F2906="",F2906=0),"",C2906/F2906)</f>
        <v/>
      </c>
      <c r="I2906" s="18">
        <f>IF('01_RAW_FwdRV'!B2906="","",'01_RAW_FwdRV'!B2906)</f>
        <v/>
      </c>
      <c r="J2906" s="18">
        <f>IF(ROW()&lt;=3286,STDEV(D2907:D2927)*SQRT(252),"")</f>
        <v/>
      </c>
      <c r="K2906" s="18">
        <f>IF(ROW()&lt;=3244,LN(B2969/B2906),"")</f>
        <v/>
      </c>
      <c r="L2906" s="19" t="n">
        <v>0.09845094664371773</v>
      </c>
      <c r="M2906" s="19" t="n">
        <v>0.02994836488812392</v>
      </c>
      <c r="N2906" s="17" t="n">
        <v>0.7852340288276107</v>
      </c>
      <c r="O2906" s="20">
        <f>IF(F2906="","",IF(F2906&lt;'04_VOLATILITY_REGIMES'!$C$5,"Low",IF(F2906&lt;'04_VOLATILITY_REGIMES'!$C$6,"Normal",IF(F2906&lt;'04_VOLATILITY_REGIMES'!$C$7,"High","Extreme"))))</f>
        <v/>
      </c>
      <c r="P2906" s="20">
        <f>O2907</f>
        <v/>
      </c>
      <c r="Q2906" s="21">
        <f>YEAR(A2906)</f>
        <v/>
      </c>
    </row>
    <row r="2907">
      <c r="A2907" s="14" t="n">
        <v>45670</v>
      </c>
      <c r="B2907" s="15">
        <f>'01_RAW_Spot'!B2907</f>
        <v/>
      </c>
      <c r="C2907" s="16">
        <f>'01_RAW_IV'!B2907</f>
        <v/>
      </c>
      <c r="D2907" s="15">
        <f>LN(B2907/B2906)</f>
        <v/>
      </c>
      <c r="E2907" s="16">
        <f>STDEV(D2887:D2907)*SQRT(252)</f>
        <v/>
      </c>
      <c r="F2907" s="16">
        <f>STDEV(D2845:D2907)*SQRT(252)</f>
        <v/>
      </c>
      <c r="G2907" s="16">
        <f>IF(OR(C2907="",F2907=""),"",C2907-F2907)</f>
        <v/>
      </c>
      <c r="H2907" s="17">
        <f>IF(OR(C2907="",F2907="",F2907=0),"",C2907/F2907)</f>
        <v/>
      </c>
      <c r="I2907" s="18">
        <f>IF('01_RAW_FwdRV'!B2907="","",'01_RAW_FwdRV'!B2907)</f>
        <v/>
      </c>
      <c r="J2907" s="18">
        <f>IF(ROW()&lt;=3286,STDEV(D2908:D2928)*SQRT(252),"")</f>
        <v/>
      </c>
      <c r="K2907" s="18">
        <f>IF(ROW()&lt;=3244,LN(B2970/B2907),"")</f>
        <v/>
      </c>
      <c r="L2907" s="19" t="n">
        <v>0.1194081211286992</v>
      </c>
      <c r="M2907" s="19" t="n">
        <v>0.08189951823812801</v>
      </c>
      <c r="N2907" s="17" t="n">
        <v>0.683438304046234</v>
      </c>
      <c r="O2907" s="20">
        <f>IF(F2907="","",IF(F2907&lt;'04_VOLATILITY_REGIMES'!$C$5,"Low",IF(F2907&lt;'04_VOLATILITY_REGIMES'!$C$6,"Normal",IF(F2907&lt;'04_VOLATILITY_REGIMES'!$C$7,"High","Extreme"))))</f>
        <v/>
      </c>
      <c r="P2907" s="20">
        <f>O2908</f>
        <v/>
      </c>
      <c r="Q2907" s="21">
        <f>YEAR(A2907)</f>
        <v/>
      </c>
    </row>
    <row r="2908">
      <c r="A2908" s="14" t="n">
        <v>45671</v>
      </c>
      <c r="B2908" s="15">
        <f>'01_RAW_Spot'!B2908</f>
        <v/>
      </c>
      <c r="C2908" s="16">
        <f>'01_RAW_IV'!B2908</f>
        <v/>
      </c>
      <c r="D2908" s="15">
        <f>LN(B2908/B2907)</f>
        <v/>
      </c>
      <c r="E2908" s="16">
        <f>STDEV(D2888:D2908)*SQRT(252)</f>
        <v/>
      </c>
      <c r="F2908" s="16">
        <f>STDEV(D2846:D2908)*SQRT(252)</f>
        <v/>
      </c>
      <c r="G2908" s="16">
        <f>IF(OR(C2908="",F2908=""),"",C2908-F2908)</f>
        <v/>
      </c>
      <c r="H2908" s="17">
        <f>IF(OR(C2908="",F2908="",F2908=0),"",C2908/F2908)</f>
        <v/>
      </c>
      <c r="I2908" s="18">
        <f>IF('01_RAW_FwdRV'!B2908="","",'01_RAW_FwdRV'!B2908)</f>
        <v/>
      </c>
      <c r="J2908" s="18">
        <f>IF(ROW()&lt;=3286,STDEV(D2909:D2929)*SQRT(252),"")</f>
        <v/>
      </c>
      <c r="K2908" s="18">
        <f>IF(ROW()&lt;=3244,LN(B2971/B2908),"")</f>
        <v/>
      </c>
      <c r="L2908" s="19" t="n">
        <v>0.1289989680082559</v>
      </c>
      <c r="M2908" s="19" t="n">
        <v>0.08152734778121776</v>
      </c>
      <c r="N2908" s="17" t="n">
        <v>0.7737571199058476</v>
      </c>
      <c r="O2908" s="20">
        <f>IF(F2908="","",IF(F2908&lt;'04_VOLATILITY_REGIMES'!$C$5,"Low",IF(F2908&lt;'04_VOLATILITY_REGIMES'!$C$6,"Normal",IF(F2908&lt;'04_VOLATILITY_REGIMES'!$C$7,"High","Extreme"))))</f>
        <v/>
      </c>
      <c r="P2908" s="20">
        <f>O2909</f>
        <v/>
      </c>
      <c r="Q2908" s="21">
        <f>YEAR(A2908)</f>
        <v/>
      </c>
    </row>
    <row r="2909">
      <c r="A2909" s="14" t="n">
        <v>45672</v>
      </c>
      <c r="B2909" s="15">
        <f>'01_RAW_Spot'!B2909</f>
        <v/>
      </c>
      <c r="C2909" s="16">
        <f>'01_RAW_IV'!B2909</f>
        <v/>
      </c>
      <c r="D2909" s="15">
        <f>LN(B2909/B2908)</f>
        <v/>
      </c>
      <c r="E2909" s="16">
        <f>STDEV(D2889:D2909)*SQRT(252)</f>
        <v/>
      </c>
      <c r="F2909" s="16">
        <f>STDEV(D2847:D2909)*SQRT(252)</f>
        <v/>
      </c>
      <c r="G2909" s="16">
        <f>IF(OR(C2909="",F2909=""),"",C2909-F2909)</f>
        <v/>
      </c>
      <c r="H2909" s="17">
        <f>IF(OR(C2909="",F2909="",F2909=0),"",C2909/F2909)</f>
        <v/>
      </c>
      <c r="I2909" s="18">
        <f>IF('01_RAW_FwdRV'!B2909="","",'01_RAW_FwdRV'!B2909)</f>
        <v/>
      </c>
      <c r="J2909" s="18">
        <f>IF(ROW()&lt;=3286,STDEV(D2910:D2930)*SQRT(252),"")</f>
        <v/>
      </c>
      <c r="K2909" s="18">
        <f>IF(ROW()&lt;=3244,LN(B2972/B2909),"")</f>
        <v/>
      </c>
      <c r="L2909" s="19" t="n">
        <v>0.1286107290233838</v>
      </c>
      <c r="M2909" s="19" t="n">
        <v>0.09078404401650619</v>
      </c>
      <c r="N2909" s="17" t="n">
        <v>0.6697069747931664</v>
      </c>
      <c r="O2909" s="20">
        <f>IF(F2909="","",IF(F2909&lt;'04_VOLATILITY_REGIMES'!$C$5,"Low",IF(F2909&lt;'04_VOLATILITY_REGIMES'!$C$6,"Normal",IF(F2909&lt;'04_VOLATILITY_REGIMES'!$C$7,"High","Extreme"))))</f>
        <v/>
      </c>
      <c r="P2909" s="20">
        <f>O2910</f>
        <v/>
      </c>
      <c r="Q2909" s="21">
        <f>YEAR(A2909)</f>
        <v/>
      </c>
    </row>
    <row r="2910">
      <c r="A2910" s="14" t="n">
        <v>45673</v>
      </c>
      <c r="B2910" s="15">
        <f>'01_RAW_Spot'!B2910</f>
        <v/>
      </c>
      <c r="C2910" s="16">
        <f>'01_RAW_IV'!B2910</f>
        <v/>
      </c>
      <c r="D2910" s="15">
        <f>LN(B2910/B2909)</f>
        <v/>
      </c>
      <c r="E2910" s="16">
        <f>STDEV(D2890:D2910)*SQRT(252)</f>
        <v/>
      </c>
      <c r="F2910" s="16">
        <f>STDEV(D2848:D2910)*SQRT(252)</f>
        <v/>
      </c>
      <c r="G2910" s="16">
        <f>IF(OR(C2910="",F2910=""),"",C2910-F2910)</f>
        <v/>
      </c>
      <c r="H2910" s="17">
        <f>IF(OR(C2910="",F2910="",F2910=0),"",C2910/F2910)</f>
        <v/>
      </c>
      <c r="I2910" s="18">
        <f>IF('01_RAW_FwdRV'!B2910="","",'01_RAW_FwdRV'!B2910)</f>
        <v/>
      </c>
      <c r="J2910" s="18">
        <f>IF(ROW()&lt;=3286,STDEV(D2911:D2931)*SQRT(252),"")</f>
        <v/>
      </c>
      <c r="K2910" s="18">
        <f>IF(ROW()&lt;=3244,LN(B2973/B2910),"")</f>
        <v/>
      </c>
      <c r="L2910" s="19" t="n">
        <v>0.1289102784462015</v>
      </c>
      <c r="M2910" s="19" t="n">
        <v>0.09350292196631145</v>
      </c>
      <c r="N2910" s="17" t="n">
        <v>0.6540087181840302</v>
      </c>
      <c r="O2910" s="20">
        <f>IF(F2910="","",IF(F2910&lt;'04_VOLATILITY_REGIMES'!$C$5,"Low",IF(F2910&lt;'04_VOLATILITY_REGIMES'!$C$6,"Normal",IF(F2910&lt;'04_VOLATILITY_REGIMES'!$C$7,"High","Extreme"))))</f>
        <v/>
      </c>
      <c r="P2910" s="20">
        <f>O2911</f>
        <v/>
      </c>
      <c r="Q2910" s="21">
        <f>YEAR(A2910)</f>
        <v/>
      </c>
    </row>
    <row r="2911">
      <c r="A2911" s="14" t="n">
        <v>45674</v>
      </c>
      <c r="B2911" s="15">
        <f>'01_RAW_Spot'!B2911</f>
        <v/>
      </c>
      <c r="C2911" s="16">
        <f>'01_RAW_IV'!B2911</f>
        <v/>
      </c>
      <c r="D2911" s="15">
        <f>LN(B2911/B2910)</f>
        <v/>
      </c>
      <c r="E2911" s="16">
        <f>STDEV(D2891:D2911)*SQRT(252)</f>
        <v/>
      </c>
      <c r="F2911" s="16">
        <f>STDEV(D2849:D2911)*SQRT(252)</f>
        <v/>
      </c>
      <c r="G2911" s="16">
        <f>IF(OR(C2911="",F2911=""),"",C2911-F2911)</f>
        <v/>
      </c>
      <c r="H2911" s="17">
        <f>IF(OR(C2911="",F2911="",F2911=0),"",C2911/F2911)</f>
        <v/>
      </c>
      <c r="I2911" s="18">
        <f>IF('01_RAW_FwdRV'!B2911="","",'01_RAW_FwdRV'!B2911)</f>
        <v/>
      </c>
      <c r="J2911" s="18">
        <f>IF(ROW()&lt;=3286,STDEV(D2912:D2932)*SQRT(252),"")</f>
        <v/>
      </c>
      <c r="K2911" s="18">
        <f>IF(ROW()&lt;=3244,LN(B2974/B2911),"")</f>
        <v/>
      </c>
      <c r="L2911" s="19" t="n">
        <v>0.1336769759450172</v>
      </c>
      <c r="M2911" s="19" t="n">
        <v>0.09312714776632303</v>
      </c>
      <c r="N2911" s="17" t="n">
        <v>0.7720340225568043</v>
      </c>
      <c r="O2911" s="20">
        <f>IF(F2911="","",IF(F2911&lt;'04_VOLATILITY_REGIMES'!$C$5,"Low",IF(F2911&lt;'04_VOLATILITY_REGIMES'!$C$6,"Normal",IF(F2911&lt;'04_VOLATILITY_REGIMES'!$C$7,"High","Extreme"))))</f>
        <v/>
      </c>
      <c r="P2911" s="20">
        <f>O2912</f>
        <v/>
      </c>
      <c r="Q2911" s="21">
        <f>YEAR(A2911)</f>
        <v/>
      </c>
    </row>
    <row r="2912">
      <c r="A2912" s="14" t="n">
        <v>45677</v>
      </c>
      <c r="B2912" s="15">
        <f>'01_RAW_Spot'!B2912</f>
        <v/>
      </c>
      <c r="C2912" s="16">
        <f>'01_RAW_IV'!B2912</f>
        <v/>
      </c>
      <c r="D2912" s="15">
        <f>LN(B2912/B2911)</f>
        <v/>
      </c>
      <c r="E2912" s="16">
        <f>STDEV(D2892:D2912)*SQRT(252)</f>
        <v/>
      </c>
      <c r="F2912" s="16">
        <f>STDEV(D2850:D2912)*SQRT(252)</f>
        <v/>
      </c>
      <c r="G2912" s="16">
        <f>IF(OR(C2912="",F2912=""),"",C2912-F2912)</f>
        <v/>
      </c>
      <c r="H2912" s="17">
        <f>IF(OR(C2912="",F2912="",F2912=0),"",C2912/F2912)</f>
        <v/>
      </c>
      <c r="I2912" s="18">
        <f>IF('01_RAW_FwdRV'!B2912="","",'01_RAW_FwdRV'!B2912)</f>
        <v/>
      </c>
      <c r="J2912" s="18">
        <f>IF(ROW()&lt;=3286,STDEV(D2913:D2933)*SQRT(252),"")</f>
        <v/>
      </c>
      <c r="K2912" s="18">
        <f>IF(ROW()&lt;=3244,LN(B2975/B2912),"")</f>
        <v/>
      </c>
      <c r="L2912" s="19" t="n">
        <v>0.1346616283064239</v>
      </c>
      <c r="M2912" s="19" t="n">
        <v>0.09412572998969426</v>
      </c>
      <c r="N2912" s="17" t="n">
        <v>0.8038727190152694</v>
      </c>
      <c r="O2912" s="20">
        <f>IF(F2912="","",IF(F2912&lt;'04_VOLATILITY_REGIMES'!$C$5,"Low",IF(F2912&lt;'04_VOLATILITY_REGIMES'!$C$6,"Normal",IF(F2912&lt;'04_VOLATILITY_REGIMES'!$C$7,"High","Extreme"))))</f>
        <v/>
      </c>
      <c r="P2912" s="20">
        <f>O2913</f>
        <v/>
      </c>
      <c r="Q2912" s="21">
        <f>YEAR(A2912)</f>
        <v/>
      </c>
    </row>
    <row r="2913">
      <c r="A2913" s="14" t="n">
        <v>45678</v>
      </c>
      <c r="B2913" s="15">
        <f>'01_RAW_Spot'!B2913</f>
        <v/>
      </c>
      <c r="C2913" s="16">
        <f>'01_RAW_IV'!B2913</f>
        <v/>
      </c>
      <c r="D2913" s="15">
        <f>LN(B2913/B2912)</f>
        <v/>
      </c>
      <c r="E2913" s="16">
        <f>STDEV(D2893:D2913)*SQRT(252)</f>
        <v/>
      </c>
      <c r="F2913" s="16">
        <f>STDEV(D2851:D2913)*SQRT(252)</f>
        <v/>
      </c>
      <c r="G2913" s="16">
        <f>IF(OR(C2913="",F2913=""),"",C2913-F2913)</f>
        <v/>
      </c>
      <c r="H2913" s="17">
        <f>IF(OR(C2913="",F2913="",F2913=0),"",C2913/F2913)</f>
        <v/>
      </c>
      <c r="I2913" s="18">
        <f>IF('01_RAW_FwdRV'!B2913="","",'01_RAW_FwdRV'!B2913)</f>
        <v/>
      </c>
      <c r="J2913" s="18">
        <f>IF(ROW()&lt;=3286,STDEV(D2914:D2934)*SQRT(252),"")</f>
        <v/>
      </c>
      <c r="K2913" s="18">
        <f>IF(ROW()&lt;=3244,LN(B2976/B2913),"")</f>
        <v/>
      </c>
      <c r="L2913" s="19" t="n">
        <v>0.1308379120879121</v>
      </c>
      <c r="M2913" s="19" t="n">
        <v>0.09375</v>
      </c>
      <c r="N2913" s="17" t="n">
        <v>0.6896724824915726</v>
      </c>
      <c r="O2913" s="20">
        <f>IF(F2913="","",IF(F2913&lt;'04_VOLATILITY_REGIMES'!$C$5,"Low",IF(F2913&lt;'04_VOLATILITY_REGIMES'!$C$6,"Normal",IF(F2913&lt;'04_VOLATILITY_REGIMES'!$C$7,"High","Extreme"))))</f>
        <v/>
      </c>
      <c r="P2913" s="20">
        <f>O2914</f>
        <v/>
      </c>
      <c r="Q2913" s="21">
        <f>YEAR(A2913)</f>
        <v/>
      </c>
    </row>
    <row r="2914">
      <c r="A2914" s="14" t="n">
        <v>45679</v>
      </c>
      <c r="B2914" s="15">
        <f>'01_RAW_Spot'!B2914</f>
        <v/>
      </c>
      <c r="C2914" s="16">
        <f>'01_RAW_IV'!B2914</f>
        <v/>
      </c>
      <c r="D2914" s="15">
        <f>LN(B2914/B2913)</f>
        <v/>
      </c>
      <c r="E2914" s="16">
        <f>STDEV(D2894:D2914)*SQRT(252)</f>
        <v/>
      </c>
      <c r="F2914" s="16">
        <f>STDEV(D2852:D2914)*SQRT(252)</f>
        <v/>
      </c>
      <c r="G2914" s="16">
        <f>IF(OR(C2914="",F2914=""),"",C2914-F2914)</f>
        <v/>
      </c>
      <c r="H2914" s="17">
        <f>IF(OR(C2914="",F2914="",F2914=0),"",C2914/F2914)</f>
        <v/>
      </c>
      <c r="I2914" s="18">
        <f>IF('01_RAW_FwdRV'!B2914="","",'01_RAW_FwdRV'!B2914)</f>
        <v/>
      </c>
      <c r="J2914" s="18">
        <f>IF(ROW()&lt;=3286,STDEV(D2915:D2935)*SQRT(252),"")</f>
        <v/>
      </c>
      <c r="K2914" s="18">
        <f>IF(ROW()&lt;=3244,LN(B2977/B2914),"")</f>
        <v/>
      </c>
      <c r="L2914" s="19" t="n">
        <v>0.1184346035015448</v>
      </c>
      <c r="M2914" s="19" t="n">
        <v>0.09921043597665637</v>
      </c>
      <c r="N2914" s="17" t="n">
        <v>0.5064542116815273</v>
      </c>
      <c r="O2914" s="20">
        <f>IF(F2914="","",IF(F2914&lt;'04_VOLATILITY_REGIMES'!$C$5,"Low",IF(F2914&lt;'04_VOLATILITY_REGIMES'!$C$6,"Normal",IF(F2914&lt;'04_VOLATILITY_REGIMES'!$C$7,"High","Extreme"))))</f>
        <v/>
      </c>
      <c r="P2914" s="20">
        <f>O2915</f>
        <v/>
      </c>
      <c r="Q2914" s="21">
        <f>YEAR(A2914)</f>
        <v/>
      </c>
    </row>
    <row r="2915">
      <c r="A2915" s="14" t="n">
        <v>45680</v>
      </c>
      <c r="B2915" s="15">
        <f>'01_RAW_Spot'!B2915</f>
        <v/>
      </c>
      <c r="C2915" s="16">
        <f>'01_RAW_IV'!B2915</f>
        <v/>
      </c>
      <c r="D2915" s="15">
        <f>LN(B2915/B2914)</f>
        <v/>
      </c>
      <c r="E2915" s="16">
        <f>STDEV(D2895:D2915)*SQRT(252)</f>
        <v/>
      </c>
      <c r="F2915" s="16">
        <f>STDEV(D2853:D2915)*SQRT(252)</f>
        <v/>
      </c>
      <c r="G2915" s="16">
        <f>IF(OR(C2915="",F2915=""),"",C2915-F2915)</f>
        <v/>
      </c>
      <c r="H2915" s="17">
        <f>IF(OR(C2915="",F2915="",F2915=0),"",C2915/F2915)</f>
        <v/>
      </c>
      <c r="I2915" s="18">
        <f>IF('01_RAW_FwdRV'!B2915="","",'01_RAW_FwdRV'!B2915)</f>
        <v/>
      </c>
      <c r="J2915" s="18">
        <f>IF(ROW()&lt;=3286,STDEV(D2916:D2936)*SQRT(252),"")</f>
        <v/>
      </c>
      <c r="K2915" s="18">
        <f>IF(ROW()&lt;=3244,LN(B2978/B2915),"")</f>
        <v/>
      </c>
      <c r="L2915" s="19" t="n">
        <v>0.1156485929993137</v>
      </c>
      <c r="M2915" s="19" t="n">
        <v>0.1005490734385724</v>
      </c>
      <c r="N2915" s="17" t="n">
        <v>0.487415533268639</v>
      </c>
      <c r="O2915" s="20">
        <f>IF(F2915="","",IF(F2915&lt;'04_VOLATILITY_REGIMES'!$C$5,"Low",IF(F2915&lt;'04_VOLATILITY_REGIMES'!$C$6,"Normal",IF(F2915&lt;'04_VOLATILITY_REGIMES'!$C$7,"High","Extreme"))))</f>
        <v/>
      </c>
      <c r="P2915" s="20">
        <f>O2916</f>
        <v/>
      </c>
      <c r="Q2915" s="21">
        <f>YEAR(A2915)</f>
        <v/>
      </c>
    </row>
    <row r="2916">
      <c r="A2916" s="14" t="n">
        <v>45681</v>
      </c>
      <c r="B2916" s="15">
        <f>'01_RAW_Spot'!B2916</f>
        <v/>
      </c>
      <c r="C2916" s="16">
        <f>'01_RAW_IV'!B2916</f>
        <v/>
      </c>
      <c r="D2916" s="15">
        <f>LN(B2916/B2915)</f>
        <v/>
      </c>
      <c r="E2916" s="16">
        <f>STDEV(D2896:D2916)*SQRT(252)</f>
        <v/>
      </c>
      <c r="F2916" s="16">
        <f>STDEV(D2854:D2916)*SQRT(252)</f>
        <v/>
      </c>
      <c r="G2916" s="16">
        <f>IF(OR(C2916="",F2916=""),"",C2916-F2916)</f>
        <v/>
      </c>
      <c r="H2916" s="17">
        <f>IF(OR(C2916="",F2916="",F2916=0),"",C2916/F2916)</f>
        <v/>
      </c>
      <c r="I2916" s="18">
        <f>IF('01_RAW_FwdRV'!B2916="","",'01_RAW_FwdRV'!B2916)</f>
        <v/>
      </c>
      <c r="J2916" s="18">
        <f>IF(ROW()&lt;=3286,STDEV(D2917:D2937)*SQRT(252),"")</f>
        <v/>
      </c>
      <c r="K2916" s="18">
        <f>IF(ROW()&lt;=3244,LN(B2979/B2916),"")</f>
        <v/>
      </c>
      <c r="L2916" s="19" t="n">
        <v>0.1029159519725557</v>
      </c>
      <c r="M2916" s="19" t="n">
        <v>0.1025728987993139</v>
      </c>
      <c r="N2916" s="17" t="n">
        <v>0.3006744119032007</v>
      </c>
      <c r="O2916" s="20">
        <f>IF(F2916="","",IF(F2916&lt;'04_VOLATILITY_REGIMES'!$C$5,"Low",IF(F2916&lt;'04_VOLATILITY_REGIMES'!$C$6,"Normal",IF(F2916&lt;'04_VOLATILITY_REGIMES'!$C$7,"High","Extreme"))))</f>
        <v/>
      </c>
      <c r="P2916" s="20">
        <f>O2917</f>
        <v/>
      </c>
      <c r="Q2916" s="21">
        <f>YEAR(A2916)</f>
        <v/>
      </c>
    </row>
    <row r="2917">
      <c r="A2917" s="14" t="n">
        <v>45684</v>
      </c>
      <c r="B2917" s="15">
        <f>'01_RAW_Spot'!B2917</f>
        <v/>
      </c>
      <c r="C2917" s="16">
        <f>'01_RAW_IV'!B2917</f>
        <v/>
      </c>
      <c r="D2917" s="15">
        <f>LN(B2917/B2916)</f>
        <v/>
      </c>
      <c r="E2917" s="16">
        <f>STDEV(D2897:D2917)*SQRT(252)</f>
        <v/>
      </c>
      <c r="F2917" s="16">
        <f>STDEV(D2855:D2917)*SQRT(252)</f>
        <v/>
      </c>
      <c r="G2917" s="16">
        <f>IF(OR(C2917="",F2917=""),"",C2917-F2917)</f>
        <v/>
      </c>
      <c r="H2917" s="17">
        <f>IF(OR(C2917="",F2917="",F2917=0),"",C2917/F2917)</f>
        <v/>
      </c>
      <c r="I2917" s="18">
        <f>IF('01_RAW_FwdRV'!B2917="","",'01_RAW_FwdRV'!B2917)</f>
        <v/>
      </c>
      <c r="J2917" s="18">
        <f>IF(ROW()&lt;=3286,STDEV(D2918:D2938)*SQRT(252),"")</f>
        <v/>
      </c>
      <c r="K2917" s="18">
        <f>IF(ROW()&lt;=3244,LN(B2980/B2917),"")</f>
        <v/>
      </c>
      <c r="L2917" s="19" t="n">
        <v>0.1021947873799726</v>
      </c>
      <c r="M2917" s="19" t="n">
        <v>0.1032235939643347</v>
      </c>
      <c r="N2917" s="17" t="n">
        <v>0.2869080152323709</v>
      </c>
      <c r="O2917" s="20">
        <f>IF(F2917="","",IF(F2917&lt;'04_VOLATILITY_REGIMES'!$C$5,"Low",IF(F2917&lt;'04_VOLATILITY_REGIMES'!$C$6,"Normal",IF(F2917&lt;'04_VOLATILITY_REGIMES'!$C$7,"High","Extreme"))))</f>
        <v/>
      </c>
      <c r="P2917" s="20">
        <f>O2918</f>
        <v/>
      </c>
      <c r="Q2917" s="21">
        <f>YEAR(A2917)</f>
        <v/>
      </c>
    </row>
    <row r="2918">
      <c r="A2918" s="14" t="n">
        <v>45685</v>
      </c>
      <c r="B2918" s="15">
        <f>'01_RAW_Spot'!B2918</f>
        <v/>
      </c>
      <c r="C2918" s="16">
        <f>'01_RAW_IV'!B2918</f>
        <v/>
      </c>
      <c r="D2918" s="15">
        <f>LN(B2918/B2917)</f>
        <v/>
      </c>
      <c r="E2918" s="16">
        <f>STDEV(D2898:D2918)*SQRT(252)</f>
        <v/>
      </c>
      <c r="F2918" s="16">
        <f>STDEV(D2856:D2918)*SQRT(252)</f>
        <v/>
      </c>
      <c r="G2918" s="16">
        <f>IF(OR(C2918="",F2918=""),"",C2918-F2918)</f>
        <v/>
      </c>
      <c r="H2918" s="17">
        <f>IF(OR(C2918="",F2918="",F2918=0),"",C2918/F2918)</f>
        <v/>
      </c>
      <c r="I2918" s="18">
        <f>IF('01_RAW_FwdRV'!B2918="","",'01_RAW_FwdRV'!B2918)</f>
        <v/>
      </c>
      <c r="J2918" s="18">
        <f>IF(ROW()&lt;=3286,STDEV(D2919:D2939)*SQRT(252),"")</f>
        <v/>
      </c>
      <c r="K2918" s="18">
        <f>IF(ROW()&lt;=3244,LN(B2981/B2918),"")</f>
        <v/>
      </c>
      <c r="L2918" s="19" t="n">
        <v>0.1028453890983888</v>
      </c>
      <c r="M2918" s="19" t="n">
        <v>0.1042166609530339</v>
      </c>
      <c r="N2918" s="17" t="n">
        <v>0.2730319917362258</v>
      </c>
      <c r="O2918" s="20">
        <f>IF(F2918="","",IF(F2918&lt;'04_VOLATILITY_REGIMES'!$C$5,"Low",IF(F2918&lt;'04_VOLATILITY_REGIMES'!$C$6,"Normal",IF(F2918&lt;'04_VOLATILITY_REGIMES'!$C$7,"High","Extreme"))))</f>
        <v/>
      </c>
      <c r="P2918" s="20">
        <f>O2919</f>
        <v/>
      </c>
      <c r="Q2918" s="21">
        <f>YEAR(A2918)</f>
        <v/>
      </c>
    </row>
    <row r="2919">
      <c r="A2919" s="14" t="n">
        <v>45686</v>
      </c>
      <c r="B2919" s="15">
        <f>'01_RAW_Spot'!B2919</f>
        <v/>
      </c>
      <c r="C2919" s="16">
        <f>'01_RAW_IV'!B2919</f>
        <v/>
      </c>
      <c r="D2919" s="15">
        <f>LN(B2919/B2918)</f>
        <v/>
      </c>
      <c r="E2919" s="16">
        <f>STDEV(D2899:D2919)*SQRT(252)</f>
        <v/>
      </c>
      <c r="F2919" s="16">
        <f>STDEV(D2857:D2919)*SQRT(252)</f>
        <v/>
      </c>
      <c r="G2919" s="16">
        <f>IF(OR(C2919="",F2919=""),"",C2919-F2919)</f>
        <v/>
      </c>
      <c r="H2919" s="17">
        <f>IF(OR(C2919="",F2919="",F2919=0),"",C2919/F2919)</f>
        <v/>
      </c>
      <c r="I2919" s="18">
        <f>IF('01_RAW_FwdRV'!B2919="","",'01_RAW_FwdRV'!B2919)</f>
        <v/>
      </c>
      <c r="J2919" s="18">
        <f>IF(ROW()&lt;=3286,STDEV(D2920:D2940)*SQRT(252),"")</f>
        <v/>
      </c>
      <c r="K2919" s="18">
        <f>IF(ROW()&lt;=3244,LN(B2982/B2919),"")</f>
        <v/>
      </c>
      <c r="L2919" s="19" t="n">
        <v>0.1024674434544208</v>
      </c>
      <c r="M2919" s="19" t="n">
        <v>0.1041809458533242</v>
      </c>
      <c r="N2919" s="17" t="n">
        <v>0.2711741698569558</v>
      </c>
      <c r="O2919" s="20">
        <f>IF(F2919="","",IF(F2919&lt;'04_VOLATILITY_REGIMES'!$C$5,"Low",IF(F2919&lt;'04_VOLATILITY_REGIMES'!$C$6,"Normal",IF(F2919&lt;'04_VOLATILITY_REGIMES'!$C$7,"High","Extreme"))))</f>
        <v/>
      </c>
      <c r="P2919" s="20">
        <f>O2920</f>
        <v/>
      </c>
      <c r="Q2919" s="21">
        <f>YEAR(A2919)</f>
        <v/>
      </c>
    </row>
    <row r="2920">
      <c r="A2920" s="14" t="n">
        <v>45687</v>
      </c>
      <c r="B2920" s="15">
        <f>'01_RAW_Spot'!B2920</f>
        <v/>
      </c>
      <c r="C2920" s="16">
        <f>'01_RAW_IV'!B2920</f>
        <v/>
      </c>
      <c r="D2920" s="15">
        <f>LN(B2920/B2919)</f>
        <v/>
      </c>
      <c r="E2920" s="16">
        <f>STDEV(D2900:D2920)*SQRT(252)</f>
        <v/>
      </c>
      <c r="F2920" s="16">
        <f>STDEV(D2858:D2920)*SQRT(252)</f>
        <v/>
      </c>
      <c r="G2920" s="16">
        <f>IF(OR(C2920="",F2920=""),"",C2920-F2920)</f>
        <v/>
      </c>
      <c r="H2920" s="17">
        <f>IF(OR(C2920="",F2920="",F2920=0),"",C2920/F2920)</f>
        <v/>
      </c>
      <c r="I2920" s="18">
        <f>IF('01_RAW_FwdRV'!B2920="","",'01_RAW_FwdRV'!B2920)</f>
        <v/>
      </c>
      <c r="J2920" s="18">
        <f>IF(ROW()&lt;=3286,STDEV(D2921:D2941)*SQRT(252),"")</f>
        <v/>
      </c>
      <c r="K2920" s="18">
        <f>IF(ROW()&lt;=3244,LN(B2983/B2920),"")</f>
        <v/>
      </c>
      <c r="L2920" s="19" t="n">
        <v>0.09626584446728331</v>
      </c>
      <c r="M2920" s="19" t="n">
        <v>0.1041452552243919</v>
      </c>
      <c r="N2920" s="17" t="n">
        <v>0.1396770762807347</v>
      </c>
      <c r="O2920" s="20">
        <f>IF(F2920="","",IF(F2920&lt;'04_VOLATILITY_REGIMES'!$C$5,"Low",IF(F2920&lt;'04_VOLATILITY_REGIMES'!$C$6,"Normal",IF(F2920&lt;'04_VOLATILITY_REGIMES'!$C$7,"High","Extreme"))))</f>
        <v/>
      </c>
      <c r="P2920" s="20">
        <f>O2921</f>
        <v/>
      </c>
      <c r="Q2920" s="21">
        <f>YEAR(A2920)</f>
        <v/>
      </c>
    </row>
    <row r="2921">
      <c r="A2921" s="14" t="n">
        <v>45688</v>
      </c>
      <c r="B2921" s="15">
        <f>'01_RAW_Spot'!B2921</f>
        <v/>
      </c>
      <c r="C2921" s="16">
        <f>'01_RAW_IV'!B2921</f>
        <v/>
      </c>
      <c r="D2921" s="15">
        <f>LN(B2921/B2920)</f>
        <v/>
      </c>
      <c r="E2921" s="16">
        <f>STDEV(D2901:D2921)*SQRT(252)</f>
        <v/>
      </c>
      <c r="F2921" s="16">
        <f>STDEV(D2859:D2921)*SQRT(252)</f>
        <v/>
      </c>
      <c r="G2921" s="16">
        <f>IF(OR(C2921="",F2921=""),"",C2921-F2921)</f>
        <v/>
      </c>
      <c r="H2921" s="17">
        <f>IF(OR(C2921="",F2921="",F2921=0),"",C2921/F2921)</f>
        <v/>
      </c>
      <c r="I2921" s="18">
        <f>IF('01_RAW_FwdRV'!B2921="","",'01_RAW_FwdRV'!B2921)</f>
        <v/>
      </c>
      <c r="J2921" s="18">
        <f>IF(ROW()&lt;=3286,STDEV(D2922:D2942)*SQRT(252),"")</f>
        <v/>
      </c>
      <c r="K2921" s="18">
        <f>IF(ROW()&lt;=3244,LN(B2984/B2921),"")</f>
        <v/>
      </c>
      <c r="L2921" s="19" t="n">
        <v>0.1003424657534247</v>
      </c>
      <c r="M2921" s="19" t="n">
        <v>0.1047945205479452</v>
      </c>
      <c r="N2921" s="17" t="n">
        <v>0.2100168331908789</v>
      </c>
      <c r="O2921" s="20">
        <f>IF(F2921="","",IF(F2921&lt;'04_VOLATILITY_REGIMES'!$C$5,"Low",IF(F2921&lt;'04_VOLATILITY_REGIMES'!$C$6,"Normal",IF(F2921&lt;'04_VOLATILITY_REGIMES'!$C$7,"High","Extreme"))))</f>
        <v/>
      </c>
      <c r="P2921" s="20">
        <f>O2922</f>
        <v/>
      </c>
      <c r="Q2921" s="21">
        <f>YEAR(A2921)</f>
        <v/>
      </c>
    </row>
    <row r="2922">
      <c r="A2922" s="14" t="n">
        <v>45691</v>
      </c>
      <c r="B2922" s="15">
        <f>'01_RAW_Spot'!B2922</f>
        <v/>
      </c>
      <c r="C2922" s="16">
        <f>'01_RAW_IV'!B2922</f>
        <v/>
      </c>
      <c r="D2922" s="15">
        <f>LN(B2922/B2921)</f>
        <v/>
      </c>
      <c r="E2922" s="16">
        <f>STDEV(D2902:D2922)*SQRT(252)</f>
        <v/>
      </c>
      <c r="F2922" s="16">
        <f>STDEV(D2860:D2922)*SQRT(252)</f>
        <v/>
      </c>
      <c r="G2922" s="16">
        <f>IF(OR(C2922="",F2922=""),"",C2922-F2922)</f>
        <v/>
      </c>
      <c r="H2922" s="17">
        <f>IF(OR(C2922="",F2922="",F2922=0),"",C2922/F2922)</f>
        <v/>
      </c>
      <c r="I2922" s="18">
        <f>IF('01_RAW_FwdRV'!B2922="","",'01_RAW_FwdRV'!B2922)</f>
        <v/>
      </c>
      <c r="J2922" s="18">
        <f>IF(ROW()&lt;=3286,STDEV(D2923:D2943)*SQRT(252),"")</f>
        <v/>
      </c>
      <c r="K2922" s="18">
        <f>IF(ROW()&lt;=3244,LN(B2985/B2922),"")</f>
        <v/>
      </c>
      <c r="L2922" s="19" t="n">
        <v>0.1314618281410476</v>
      </c>
      <c r="M2922" s="19" t="n">
        <v>0.1112632660047929</v>
      </c>
      <c r="N2922" s="17" t="n">
        <v>0.3029418599210379</v>
      </c>
      <c r="O2922" s="20">
        <f>IF(F2922="","",IF(F2922&lt;'04_VOLATILITY_REGIMES'!$C$5,"Low",IF(F2922&lt;'04_VOLATILITY_REGIMES'!$C$6,"Normal",IF(F2922&lt;'04_VOLATILITY_REGIMES'!$C$7,"High","Extreme"))))</f>
        <v/>
      </c>
      <c r="P2922" s="20">
        <f>O2923</f>
        <v/>
      </c>
      <c r="Q2922" s="21">
        <f>YEAR(A2922)</f>
        <v/>
      </c>
    </row>
    <row r="2923">
      <c r="A2923" s="14" t="n">
        <v>45692</v>
      </c>
      <c r="B2923" s="15">
        <f>'01_RAW_Spot'!B2923</f>
        <v/>
      </c>
      <c r="C2923" s="16">
        <f>'01_RAW_IV'!B2923</f>
        <v/>
      </c>
      <c r="D2923" s="15">
        <f>LN(B2923/B2922)</f>
        <v/>
      </c>
      <c r="E2923" s="16">
        <f>STDEV(D2903:D2923)*SQRT(252)</f>
        <v/>
      </c>
      <c r="F2923" s="16">
        <f>STDEV(D2861:D2923)*SQRT(252)</f>
        <v/>
      </c>
      <c r="G2923" s="16">
        <f>IF(OR(C2923="",F2923=""),"",C2923-F2923)</f>
        <v/>
      </c>
      <c r="H2923" s="17">
        <f>IF(OR(C2923="",F2923="",F2923=0),"",C2923/F2923)</f>
        <v/>
      </c>
      <c r="I2923" s="18">
        <f>IF('01_RAW_FwdRV'!B2923="","",'01_RAW_FwdRV'!B2923)</f>
        <v/>
      </c>
      <c r="J2923" s="18">
        <f>IF(ROW()&lt;=3286,STDEV(D2924:D2944)*SQRT(252),"")</f>
        <v/>
      </c>
      <c r="K2923" s="18">
        <f>IF(ROW()&lt;=3244,LN(B2986/B2923),"")</f>
        <v/>
      </c>
      <c r="L2923" s="19" t="n">
        <v>0.1149897330595483</v>
      </c>
      <c r="M2923" s="19" t="n">
        <v>0.1163586584531143</v>
      </c>
      <c r="N2923" s="17" t="n">
        <v>0.1781015628814318</v>
      </c>
      <c r="O2923" s="20">
        <f>IF(F2923="","",IF(F2923&lt;'04_VOLATILITY_REGIMES'!$C$5,"Low",IF(F2923&lt;'04_VOLATILITY_REGIMES'!$C$6,"Normal",IF(F2923&lt;'04_VOLATILITY_REGIMES'!$C$7,"High","Extreme"))))</f>
        <v/>
      </c>
      <c r="P2923" s="20">
        <f>O2924</f>
        <v/>
      </c>
      <c r="Q2923" s="21">
        <f>YEAR(A2923)</f>
        <v/>
      </c>
    </row>
    <row r="2924">
      <c r="A2924" s="14" t="n">
        <v>45693</v>
      </c>
      <c r="B2924" s="15">
        <f>'01_RAW_Spot'!B2924</f>
        <v/>
      </c>
      <c r="C2924" s="16">
        <f>'01_RAW_IV'!B2924</f>
        <v/>
      </c>
      <c r="D2924" s="15">
        <f>LN(B2924/B2923)</f>
        <v/>
      </c>
      <c r="E2924" s="16">
        <f>STDEV(D2904:D2924)*SQRT(252)</f>
        <v/>
      </c>
      <c r="F2924" s="16">
        <f>STDEV(D2862:D2924)*SQRT(252)</f>
        <v/>
      </c>
      <c r="G2924" s="16">
        <f>IF(OR(C2924="",F2924=""),"",C2924-F2924)</f>
        <v/>
      </c>
      <c r="H2924" s="17">
        <f>IF(OR(C2924="",F2924="",F2924=0),"",C2924/F2924)</f>
        <v/>
      </c>
      <c r="I2924" s="18">
        <f>IF('01_RAW_FwdRV'!B2924="","",'01_RAW_FwdRV'!B2924)</f>
        <v/>
      </c>
      <c r="J2924" s="18">
        <f>IF(ROW()&lt;=3286,STDEV(D2925:D2945)*SQRT(252),"")</f>
        <v/>
      </c>
      <c r="K2924" s="18">
        <f>IF(ROW()&lt;=3244,LN(B2987/B2924),"")</f>
        <v/>
      </c>
      <c r="L2924" s="19" t="n">
        <v>0.1248717071501882</v>
      </c>
      <c r="M2924" s="19" t="n">
        <v>0.1289770783441669</v>
      </c>
      <c r="N2924" s="17" t="n">
        <v>0.1551275152031602</v>
      </c>
      <c r="O2924" s="20">
        <f>IF(F2924="","",IF(F2924&lt;'04_VOLATILITY_REGIMES'!$C$5,"Low",IF(F2924&lt;'04_VOLATILITY_REGIMES'!$C$6,"Normal",IF(F2924&lt;'04_VOLATILITY_REGIMES'!$C$7,"High","Extreme"))))</f>
        <v/>
      </c>
      <c r="P2924" s="20">
        <f>O2925</f>
        <v/>
      </c>
      <c r="Q2924" s="21">
        <f>YEAR(A2924)</f>
        <v/>
      </c>
    </row>
    <row r="2925">
      <c r="A2925" s="14" t="n">
        <v>45694</v>
      </c>
      <c r="B2925" s="15">
        <f>'01_RAW_Spot'!B2925</f>
        <v/>
      </c>
      <c r="C2925" s="16">
        <f>'01_RAW_IV'!B2925</f>
        <v/>
      </c>
      <c r="D2925" s="15">
        <f>LN(B2925/B2924)</f>
        <v/>
      </c>
      <c r="E2925" s="16">
        <f>STDEV(D2905:D2925)*SQRT(252)</f>
        <v/>
      </c>
      <c r="F2925" s="16">
        <f>STDEV(D2863:D2925)*SQRT(252)</f>
        <v/>
      </c>
      <c r="G2925" s="16">
        <f>IF(OR(C2925="",F2925=""),"",C2925-F2925)</f>
        <v/>
      </c>
      <c r="H2925" s="17">
        <f>IF(OR(C2925="",F2925="",F2925=0),"",C2925/F2925)</f>
        <v/>
      </c>
      <c r="I2925" s="18">
        <f>IF('01_RAW_FwdRV'!B2925="","",'01_RAW_FwdRV'!B2925)</f>
        <v/>
      </c>
      <c r="J2925" s="18">
        <f>IF(ROW()&lt;=3286,STDEV(D2926:D2946)*SQRT(252),"")</f>
        <v/>
      </c>
      <c r="K2925" s="18">
        <f>IF(ROW()&lt;=3244,LN(B2988/B2925),"")</f>
        <v/>
      </c>
      <c r="L2925" s="19" t="n">
        <v>0.1268809849521204</v>
      </c>
      <c r="M2925" s="19" t="n">
        <v>0.1282489740082079</v>
      </c>
      <c r="N2925" s="17" t="n">
        <v>0.1773900852338142</v>
      </c>
      <c r="O2925" s="20">
        <f>IF(F2925="","",IF(F2925&lt;'04_VOLATILITY_REGIMES'!$C$5,"Low",IF(F2925&lt;'04_VOLATILITY_REGIMES'!$C$6,"Normal",IF(F2925&lt;'04_VOLATILITY_REGIMES'!$C$7,"High","Extreme"))))</f>
        <v/>
      </c>
      <c r="P2925" s="20">
        <f>O2926</f>
        <v/>
      </c>
      <c r="Q2925" s="21">
        <f>YEAR(A2925)</f>
        <v/>
      </c>
    </row>
    <row r="2926">
      <c r="A2926" s="14" t="n">
        <v>45695</v>
      </c>
      <c r="B2926" s="15">
        <f>'01_RAW_Spot'!B2926</f>
        <v/>
      </c>
      <c r="C2926" s="16">
        <f>'01_RAW_IV'!B2926</f>
        <v/>
      </c>
      <c r="D2926" s="15">
        <f>LN(B2926/B2925)</f>
        <v/>
      </c>
      <c r="E2926" s="16">
        <f>STDEV(D2906:D2926)*SQRT(252)</f>
        <v/>
      </c>
      <c r="F2926" s="16">
        <f>STDEV(D2864:D2926)*SQRT(252)</f>
        <v/>
      </c>
      <c r="G2926" s="16">
        <f>IF(OR(C2926="",F2926=""),"",C2926-F2926)</f>
        <v/>
      </c>
      <c r="H2926" s="17">
        <f>IF(OR(C2926="",F2926="",F2926=0),"",C2926/F2926)</f>
        <v/>
      </c>
      <c r="I2926" s="18">
        <f>IF('01_RAW_FwdRV'!B2926="","",'01_RAW_FwdRV'!B2926)</f>
        <v/>
      </c>
      <c r="J2926" s="18">
        <f>IF(ROW()&lt;=3286,STDEV(D2927:D2947)*SQRT(252),"")</f>
        <v/>
      </c>
      <c r="K2926" s="18">
        <f>IF(ROW()&lt;=3244,LN(B2989/B2926),"")</f>
        <v/>
      </c>
      <c r="L2926" s="19" t="n">
        <v>0.122051282051282</v>
      </c>
      <c r="M2926" s="19" t="n">
        <v>0.1299145299145299</v>
      </c>
      <c r="N2926" s="17" t="n">
        <v>0.1261662713843355</v>
      </c>
      <c r="O2926" s="20">
        <f>IF(F2926="","",IF(F2926&lt;'04_VOLATILITY_REGIMES'!$C$5,"Low",IF(F2926&lt;'04_VOLATILITY_REGIMES'!$C$6,"Normal",IF(F2926&lt;'04_VOLATILITY_REGIMES'!$C$7,"High","Extreme"))))</f>
        <v/>
      </c>
      <c r="P2926" s="20">
        <f>O2927</f>
        <v/>
      </c>
      <c r="Q2926" s="21">
        <f>YEAR(A2926)</f>
        <v/>
      </c>
    </row>
    <row r="2927">
      <c r="A2927" s="14" t="n">
        <v>45698</v>
      </c>
      <c r="B2927" s="15">
        <f>'01_RAW_Spot'!B2927</f>
        <v/>
      </c>
      <c r="C2927" s="16">
        <f>'01_RAW_IV'!B2927</f>
        <v/>
      </c>
      <c r="D2927" s="15">
        <f>LN(B2927/B2926)</f>
        <v/>
      </c>
      <c r="E2927" s="16">
        <f>STDEV(D2907:D2927)*SQRT(252)</f>
        <v/>
      </c>
      <c r="F2927" s="16">
        <f>STDEV(D2865:D2927)*SQRT(252)</f>
        <v/>
      </c>
      <c r="G2927" s="16">
        <f>IF(OR(C2927="",F2927=""),"",C2927-F2927)</f>
        <v/>
      </c>
      <c r="H2927" s="17">
        <f>IF(OR(C2927="",F2927="",F2927=0),"",C2927/F2927)</f>
        <v/>
      </c>
      <c r="I2927" s="18">
        <f>IF('01_RAW_FwdRV'!B2927="","",'01_RAW_FwdRV'!B2927)</f>
        <v/>
      </c>
      <c r="J2927" s="18">
        <f>IF(ROW()&lt;=3286,STDEV(D2928:D2948)*SQRT(252),"")</f>
        <v/>
      </c>
      <c r="K2927" s="18">
        <f>IF(ROW()&lt;=3244,LN(B2990/B2927),"")</f>
        <v/>
      </c>
      <c r="L2927" s="19" t="n">
        <v>0.1336295283663705</v>
      </c>
      <c r="M2927" s="19" t="n">
        <v>0.1298701298701299</v>
      </c>
      <c r="N2927" s="17" t="n">
        <v>0.2208832480551386</v>
      </c>
      <c r="O2927" s="20">
        <f>IF(F2927="","",IF(F2927&lt;'04_VOLATILITY_REGIMES'!$C$5,"Low",IF(F2927&lt;'04_VOLATILITY_REGIMES'!$C$6,"Normal",IF(F2927&lt;'04_VOLATILITY_REGIMES'!$C$7,"High","Extreme"))))</f>
        <v/>
      </c>
      <c r="P2927" s="20">
        <f>O2928</f>
        <v/>
      </c>
      <c r="Q2927" s="21">
        <f>YEAR(A2927)</f>
        <v/>
      </c>
    </row>
    <row r="2928">
      <c r="A2928" s="14" t="n">
        <v>45699</v>
      </c>
      <c r="B2928" s="15">
        <f>'01_RAW_Spot'!B2928</f>
        <v/>
      </c>
      <c r="C2928" s="16">
        <f>'01_RAW_IV'!B2928</f>
        <v/>
      </c>
      <c r="D2928" s="15">
        <f>LN(B2928/B2927)</f>
        <v/>
      </c>
      <c r="E2928" s="16">
        <f>STDEV(D2908:D2928)*SQRT(252)</f>
        <v/>
      </c>
      <c r="F2928" s="16">
        <f>STDEV(D2866:D2928)*SQRT(252)</f>
        <v/>
      </c>
      <c r="G2928" s="16">
        <f>IF(OR(C2928="",F2928=""),"",C2928-F2928)</f>
        <v/>
      </c>
      <c r="H2928" s="17">
        <f>IF(OR(C2928="",F2928="",F2928=0),"",C2928/F2928)</f>
        <v/>
      </c>
      <c r="I2928" s="18">
        <f>IF('01_RAW_FwdRV'!B2928="","",'01_RAW_FwdRV'!B2928)</f>
        <v/>
      </c>
      <c r="J2928" s="18">
        <f>IF(ROW()&lt;=3286,STDEV(D2929:D2949)*SQRT(252),"")</f>
        <v/>
      </c>
      <c r="K2928" s="18">
        <f>IF(ROW()&lt;=3244,LN(B2991/B2928),"")</f>
        <v/>
      </c>
      <c r="L2928" s="19" t="n">
        <v>0.1370003416467373</v>
      </c>
      <c r="M2928" s="19" t="n">
        <v>0.1571574991458831</v>
      </c>
      <c r="N2928" s="17" t="n">
        <v>-0.001447751183979963</v>
      </c>
      <c r="O2928" s="20">
        <f>IF(F2928="","",IF(F2928&lt;'04_VOLATILITY_REGIMES'!$C$5,"Low",IF(F2928&lt;'04_VOLATILITY_REGIMES'!$C$6,"Normal",IF(F2928&lt;'04_VOLATILITY_REGIMES'!$C$7,"High","Extreme"))))</f>
        <v/>
      </c>
      <c r="P2928" s="20">
        <f>O2929</f>
        <v/>
      </c>
      <c r="Q2928" s="21">
        <f>YEAR(A2928)</f>
        <v/>
      </c>
    </row>
    <row r="2929">
      <c r="A2929" s="14" t="n">
        <v>45700</v>
      </c>
      <c r="B2929" s="15">
        <f>'01_RAW_Spot'!B2929</f>
        <v/>
      </c>
      <c r="C2929" s="16">
        <f>'01_RAW_IV'!B2929</f>
        <v/>
      </c>
      <c r="D2929" s="15">
        <f>LN(B2929/B2928)</f>
        <v/>
      </c>
      <c r="E2929" s="16">
        <f>STDEV(D2909:D2929)*SQRT(252)</f>
        <v/>
      </c>
      <c r="F2929" s="16">
        <f>STDEV(D2867:D2929)*SQRT(252)</f>
        <v/>
      </c>
      <c r="G2929" s="16">
        <f>IF(OR(C2929="",F2929=""),"",C2929-F2929)</f>
        <v/>
      </c>
      <c r="H2929" s="17">
        <f>IF(OR(C2929="",F2929="",F2929=0),"",C2929/F2929)</f>
        <v/>
      </c>
      <c r="I2929" s="18">
        <f>IF('01_RAW_FwdRV'!B2929="","",'01_RAW_FwdRV'!B2929)</f>
        <v/>
      </c>
      <c r="J2929" s="18">
        <f>IF(ROW()&lt;=3286,STDEV(D2930:D2950)*SQRT(252),"")</f>
        <v/>
      </c>
      <c r="K2929" s="18">
        <f>IF(ROW()&lt;=3244,LN(B2992/B2929),"")</f>
        <v/>
      </c>
      <c r="L2929" s="19" t="n">
        <v>0.139344262295082</v>
      </c>
      <c r="M2929" s="19" t="n">
        <v>0.157103825136612</v>
      </c>
      <c r="N2929" s="17" t="n">
        <v>0.07973307900935518</v>
      </c>
      <c r="O2929" s="20">
        <f>IF(F2929="","",IF(F2929&lt;'04_VOLATILITY_REGIMES'!$C$5,"Low",IF(F2929&lt;'04_VOLATILITY_REGIMES'!$C$6,"Normal",IF(F2929&lt;'04_VOLATILITY_REGIMES'!$C$7,"High","Extreme"))))</f>
        <v/>
      </c>
      <c r="P2929" s="20">
        <f>O2930</f>
        <v/>
      </c>
      <c r="Q2929" s="21">
        <f>YEAR(A2929)</f>
        <v/>
      </c>
    </row>
    <row r="2930">
      <c r="A2930" s="14" t="n">
        <v>45701</v>
      </c>
      <c r="B2930" s="15">
        <f>'01_RAW_Spot'!B2930</f>
        <v/>
      </c>
      <c r="C2930" s="16">
        <f>'01_RAW_IV'!B2930</f>
        <v/>
      </c>
      <c r="D2930" s="15">
        <f>LN(B2930/B2929)</f>
        <v/>
      </c>
      <c r="E2930" s="16">
        <f>STDEV(D2910:D2930)*SQRT(252)</f>
        <v/>
      </c>
      <c r="F2930" s="16">
        <f>STDEV(D2868:D2930)*SQRT(252)</f>
        <v/>
      </c>
      <c r="G2930" s="16">
        <f>IF(OR(C2930="",F2930=""),"",C2930-F2930)</f>
        <v/>
      </c>
      <c r="H2930" s="17">
        <f>IF(OR(C2930="",F2930="",F2930=0),"",C2930/F2930)</f>
        <v/>
      </c>
      <c r="I2930" s="18">
        <f>IF('01_RAW_FwdRV'!B2930="","",'01_RAW_FwdRV'!B2930)</f>
        <v/>
      </c>
      <c r="J2930" s="18">
        <f>IF(ROW()&lt;=3286,STDEV(D2931:D2951)*SQRT(252),"")</f>
        <v/>
      </c>
      <c r="K2930" s="18">
        <f>IF(ROW()&lt;=3244,LN(B2993/B2930),"")</f>
        <v/>
      </c>
      <c r="L2930" s="19" t="n">
        <v>0.1351997268692386</v>
      </c>
      <c r="M2930" s="19" t="n">
        <v>0.1563673608740184</v>
      </c>
      <c r="N2930" s="17" t="n">
        <v>-0.03293377794855327</v>
      </c>
      <c r="O2930" s="20">
        <f>IF(F2930="","",IF(F2930&lt;'04_VOLATILITY_REGIMES'!$C$5,"Low",IF(F2930&lt;'04_VOLATILITY_REGIMES'!$C$6,"Normal",IF(F2930&lt;'04_VOLATILITY_REGIMES'!$C$7,"High","Extreme"))))</f>
        <v/>
      </c>
      <c r="P2930" s="20">
        <f>O2931</f>
        <v/>
      </c>
      <c r="Q2930" s="21">
        <f>YEAR(A2930)</f>
        <v/>
      </c>
    </row>
    <row r="2931">
      <c r="A2931" s="14" t="n">
        <v>45702</v>
      </c>
      <c r="B2931" s="15">
        <f>'01_RAW_Spot'!B2931</f>
        <v/>
      </c>
      <c r="C2931" s="16">
        <f>'01_RAW_IV'!B2931</f>
        <v/>
      </c>
      <c r="D2931" s="15">
        <f>LN(B2931/B2930)</f>
        <v/>
      </c>
      <c r="E2931" s="16">
        <f>STDEV(D2911:D2931)*SQRT(252)</f>
        <v/>
      </c>
      <c r="F2931" s="16">
        <f>STDEV(D2869:D2931)*SQRT(252)</f>
        <v/>
      </c>
      <c r="G2931" s="16">
        <f>IF(OR(C2931="",F2931=""),"",C2931-F2931)</f>
        <v/>
      </c>
      <c r="H2931" s="17">
        <f>IF(OR(C2931="",F2931="",F2931=0),"",C2931/F2931)</f>
        <v/>
      </c>
      <c r="I2931" s="18">
        <f>IF('01_RAW_FwdRV'!B2931="","",'01_RAW_FwdRV'!B2931)</f>
        <v/>
      </c>
      <c r="J2931" s="18">
        <f>IF(ROW()&lt;=3286,STDEV(D2932:D2952)*SQRT(252),"")</f>
        <v/>
      </c>
      <c r="K2931" s="18">
        <f>IF(ROW()&lt;=3244,LN(B2994/B2931),"")</f>
        <v/>
      </c>
      <c r="L2931" s="19" t="n">
        <v>0.121160409556314</v>
      </c>
      <c r="M2931" s="19" t="n">
        <v>0.1583617747440273</v>
      </c>
      <c r="N2931" s="17" t="n">
        <v>-0.1518322019794481</v>
      </c>
      <c r="O2931" s="20">
        <f>IF(F2931="","",IF(F2931&lt;'04_VOLATILITY_REGIMES'!$C$5,"Low",IF(F2931&lt;'04_VOLATILITY_REGIMES'!$C$6,"Normal",IF(F2931&lt;'04_VOLATILITY_REGIMES'!$C$7,"High","Extreme"))))</f>
        <v/>
      </c>
      <c r="P2931" s="20">
        <f>O2932</f>
        <v/>
      </c>
      <c r="Q2931" s="21">
        <f>YEAR(A2931)</f>
        <v/>
      </c>
    </row>
    <row r="2932">
      <c r="A2932" s="14" t="n">
        <v>45705</v>
      </c>
      <c r="B2932" s="15">
        <f>'01_RAW_Spot'!B2932</f>
        <v/>
      </c>
      <c r="C2932" s="16">
        <f>'01_RAW_IV'!B2932</f>
        <v/>
      </c>
      <c r="D2932" s="15">
        <f>LN(B2932/B2931)</f>
        <v/>
      </c>
      <c r="E2932" s="16">
        <f>STDEV(D2912:D2932)*SQRT(252)</f>
        <v/>
      </c>
      <c r="F2932" s="16">
        <f>STDEV(D2870:D2932)*SQRT(252)</f>
        <v/>
      </c>
      <c r="G2932" s="16">
        <f>IF(OR(C2932="",F2932=""),"",C2932-F2932)</f>
        <v/>
      </c>
      <c r="H2932" s="17">
        <f>IF(OR(C2932="",F2932="",F2932=0),"",C2932/F2932)</f>
        <v/>
      </c>
      <c r="I2932" s="18">
        <f>IF('01_RAW_FwdRV'!B2932="","",'01_RAW_FwdRV'!B2932)</f>
        <v/>
      </c>
      <c r="J2932" s="18">
        <f>IF(ROW()&lt;=3286,STDEV(D2933:D2953)*SQRT(252),"")</f>
        <v/>
      </c>
      <c r="K2932" s="18">
        <f>IF(ROW()&lt;=3244,LN(B2995/B2932),"")</f>
        <v/>
      </c>
      <c r="L2932" s="19" t="n">
        <v>0.1050835892186967</v>
      </c>
      <c r="M2932" s="19" t="n">
        <v>0.1579665643125213</v>
      </c>
      <c r="N2932" s="17" t="n">
        <v>-0.2655547139416768</v>
      </c>
      <c r="O2932" s="20">
        <f>IF(F2932="","",IF(F2932&lt;'04_VOLATILITY_REGIMES'!$C$5,"Low",IF(F2932&lt;'04_VOLATILITY_REGIMES'!$C$6,"Normal",IF(F2932&lt;'04_VOLATILITY_REGIMES'!$C$7,"High","Extreme"))))</f>
        <v/>
      </c>
      <c r="P2932" s="20">
        <f>O2933</f>
        <v/>
      </c>
      <c r="Q2932" s="21">
        <f>YEAR(A2932)</f>
        <v/>
      </c>
    </row>
    <row r="2933">
      <c r="A2933" s="14" t="n">
        <v>45706</v>
      </c>
      <c r="B2933" s="15">
        <f>'01_RAW_Spot'!B2933</f>
        <v/>
      </c>
      <c r="C2933" s="16">
        <f>'01_RAW_IV'!B2933</f>
        <v/>
      </c>
      <c r="D2933" s="15">
        <f>LN(B2933/B2932)</f>
        <v/>
      </c>
      <c r="E2933" s="16">
        <f>STDEV(D2913:D2933)*SQRT(252)</f>
        <v/>
      </c>
      <c r="F2933" s="16">
        <f>STDEV(D2871:D2933)*SQRT(252)</f>
        <v/>
      </c>
      <c r="G2933" s="16">
        <f>IF(OR(C2933="",F2933=""),"",C2933-F2933)</f>
        <v/>
      </c>
      <c r="H2933" s="17">
        <f>IF(OR(C2933="",F2933="",F2933=0),"",C2933/F2933)</f>
        <v/>
      </c>
      <c r="I2933" s="18">
        <f>IF('01_RAW_FwdRV'!B2933="","",'01_RAW_FwdRV'!B2933)</f>
        <v/>
      </c>
      <c r="J2933" s="18">
        <f>IF(ROW()&lt;=3286,STDEV(D2934:D2954)*SQRT(252),"")</f>
        <v/>
      </c>
      <c r="K2933" s="18">
        <f>IF(ROW()&lt;=3244,LN(B2996/B2933),"")</f>
        <v/>
      </c>
      <c r="L2933" s="19" t="n">
        <v>0.1019781718963165</v>
      </c>
      <c r="M2933" s="19" t="n">
        <v>0.1585948158253752</v>
      </c>
      <c r="N2933" s="17" t="n">
        <v>-0.3154732977694161</v>
      </c>
      <c r="O2933" s="20">
        <f>IF(F2933="","",IF(F2933&lt;'04_VOLATILITY_REGIMES'!$C$5,"Low",IF(F2933&lt;'04_VOLATILITY_REGIMES'!$C$6,"Normal",IF(F2933&lt;'04_VOLATILITY_REGIMES'!$C$7,"High","Extreme"))))</f>
        <v/>
      </c>
      <c r="P2933" s="20">
        <f>O2934</f>
        <v/>
      </c>
      <c r="Q2933" s="21">
        <f>YEAR(A2933)</f>
        <v/>
      </c>
    </row>
    <row r="2934">
      <c r="A2934" s="14" t="n">
        <v>45708</v>
      </c>
      <c r="B2934" s="15">
        <f>'01_RAW_Spot'!B2934</f>
        <v/>
      </c>
      <c r="C2934" s="16">
        <f>'01_RAW_IV'!B2934</f>
        <v/>
      </c>
      <c r="D2934" s="15">
        <f>LN(B2934/B2933)</f>
        <v/>
      </c>
      <c r="E2934" s="16">
        <f>STDEV(D2914:D2934)*SQRT(252)</f>
        <v/>
      </c>
      <c r="F2934" s="16">
        <f>STDEV(D2872:D2934)*SQRT(252)</f>
        <v/>
      </c>
      <c r="G2934" s="16">
        <f>IF(OR(C2934="",F2934=""),"",C2934-F2934)</f>
        <v/>
      </c>
      <c r="H2934" s="17">
        <f>IF(OR(C2934="",F2934="",F2934=0),"",C2934/F2934)</f>
        <v/>
      </c>
      <c r="I2934" s="18">
        <f>IF('01_RAW_FwdRV'!B2934="","",'01_RAW_FwdRV'!B2934)</f>
        <v/>
      </c>
      <c r="J2934" s="18">
        <f>IF(ROW()&lt;=3286,STDEV(D2935:D2955)*SQRT(252),"")</f>
        <v/>
      </c>
      <c r="K2934" s="18">
        <f>IF(ROW()&lt;=3244,LN(B2997/B2934),"")</f>
        <v/>
      </c>
      <c r="L2934" s="19" t="n">
        <v>0.1022843504943744</v>
      </c>
      <c r="M2934" s="19" t="n">
        <v>0.1633140129560177</v>
      </c>
      <c r="N2934" s="17" t="n">
        <v>-0.3592967716528792</v>
      </c>
      <c r="O2934" s="20">
        <f>IF(F2934="","",IF(F2934&lt;'04_VOLATILITY_REGIMES'!$C$5,"Low",IF(F2934&lt;'04_VOLATILITY_REGIMES'!$C$6,"Normal",IF(F2934&lt;'04_VOLATILITY_REGIMES'!$C$7,"High","Extreme"))))</f>
        <v/>
      </c>
      <c r="P2934" s="20">
        <f>O2935</f>
        <v/>
      </c>
      <c r="Q2934" s="21">
        <f>YEAR(A2934)</f>
        <v/>
      </c>
    </row>
    <row r="2935">
      <c r="A2935" s="14" t="n">
        <v>45709</v>
      </c>
      <c r="B2935" s="15">
        <f>'01_RAW_Spot'!B2935</f>
        <v/>
      </c>
      <c r="C2935" s="16">
        <f>'01_RAW_IV'!B2935</f>
        <v/>
      </c>
      <c r="D2935" s="15">
        <f>LN(B2935/B2934)</f>
        <v/>
      </c>
      <c r="E2935" s="16">
        <f>STDEV(D2915:D2935)*SQRT(252)</f>
        <v/>
      </c>
      <c r="F2935" s="16">
        <f>STDEV(D2873:D2935)*SQRT(252)</f>
        <v/>
      </c>
      <c r="G2935" s="16">
        <f>IF(OR(C2935="",F2935=""),"",C2935-F2935)</f>
        <v/>
      </c>
      <c r="H2935" s="17">
        <f>IF(OR(C2935="",F2935="",F2935=0),"",C2935/F2935)</f>
        <v/>
      </c>
      <c r="I2935" s="18">
        <f>IF('01_RAW_FwdRV'!B2935="","",'01_RAW_FwdRV'!B2935)</f>
        <v/>
      </c>
      <c r="J2935" s="18">
        <f>IF(ROW()&lt;=3286,STDEV(D2936:D2956)*SQRT(252),"")</f>
        <v/>
      </c>
      <c r="K2935" s="18">
        <f>IF(ROW()&lt;=3244,LN(B2998/B2935),"")</f>
        <v/>
      </c>
      <c r="L2935" s="19" t="n">
        <v>0.1019086571233811</v>
      </c>
      <c r="M2935" s="19" t="n">
        <v>0.1629175187457396</v>
      </c>
      <c r="N2935" s="17" t="n">
        <v>-0.3666305109166915</v>
      </c>
      <c r="O2935" s="20">
        <f>IF(F2935="","",IF(F2935&lt;'04_VOLATILITY_REGIMES'!$C$5,"Low",IF(F2935&lt;'04_VOLATILITY_REGIMES'!$C$6,"Normal",IF(F2935&lt;'04_VOLATILITY_REGIMES'!$C$7,"High","Extreme"))))</f>
        <v/>
      </c>
      <c r="P2935" s="20">
        <f>O2936</f>
        <v/>
      </c>
      <c r="Q2935" s="21">
        <f>YEAR(A2935)</f>
        <v/>
      </c>
    </row>
    <row r="2936">
      <c r="A2936" s="14" t="n">
        <v>45712</v>
      </c>
      <c r="B2936" s="15">
        <f>'01_RAW_Spot'!B2936</f>
        <v/>
      </c>
      <c r="C2936" s="16">
        <f>'01_RAW_IV'!B2936</f>
        <v/>
      </c>
      <c r="D2936" s="15">
        <f>LN(B2936/B2935)</f>
        <v/>
      </c>
      <c r="E2936" s="16">
        <f>STDEV(D2916:D2936)*SQRT(252)</f>
        <v/>
      </c>
      <c r="F2936" s="16">
        <f>STDEV(D2874:D2936)*SQRT(252)</f>
        <v/>
      </c>
      <c r="G2936" s="16">
        <f>IF(OR(C2936="",F2936=""),"",C2936-F2936)</f>
        <v/>
      </c>
      <c r="H2936" s="17">
        <f>IF(OR(C2936="",F2936="",F2936=0),"",C2936/F2936)</f>
        <v/>
      </c>
      <c r="I2936" s="18">
        <f>IF('01_RAW_FwdRV'!B2936="","",'01_RAW_FwdRV'!B2936)</f>
        <v/>
      </c>
      <c r="J2936" s="18">
        <f>IF(ROW()&lt;=3286,STDEV(D2937:D2957)*SQRT(252),"")</f>
        <v/>
      </c>
      <c r="K2936" s="18">
        <f>IF(ROW()&lt;=3244,LN(B2999/B2936),"")</f>
        <v/>
      </c>
      <c r="L2936" s="19" t="n">
        <v>0.1011925042589438</v>
      </c>
      <c r="M2936" s="19" t="n">
        <v>0.161839863713799</v>
      </c>
      <c r="N2936" s="17" t="n">
        <v>-0.352329181730211</v>
      </c>
      <c r="O2936" s="20">
        <f>IF(F2936="","",IF(F2936&lt;'04_VOLATILITY_REGIMES'!$C$5,"Low",IF(F2936&lt;'04_VOLATILITY_REGIMES'!$C$6,"Normal",IF(F2936&lt;'04_VOLATILITY_REGIMES'!$C$7,"High","Extreme"))))</f>
        <v/>
      </c>
      <c r="P2936" s="20">
        <f>O2937</f>
        <v/>
      </c>
      <c r="Q2936" s="21">
        <f>YEAR(A2936)</f>
        <v/>
      </c>
    </row>
    <row r="2937">
      <c r="A2937" s="14" t="n">
        <v>45713</v>
      </c>
      <c r="B2937" s="15">
        <f>'01_RAW_Spot'!B2937</f>
        <v/>
      </c>
      <c r="C2937" s="16">
        <f>'01_RAW_IV'!B2937</f>
        <v/>
      </c>
      <c r="D2937" s="15">
        <f>LN(B2937/B2936)</f>
        <v/>
      </c>
      <c r="E2937" s="16">
        <f>STDEV(D2917:D2937)*SQRT(252)</f>
        <v/>
      </c>
      <c r="F2937" s="16">
        <f>STDEV(D2875:D2937)*SQRT(252)</f>
        <v/>
      </c>
      <c r="G2937" s="16">
        <f>IF(OR(C2937="",F2937=""),"",C2937-F2937)</f>
        <v/>
      </c>
      <c r="H2937" s="17">
        <f>IF(OR(C2937="",F2937="",F2937=0),"",C2937/F2937)</f>
        <v/>
      </c>
      <c r="I2937" s="18">
        <f>IF('01_RAW_FwdRV'!B2937="","",'01_RAW_FwdRV'!B2937)</f>
        <v/>
      </c>
      <c r="J2937" s="18">
        <f>IF(ROW()&lt;=3286,STDEV(D2938:D2958)*SQRT(252),"")</f>
        <v/>
      </c>
      <c r="K2937" s="18">
        <f>IF(ROW()&lt;=3244,LN(B3000/B2937),"")</f>
        <v/>
      </c>
      <c r="L2937" s="19" t="n">
        <v>0.1168256130790191</v>
      </c>
      <c r="M2937" s="19" t="n">
        <v>0.1730245231607629</v>
      </c>
      <c r="N2937" s="17" t="n">
        <v>-0.3001704366761684</v>
      </c>
      <c r="O2937" s="20">
        <f>IF(F2937="","",IF(F2937&lt;'04_VOLATILITY_REGIMES'!$C$5,"Low",IF(F2937&lt;'04_VOLATILITY_REGIMES'!$C$6,"Normal",IF(F2937&lt;'04_VOLATILITY_REGIMES'!$C$7,"High","Extreme"))))</f>
        <v/>
      </c>
      <c r="P2937" s="20">
        <f>O2938</f>
        <v/>
      </c>
      <c r="Q2937" s="21">
        <f>YEAR(A2937)</f>
        <v/>
      </c>
    </row>
    <row r="2938">
      <c r="A2938" s="14" t="n">
        <v>45715</v>
      </c>
      <c r="B2938" s="15">
        <f>'01_RAW_Spot'!B2938</f>
        <v/>
      </c>
      <c r="C2938" s="16">
        <f>'01_RAW_IV'!B2938</f>
        <v/>
      </c>
      <c r="D2938" s="15">
        <f>LN(B2938/B2937)</f>
        <v/>
      </c>
      <c r="E2938" s="16">
        <f>STDEV(D2918:D2938)*SQRT(252)</f>
        <v/>
      </c>
      <c r="F2938" s="16">
        <f>STDEV(D2876:D2938)*SQRT(252)</f>
        <v/>
      </c>
      <c r="G2938" s="16">
        <f>IF(OR(C2938="",F2938=""),"",C2938-F2938)</f>
        <v/>
      </c>
      <c r="H2938" s="17">
        <f>IF(OR(C2938="",F2938="",F2938=0),"",C2938/F2938)</f>
        <v/>
      </c>
      <c r="I2938" s="18">
        <f>IF('01_RAW_FwdRV'!B2938="","",'01_RAW_FwdRV'!B2938)</f>
        <v/>
      </c>
      <c r="J2938" s="18">
        <f>IF(ROW()&lt;=3286,STDEV(D2939:D2959)*SQRT(252),"")</f>
        <v/>
      </c>
      <c r="K2938" s="18">
        <f>IF(ROW()&lt;=3244,LN(B3001/B2938),"")</f>
        <v/>
      </c>
      <c r="L2938" s="19" t="n">
        <v>0.125297923050732</v>
      </c>
      <c r="M2938" s="19" t="n">
        <v>0.1722846441947566</v>
      </c>
      <c r="N2938" s="17" t="n">
        <v>-0.2628316105090097</v>
      </c>
      <c r="O2938" s="20">
        <f>IF(F2938="","",IF(F2938&lt;'04_VOLATILITY_REGIMES'!$C$5,"Low",IF(F2938&lt;'04_VOLATILITY_REGIMES'!$C$6,"Normal",IF(F2938&lt;'04_VOLATILITY_REGIMES'!$C$7,"High","Extreme"))))</f>
        <v/>
      </c>
      <c r="P2938" s="20">
        <f>O2939</f>
        <v/>
      </c>
      <c r="Q2938" s="21">
        <f>YEAR(A2938)</f>
        <v/>
      </c>
    </row>
    <row r="2939">
      <c r="A2939" s="14" t="n">
        <v>45716</v>
      </c>
      <c r="B2939" s="15">
        <f>'01_RAW_Spot'!B2939</f>
        <v/>
      </c>
      <c r="C2939" s="16">
        <f>'01_RAW_IV'!B2939</f>
        <v/>
      </c>
      <c r="D2939" s="15">
        <f>LN(B2939/B2938)</f>
        <v/>
      </c>
      <c r="E2939" s="16">
        <f>STDEV(D2919:D2939)*SQRT(252)</f>
        <v/>
      </c>
      <c r="F2939" s="16">
        <f>STDEV(D2877:D2939)*SQRT(252)</f>
        <v/>
      </c>
      <c r="G2939" s="16">
        <f>IF(OR(C2939="",F2939=""),"",C2939-F2939)</f>
        <v/>
      </c>
      <c r="H2939" s="17">
        <f>IF(OR(C2939="",F2939="",F2939=0),"",C2939/F2939)</f>
        <v/>
      </c>
      <c r="I2939" s="18">
        <f>IF('01_RAW_FwdRV'!B2939="","",'01_RAW_FwdRV'!B2939)</f>
        <v/>
      </c>
      <c r="J2939" s="18">
        <f>IF(ROW()&lt;=3286,STDEV(D2940:D2960)*SQRT(252),"")</f>
        <v/>
      </c>
      <c r="K2939" s="18">
        <f>IF(ROW()&lt;=3244,LN(B3002/B2939),"")</f>
        <v/>
      </c>
      <c r="L2939" s="19" t="n">
        <v>0.1327433628318584</v>
      </c>
      <c r="M2939" s="19" t="n">
        <v>0.1837985023825732</v>
      </c>
      <c r="N2939" s="17" t="n">
        <v>-0.2477981164711646</v>
      </c>
      <c r="O2939" s="20">
        <f>IF(F2939="","",IF(F2939&lt;'04_VOLATILITY_REGIMES'!$C$5,"Low",IF(F2939&lt;'04_VOLATILITY_REGIMES'!$C$6,"Normal",IF(F2939&lt;'04_VOLATILITY_REGIMES'!$C$7,"High","Extreme"))))</f>
        <v/>
      </c>
      <c r="P2939" s="20">
        <f>O2940</f>
        <v/>
      </c>
      <c r="Q2939" s="21">
        <f>YEAR(A2939)</f>
        <v/>
      </c>
    </row>
    <row r="2940">
      <c r="A2940" s="14" t="n">
        <v>45719</v>
      </c>
      <c r="B2940" s="15">
        <f>'01_RAW_Spot'!B2940</f>
        <v/>
      </c>
      <c r="C2940" s="16">
        <f>'01_RAW_IV'!B2940</f>
        <v/>
      </c>
      <c r="D2940" s="15">
        <f>LN(B2940/B2939)</f>
        <v/>
      </c>
      <c r="E2940" s="16">
        <f>STDEV(D2920:D2940)*SQRT(252)</f>
        <v/>
      </c>
      <c r="F2940" s="16">
        <f>STDEV(D2878:D2940)*SQRT(252)</f>
        <v/>
      </c>
      <c r="G2940" s="16">
        <f>IF(OR(C2940="",F2940=""),"",C2940-F2940)</f>
        <v/>
      </c>
      <c r="H2940" s="17">
        <f>IF(OR(C2940="",F2940="",F2940=0),"",C2940/F2940)</f>
        <v/>
      </c>
      <c r="I2940" s="18">
        <f>IF('01_RAW_FwdRV'!B2940="","",'01_RAW_FwdRV'!B2940)</f>
        <v/>
      </c>
      <c r="J2940" s="18">
        <f>IF(ROW()&lt;=3286,STDEV(D2941:D2961)*SQRT(252),"")</f>
        <v/>
      </c>
      <c r="K2940" s="18">
        <f>IF(ROW()&lt;=3244,LN(B3003/B2940),"")</f>
        <v/>
      </c>
      <c r="L2940" s="19" t="n">
        <v>0.1316774413065669</v>
      </c>
      <c r="M2940" s="19" t="n">
        <v>0.1881592378359986</v>
      </c>
      <c r="N2940" s="17" t="n">
        <v>-0.281107676207521</v>
      </c>
      <c r="O2940" s="20">
        <f>IF(F2940="","",IF(F2940&lt;'04_VOLATILITY_REGIMES'!$C$5,"Low",IF(F2940&lt;'04_VOLATILITY_REGIMES'!$C$6,"Normal",IF(F2940&lt;'04_VOLATILITY_REGIMES'!$C$7,"High","Extreme"))))</f>
        <v/>
      </c>
      <c r="P2940" s="20">
        <f>O2941</f>
        <v/>
      </c>
      <c r="Q2940" s="21">
        <f>YEAR(A2940)</f>
        <v/>
      </c>
    </row>
    <row r="2941">
      <c r="A2941" s="14" t="n">
        <v>45720</v>
      </c>
      <c r="B2941" s="15">
        <f>'01_RAW_Spot'!B2941</f>
        <v/>
      </c>
      <c r="C2941" s="16">
        <f>'01_RAW_IV'!B2941</f>
        <v/>
      </c>
      <c r="D2941" s="15">
        <f>LN(B2941/B2940)</f>
        <v/>
      </c>
      <c r="E2941" s="16">
        <f>STDEV(D2921:D2941)*SQRT(252)</f>
        <v/>
      </c>
      <c r="F2941" s="16">
        <f>STDEV(D2879:D2941)*SQRT(252)</f>
        <v/>
      </c>
      <c r="G2941" s="16">
        <f>IF(OR(C2941="",F2941=""),"",C2941-F2941)</f>
        <v/>
      </c>
      <c r="H2941" s="17">
        <f>IF(OR(C2941="",F2941="",F2941=0),"",C2941/F2941)</f>
        <v/>
      </c>
      <c r="I2941" s="18">
        <f>IF('01_RAW_FwdRV'!B2941="","",'01_RAW_FwdRV'!B2941)</f>
        <v/>
      </c>
      <c r="J2941" s="18">
        <f>IF(ROW()&lt;=3286,STDEV(D2942:D2962)*SQRT(252),"")</f>
        <v/>
      </c>
      <c r="K2941" s="18">
        <f>IF(ROW()&lt;=3244,LN(B3004/B2941),"")</f>
        <v/>
      </c>
      <c r="L2941" s="19" t="n">
        <v>0.1112244897959184</v>
      </c>
      <c r="M2941" s="19" t="n">
        <v>0.186734693877551</v>
      </c>
      <c r="N2941" s="17" t="n">
        <v>-0.3856328958481936</v>
      </c>
      <c r="O2941" s="20">
        <f>IF(F2941="","",IF(F2941&lt;'04_VOLATILITY_REGIMES'!$C$5,"Low",IF(F2941&lt;'04_VOLATILITY_REGIMES'!$C$6,"Normal",IF(F2941&lt;'04_VOLATILITY_REGIMES'!$C$7,"High","Extreme"))))</f>
        <v/>
      </c>
      <c r="P2941" s="20">
        <f>O2942</f>
        <v/>
      </c>
      <c r="Q2941" s="21">
        <f>YEAR(A2941)</f>
        <v/>
      </c>
    </row>
    <row r="2942">
      <c r="A2942" s="14" t="n">
        <v>45721</v>
      </c>
      <c r="B2942" s="15">
        <f>'01_RAW_Spot'!B2942</f>
        <v/>
      </c>
      <c r="C2942" s="16">
        <f>'01_RAW_IV'!B2942</f>
        <v/>
      </c>
      <c r="D2942" s="15">
        <f>LN(B2942/B2941)</f>
        <v/>
      </c>
      <c r="E2942" s="16">
        <f>STDEV(D2922:D2942)*SQRT(252)</f>
        <v/>
      </c>
      <c r="F2942" s="16">
        <f>STDEV(D2880:D2942)*SQRT(252)</f>
        <v/>
      </c>
      <c r="G2942" s="16">
        <f>IF(OR(C2942="",F2942=""),"",C2942-F2942)</f>
        <v/>
      </c>
      <c r="H2942" s="17">
        <f>IF(OR(C2942="",F2942="",F2942=0),"",C2942/F2942)</f>
        <v/>
      </c>
      <c r="I2942" s="18">
        <f>IF('01_RAW_FwdRV'!B2942="","",'01_RAW_FwdRV'!B2942)</f>
        <v/>
      </c>
      <c r="J2942" s="18">
        <f>IF(ROW()&lt;=3286,STDEV(D2943:D2963)*SQRT(252),"")</f>
        <v/>
      </c>
      <c r="K2942" s="18">
        <f>IF(ROW()&lt;=3244,LN(B3005/B2942),"")</f>
        <v/>
      </c>
      <c r="L2942" s="19" t="n">
        <v>0.1067664059843591</v>
      </c>
      <c r="M2942" s="19" t="n">
        <v>0.19449166950017</v>
      </c>
      <c r="N2942" s="17" t="n">
        <v>-0.4894478747733078</v>
      </c>
      <c r="O2942" s="20">
        <f>IF(F2942="","",IF(F2942&lt;'04_VOLATILITY_REGIMES'!$C$5,"Low",IF(F2942&lt;'04_VOLATILITY_REGIMES'!$C$6,"Normal",IF(F2942&lt;'04_VOLATILITY_REGIMES'!$C$7,"High","Extreme"))))</f>
        <v/>
      </c>
      <c r="P2942" s="20">
        <f>O2943</f>
        <v/>
      </c>
      <c r="Q2942" s="21">
        <f>YEAR(A2942)</f>
        <v/>
      </c>
    </row>
    <row r="2943">
      <c r="A2943" s="14" t="n">
        <v>45722</v>
      </c>
      <c r="B2943" s="15">
        <f>'01_RAW_Spot'!B2943</f>
        <v/>
      </c>
      <c r="C2943" s="16">
        <f>'01_RAW_IV'!B2943</f>
        <v/>
      </c>
      <c r="D2943" s="15">
        <f>LN(B2943/B2942)</f>
        <v/>
      </c>
      <c r="E2943" s="16">
        <f>STDEV(D2923:D2943)*SQRT(252)</f>
        <v/>
      </c>
      <c r="F2943" s="16">
        <f>STDEV(D2881:D2943)*SQRT(252)</f>
        <v/>
      </c>
      <c r="G2943" s="16">
        <f>IF(OR(C2943="",F2943=""),"",C2943-F2943)</f>
        <v/>
      </c>
      <c r="H2943" s="17">
        <f>IF(OR(C2943="",F2943="",F2943=0),"",C2943/F2943)</f>
        <v/>
      </c>
      <c r="I2943" s="18">
        <f>IF('01_RAW_FwdRV'!B2943="","",'01_RAW_FwdRV'!B2943)</f>
        <v/>
      </c>
      <c r="J2943" s="18">
        <f>IF(ROW()&lt;=3286,STDEV(D2944:D2964)*SQRT(252),"")</f>
        <v/>
      </c>
      <c r="K2943" s="18">
        <f>IF(ROW()&lt;=3244,LN(B3006/B2943),"")</f>
        <v/>
      </c>
      <c r="L2943" s="19" t="n">
        <v>0.1070700203942896</v>
      </c>
      <c r="M2943" s="19" t="n">
        <v>0.1968048946295037</v>
      </c>
      <c r="N2943" s="17" t="n">
        <v>-0.4859196822460805</v>
      </c>
      <c r="O2943" s="20">
        <f>IF(F2943="","",IF(F2943&lt;'04_VOLATILITY_REGIMES'!$C$5,"Low",IF(F2943&lt;'04_VOLATILITY_REGIMES'!$C$6,"Normal",IF(F2943&lt;'04_VOLATILITY_REGIMES'!$C$7,"High","Extreme"))))</f>
        <v/>
      </c>
      <c r="P2943" s="20">
        <f>O2944</f>
        <v/>
      </c>
      <c r="Q2943" s="21">
        <f>YEAR(A2943)</f>
        <v/>
      </c>
    </row>
    <row r="2944">
      <c r="A2944" s="14" t="n">
        <v>45723</v>
      </c>
      <c r="B2944" s="15">
        <f>'01_RAW_Spot'!B2944</f>
        <v/>
      </c>
      <c r="C2944" s="16">
        <f>'01_RAW_IV'!B2944</f>
        <v/>
      </c>
      <c r="D2944" s="15">
        <f>LN(B2944/B2943)</f>
        <v/>
      </c>
      <c r="E2944" s="16">
        <f>STDEV(D2924:D2944)*SQRT(252)</f>
        <v/>
      </c>
      <c r="F2944" s="16">
        <f>STDEV(D2882:D2944)*SQRT(252)</f>
        <v/>
      </c>
      <c r="G2944" s="16">
        <f>IF(OR(C2944="",F2944=""),"",C2944-F2944)</f>
        <v/>
      </c>
      <c r="H2944" s="17">
        <f>IF(OR(C2944="",F2944="",F2944=0),"",C2944/F2944)</f>
        <v/>
      </c>
      <c r="I2944" s="18">
        <f>IF('01_RAW_FwdRV'!B2944="","",'01_RAW_FwdRV'!B2944)</f>
        <v/>
      </c>
      <c r="J2944" s="18">
        <f>IF(ROW()&lt;=3286,STDEV(D2945:D2965)*SQRT(252),"")</f>
        <v/>
      </c>
      <c r="K2944" s="18">
        <f>IF(ROW()&lt;=3244,LN(B3007/B2944),"")</f>
        <v/>
      </c>
      <c r="L2944" s="19" t="n">
        <v>0.1070336391437309</v>
      </c>
      <c r="M2944" s="19" t="n">
        <v>0.200475705062861</v>
      </c>
      <c r="N2944" s="17" t="n">
        <v>-0.5274989738216185</v>
      </c>
      <c r="O2944" s="20">
        <f>IF(F2944="","",IF(F2944&lt;'04_VOLATILITY_REGIMES'!$C$5,"Low",IF(F2944&lt;'04_VOLATILITY_REGIMES'!$C$6,"Normal",IF(F2944&lt;'04_VOLATILITY_REGIMES'!$C$7,"High","Extreme"))))</f>
        <v/>
      </c>
      <c r="P2944" s="20">
        <f>O2945</f>
        <v/>
      </c>
      <c r="Q2944" s="21">
        <f>YEAR(A2944)</f>
        <v/>
      </c>
    </row>
    <row r="2945">
      <c r="A2945" s="14" t="n">
        <v>45726</v>
      </c>
      <c r="B2945" s="15">
        <f>'01_RAW_Spot'!B2945</f>
        <v/>
      </c>
      <c r="C2945" s="16">
        <f>'01_RAW_IV'!B2945</f>
        <v/>
      </c>
      <c r="D2945" s="15">
        <f>LN(B2945/B2944)</f>
        <v/>
      </c>
      <c r="E2945" s="16">
        <f>STDEV(D2925:D2945)*SQRT(252)</f>
        <v/>
      </c>
      <c r="F2945" s="16">
        <f>STDEV(D2883:D2945)*SQRT(252)</f>
        <v/>
      </c>
      <c r="G2945" s="16">
        <f>IF(OR(C2945="",F2945=""),"",C2945-F2945)</f>
        <v/>
      </c>
      <c r="H2945" s="17">
        <f>IF(OR(C2945="",F2945="",F2945=0),"",C2945/F2945)</f>
        <v/>
      </c>
      <c r="I2945" s="18">
        <f>IF('01_RAW_FwdRV'!B2945="","",'01_RAW_FwdRV'!B2945)</f>
        <v/>
      </c>
      <c r="J2945" s="18">
        <f>IF(ROW()&lt;=3286,STDEV(D2946:D2966)*SQRT(252),"")</f>
        <v/>
      </c>
      <c r="K2945" s="18">
        <f>IF(ROW()&lt;=3244,LN(B3008/B2945),"")</f>
        <v/>
      </c>
      <c r="L2945" s="19" t="n">
        <v>0.1158288043478261</v>
      </c>
      <c r="M2945" s="19" t="n">
        <v>0.2231657608695652</v>
      </c>
      <c r="N2945" s="17" t="n">
        <v>-0.5254375101875028</v>
      </c>
      <c r="O2945" s="20">
        <f>IF(F2945="","",IF(F2945&lt;'04_VOLATILITY_REGIMES'!$C$5,"Low",IF(F2945&lt;'04_VOLATILITY_REGIMES'!$C$6,"Normal",IF(F2945&lt;'04_VOLATILITY_REGIMES'!$C$7,"High","Extreme"))))</f>
        <v/>
      </c>
      <c r="P2945" s="20">
        <f>O2946</f>
        <v/>
      </c>
      <c r="Q2945" s="21">
        <f>YEAR(A2945)</f>
        <v/>
      </c>
    </row>
    <row r="2946">
      <c r="A2946" s="14" t="n">
        <v>45727</v>
      </c>
      <c r="B2946" s="15">
        <f>'01_RAW_Spot'!B2946</f>
        <v/>
      </c>
      <c r="C2946" s="16">
        <f>'01_RAW_IV'!B2946</f>
        <v/>
      </c>
      <c r="D2946" s="15">
        <f>LN(B2946/B2945)</f>
        <v/>
      </c>
      <c r="E2946" s="16">
        <f>STDEV(D2926:D2946)*SQRT(252)</f>
        <v/>
      </c>
      <c r="F2946" s="16">
        <f>STDEV(D2884:D2946)*SQRT(252)</f>
        <v/>
      </c>
      <c r="G2946" s="16">
        <f>IF(OR(C2946="",F2946=""),"",C2946-F2946)</f>
        <v/>
      </c>
      <c r="H2946" s="17">
        <f>IF(OR(C2946="",F2946="",F2946=0),"",C2946/F2946)</f>
        <v/>
      </c>
      <c r="I2946" s="18">
        <f>IF('01_RAW_FwdRV'!B2946="","",'01_RAW_FwdRV'!B2946)</f>
        <v/>
      </c>
      <c r="J2946" s="18">
        <f>IF(ROW()&lt;=3286,STDEV(D2947:D2967)*SQRT(252),"")</f>
        <v/>
      </c>
      <c r="K2946" s="18">
        <f>IF(ROW()&lt;=3244,LN(B3009/B2946),"")</f>
        <v/>
      </c>
      <c r="L2946" s="19" t="n">
        <v>0.1147707979626486</v>
      </c>
      <c r="M2946" s="19" t="n">
        <v>0.2264855687606112</v>
      </c>
      <c r="N2946" s="17" t="n">
        <v>-0.5445808448147704</v>
      </c>
      <c r="O2946" s="20">
        <f>IF(F2946="","",IF(F2946&lt;'04_VOLATILITY_REGIMES'!$C$5,"Low",IF(F2946&lt;'04_VOLATILITY_REGIMES'!$C$6,"Normal",IF(F2946&lt;'04_VOLATILITY_REGIMES'!$C$7,"High","Extreme"))))</f>
        <v/>
      </c>
      <c r="P2946" s="20">
        <f>O2947</f>
        <v/>
      </c>
      <c r="Q2946" s="21">
        <f>YEAR(A2946)</f>
        <v/>
      </c>
    </row>
    <row r="2947">
      <c r="A2947" s="14" t="n">
        <v>45728</v>
      </c>
      <c r="B2947" s="15">
        <f>'01_RAW_Spot'!B2947</f>
        <v/>
      </c>
      <c r="C2947" s="16">
        <f>'01_RAW_IV'!B2947</f>
        <v/>
      </c>
      <c r="D2947" s="15">
        <f>LN(B2947/B2946)</f>
        <v/>
      </c>
      <c r="E2947" s="16">
        <f>STDEV(D2927:D2947)*SQRT(252)</f>
        <v/>
      </c>
      <c r="F2947" s="16">
        <f>STDEV(D2885:D2947)*SQRT(252)</f>
        <v/>
      </c>
      <c r="G2947" s="16">
        <f>IF(OR(C2947="",F2947=""),"",C2947-F2947)</f>
        <v/>
      </c>
      <c r="H2947" s="17">
        <f>IF(OR(C2947="",F2947="",F2947=0),"",C2947/F2947)</f>
        <v/>
      </c>
      <c r="I2947" s="18">
        <f>IF('01_RAW_FwdRV'!B2947="","",'01_RAW_FwdRV'!B2947)</f>
        <v/>
      </c>
      <c r="J2947" s="18">
        <f>IF(ROW()&lt;=3286,STDEV(D2948:D2968)*SQRT(252),"")</f>
        <v/>
      </c>
      <c r="K2947" s="18">
        <f>IF(ROW()&lt;=3244,LN(B3010/B2947),"")</f>
        <v/>
      </c>
      <c r="L2947" s="19" t="n">
        <v>0.1109979633401222</v>
      </c>
      <c r="M2947" s="19" t="n">
        <v>0.2260692464358452</v>
      </c>
      <c r="N2947" s="17" t="n">
        <v>-0.576143654942495</v>
      </c>
      <c r="O2947" s="20">
        <f>IF(F2947="","",IF(F2947&lt;'04_VOLATILITY_REGIMES'!$C$5,"Low",IF(F2947&lt;'04_VOLATILITY_REGIMES'!$C$6,"Normal",IF(F2947&lt;'04_VOLATILITY_REGIMES'!$C$7,"High","Extreme"))))</f>
        <v/>
      </c>
      <c r="P2947" s="20">
        <f>O2948</f>
        <v/>
      </c>
      <c r="Q2947" s="21">
        <f>YEAR(A2947)</f>
        <v/>
      </c>
    </row>
    <row r="2948">
      <c r="A2948" s="14" t="n">
        <v>45729</v>
      </c>
      <c r="B2948" s="15">
        <f>'01_RAW_Spot'!B2948</f>
        <v/>
      </c>
      <c r="C2948" s="16">
        <f>'01_RAW_IV'!B2948</f>
        <v/>
      </c>
      <c r="D2948" s="15">
        <f>LN(B2948/B2947)</f>
        <v/>
      </c>
      <c r="E2948" s="16">
        <f>STDEV(D2928:D2948)*SQRT(252)</f>
        <v/>
      </c>
      <c r="F2948" s="16">
        <f>STDEV(D2886:D2948)*SQRT(252)</f>
        <v/>
      </c>
      <c r="G2948" s="16">
        <f>IF(OR(C2948="",F2948=""),"",C2948-F2948)</f>
        <v/>
      </c>
      <c r="H2948" s="17">
        <f>IF(OR(C2948="",F2948="",F2948=0),"",C2948/F2948)</f>
        <v/>
      </c>
      <c r="I2948" s="18">
        <f>IF('01_RAW_FwdRV'!B2948="","",'01_RAW_FwdRV'!B2948)</f>
        <v/>
      </c>
      <c r="J2948" s="18">
        <f>IF(ROW()&lt;=3286,STDEV(D2949:D2969)*SQRT(252),"")</f>
        <v/>
      </c>
      <c r="K2948" s="18">
        <f>IF(ROW()&lt;=3244,LN(B3011/B2948),"")</f>
        <v/>
      </c>
      <c r="L2948" s="19" t="n">
        <v>0.1065490329148286</v>
      </c>
      <c r="M2948" s="19" t="n">
        <v>0.2321004411265694</v>
      </c>
      <c r="N2948" s="17" t="n">
        <v>-0.6380259384888182</v>
      </c>
      <c r="O2948" s="20">
        <f>IF(F2948="","",IF(F2948&lt;'04_VOLATILITY_REGIMES'!$C$5,"Low",IF(F2948&lt;'04_VOLATILITY_REGIMES'!$C$6,"Normal",IF(F2948&lt;'04_VOLATILITY_REGIMES'!$C$7,"High","Extreme"))))</f>
        <v/>
      </c>
      <c r="P2948" s="20">
        <f>O2949</f>
        <v/>
      </c>
      <c r="Q2948" s="21">
        <f>YEAR(A2948)</f>
        <v/>
      </c>
    </row>
    <row r="2949">
      <c r="A2949" s="14" t="n">
        <v>45733</v>
      </c>
      <c r="B2949" s="15">
        <f>'01_RAW_Spot'!B2949</f>
        <v/>
      </c>
      <c r="C2949" s="16">
        <f>'01_RAW_IV'!B2949</f>
        <v/>
      </c>
      <c r="D2949" s="15">
        <f>LN(B2949/B2948)</f>
        <v/>
      </c>
      <c r="E2949" s="16">
        <f>STDEV(D2929:D2949)*SQRT(252)</f>
        <v/>
      </c>
      <c r="F2949" s="16">
        <f>STDEV(D2887:D2949)*SQRT(252)</f>
        <v/>
      </c>
      <c r="G2949" s="16">
        <f>IF(OR(C2949="",F2949=""),"",C2949-F2949)</f>
        <v/>
      </c>
      <c r="H2949" s="17">
        <f>IF(OR(C2949="",F2949="",F2949=0),"",C2949/F2949)</f>
        <v/>
      </c>
      <c r="I2949" s="18">
        <f>IF('01_RAW_FwdRV'!B2949="","",'01_RAW_FwdRV'!B2949)</f>
        <v/>
      </c>
      <c r="J2949" s="18">
        <f>IF(ROW()&lt;=3286,STDEV(D2950:D2970)*SQRT(252),"")</f>
        <v/>
      </c>
      <c r="K2949" s="18">
        <f>IF(ROW()&lt;=3244,LN(B3012/B2949),"")</f>
        <v/>
      </c>
      <c r="L2949" s="19" t="n">
        <v>0.1092265943012212</v>
      </c>
      <c r="M2949" s="19" t="n">
        <v>0.2401628222523745</v>
      </c>
      <c r="N2949" s="17" t="n">
        <v>-0.6432040984285359</v>
      </c>
      <c r="O2949" s="20">
        <f>IF(F2949="","",IF(F2949&lt;'04_VOLATILITY_REGIMES'!$C$5,"Low",IF(F2949&lt;'04_VOLATILITY_REGIMES'!$C$6,"Normal",IF(F2949&lt;'04_VOLATILITY_REGIMES'!$C$7,"High","Extreme"))))</f>
        <v/>
      </c>
      <c r="P2949" s="20">
        <f>O2950</f>
        <v/>
      </c>
      <c r="Q2949" s="21">
        <f>YEAR(A2949)</f>
        <v/>
      </c>
    </row>
    <row r="2950">
      <c r="A2950" s="14" t="n">
        <v>45734</v>
      </c>
      <c r="B2950" s="15">
        <f>'01_RAW_Spot'!B2950</f>
        <v/>
      </c>
      <c r="C2950" s="16">
        <f>'01_RAW_IV'!B2950</f>
        <v/>
      </c>
      <c r="D2950" s="15">
        <f>LN(B2950/B2949)</f>
        <v/>
      </c>
      <c r="E2950" s="16">
        <f>STDEV(D2930:D2950)*SQRT(252)</f>
        <v/>
      </c>
      <c r="F2950" s="16">
        <f>STDEV(D2888:D2950)*SQRT(252)</f>
        <v/>
      </c>
      <c r="G2950" s="16">
        <f>IF(OR(C2950="",F2950=""),"",C2950-F2950)</f>
        <v/>
      </c>
      <c r="H2950" s="17">
        <f>IF(OR(C2950="",F2950="",F2950=0),"",C2950/F2950)</f>
        <v/>
      </c>
      <c r="I2950" s="18">
        <f>IF('01_RAW_FwdRV'!B2950="","",'01_RAW_FwdRV'!B2950)</f>
        <v/>
      </c>
      <c r="J2950" s="18">
        <f>IF(ROW()&lt;=3286,STDEV(D2951:D2971)*SQRT(252),"")</f>
        <v/>
      </c>
      <c r="K2950" s="18">
        <f>IF(ROW()&lt;=3244,LN(B3013/B2950),"")</f>
        <v/>
      </c>
      <c r="L2950" s="19" t="n">
        <v>0.1081722617836555</v>
      </c>
      <c r="M2950" s="19" t="n">
        <v>0.2455069515089861</v>
      </c>
      <c r="N2950" s="17" t="n">
        <v>-0.6731114782823198</v>
      </c>
      <c r="O2950" s="20">
        <f>IF(F2950="","",IF(F2950&lt;'04_VOLATILITY_REGIMES'!$C$5,"Low",IF(F2950&lt;'04_VOLATILITY_REGIMES'!$C$6,"Normal",IF(F2950&lt;'04_VOLATILITY_REGIMES'!$C$7,"High","Extreme"))))</f>
        <v/>
      </c>
      <c r="P2950" s="20">
        <f>O2951</f>
        <v/>
      </c>
      <c r="Q2950" s="21">
        <f>YEAR(A2950)</f>
        <v/>
      </c>
    </row>
    <row r="2951">
      <c r="A2951" s="14" t="n">
        <v>45735</v>
      </c>
      <c r="B2951" s="15">
        <f>'01_RAW_Spot'!B2951</f>
        <v/>
      </c>
      <c r="C2951" s="16">
        <f>'01_RAW_IV'!B2951</f>
        <v/>
      </c>
      <c r="D2951" s="15">
        <f>LN(B2951/B2950)</f>
        <v/>
      </c>
      <c r="E2951" s="16">
        <f>STDEV(D2931:D2951)*SQRT(252)</f>
        <v/>
      </c>
      <c r="F2951" s="16">
        <f>STDEV(D2889:D2951)*SQRT(252)</f>
        <v/>
      </c>
      <c r="G2951" s="16">
        <f>IF(OR(C2951="",F2951=""),"",C2951-F2951)</f>
        <v/>
      </c>
      <c r="H2951" s="17">
        <f>IF(OR(C2951="",F2951="",F2951=0),"",C2951/F2951)</f>
        <v/>
      </c>
      <c r="I2951" s="18">
        <f>IF('01_RAW_FwdRV'!B2951="","",'01_RAW_FwdRV'!B2951)</f>
        <v/>
      </c>
      <c r="J2951" s="18">
        <f>IF(ROW()&lt;=3286,STDEV(D2952:D2972)*SQRT(252),"")</f>
        <v/>
      </c>
      <c r="K2951" s="18">
        <f>IF(ROW()&lt;=3244,LN(B3014/B2951),"")</f>
        <v/>
      </c>
      <c r="L2951" s="19" t="n">
        <v>0.1077966101694915</v>
      </c>
      <c r="M2951" s="19" t="n">
        <v>0.2474576271186441</v>
      </c>
      <c r="N2951" s="17" t="n">
        <v>-0.6834408012239611</v>
      </c>
      <c r="O2951" s="20">
        <f>IF(F2951="","",IF(F2951&lt;'04_VOLATILITY_REGIMES'!$C$5,"Low",IF(F2951&lt;'04_VOLATILITY_REGIMES'!$C$6,"Normal",IF(F2951&lt;'04_VOLATILITY_REGIMES'!$C$7,"High","Extreme"))))</f>
        <v/>
      </c>
      <c r="P2951" s="20">
        <f>O2952</f>
        <v/>
      </c>
      <c r="Q2951" s="21">
        <f>YEAR(A2951)</f>
        <v/>
      </c>
    </row>
    <row r="2952">
      <c r="A2952" s="14" t="n">
        <v>45736</v>
      </c>
      <c r="B2952" s="15">
        <f>'01_RAW_Spot'!B2952</f>
        <v/>
      </c>
      <c r="C2952" s="16">
        <f>'01_RAW_IV'!B2952</f>
        <v/>
      </c>
      <c r="D2952" s="15">
        <f>LN(B2952/B2951)</f>
        <v/>
      </c>
      <c r="E2952" s="16">
        <f>STDEV(D2932:D2952)*SQRT(252)</f>
        <v/>
      </c>
      <c r="F2952" s="16">
        <f>STDEV(D2890:D2952)*SQRT(252)</f>
        <v/>
      </c>
      <c r="G2952" s="16">
        <f>IF(OR(C2952="",F2952=""),"",C2952-F2952)</f>
        <v/>
      </c>
      <c r="H2952" s="17">
        <f>IF(OR(C2952="",F2952="",F2952=0),"",C2952/F2952)</f>
        <v/>
      </c>
      <c r="I2952" s="18">
        <f>IF('01_RAW_FwdRV'!B2952="","",'01_RAW_FwdRV'!B2952)</f>
        <v/>
      </c>
      <c r="J2952" s="18">
        <f>IF(ROW()&lt;=3286,STDEV(D2953:D2973)*SQRT(252),"")</f>
        <v/>
      </c>
      <c r="K2952" s="18">
        <f>IF(ROW()&lt;=3244,LN(B3015/B2952),"")</f>
        <v/>
      </c>
      <c r="L2952" s="19" t="n">
        <v>0.1152151812944764</v>
      </c>
      <c r="M2952" s="19" t="n">
        <v>0.2494069806845137</v>
      </c>
      <c r="N2952" s="17" t="n">
        <v>-0.6360015841670473</v>
      </c>
      <c r="O2952" s="20">
        <f>IF(F2952="","",IF(F2952&lt;'04_VOLATILITY_REGIMES'!$C$5,"Low",IF(F2952&lt;'04_VOLATILITY_REGIMES'!$C$6,"Normal",IF(F2952&lt;'04_VOLATILITY_REGIMES'!$C$7,"High","Extreme"))))</f>
        <v/>
      </c>
      <c r="P2952" s="20">
        <f>O2953</f>
        <v/>
      </c>
      <c r="Q2952" s="21">
        <f>YEAR(A2952)</f>
        <v/>
      </c>
    </row>
    <row r="2953">
      <c r="A2953" s="14" t="n">
        <v>45737</v>
      </c>
      <c r="B2953" s="15">
        <f>'01_RAW_Spot'!B2953</f>
        <v/>
      </c>
      <c r="C2953" s="16">
        <f>'01_RAW_IV'!B2953</f>
        <v/>
      </c>
      <c r="D2953" s="15">
        <f>LN(B2953/B2952)</f>
        <v/>
      </c>
      <c r="E2953" s="16">
        <f>STDEV(D2933:D2953)*SQRT(252)</f>
        <v/>
      </c>
      <c r="F2953" s="16">
        <f>STDEV(D2891:D2953)*SQRT(252)</f>
        <v/>
      </c>
      <c r="G2953" s="16">
        <f>IF(OR(C2953="",F2953=""),"",C2953-F2953)</f>
        <v/>
      </c>
      <c r="H2953" s="17">
        <f>IF(OR(C2953="",F2953="",F2953=0),"",C2953/F2953)</f>
        <v/>
      </c>
      <c r="I2953" s="18">
        <f>IF('01_RAW_FwdRV'!B2953="","",'01_RAW_FwdRV'!B2953)</f>
        <v/>
      </c>
      <c r="J2953" s="18">
        <f>IF(ROW()&lt;=3286,STDEV(D2954:D2974)*SQRT(252),"")</f>
        <v/>
      </c>
      <c r="K2953" s="18">
        <f>IF(ROW()&lt;=3244,LN(B3016/B2953),"")</f>
        <v/>
      </c>
      <c r="L2953" s="19" t="n">
        <v>0.1229674796747968</v>
      </c>
      <c r="M2953" s="19" t="n">
        <v>0.2835365853658536</v>
      </c>
      <c r="N2953" s="17" t="n">
        <v>-0.676675342418576</v>
      </c>
      <c r="O2953" s="20">
        <f>IF(F2953="","",IF(F2953&lt;'04_VOLATILITY_REGIMES'!$C$5,"Low",IF(F2953&lt;'04_VOLATILITY_REGIMES'!$C$6,"Normal",IF(F2953&lt;'04_VOLATILITY_REGIMES'!$C$7,"High","Extreme"))))</f>
        <v/>
      </c>
      <c r="P2953" s="20">
        <f>O2954</f>
        <v/>
      </c>
      <c r="Q2953" s="21">
        <f>YEAR(A2953)</f>
        <v/>
      </c>
    </row>
    <row r="2954">
      <c r="A2954" s="14" t="n">
        <v>45740</v>
      </c>
      <c r="B2954" s="15">
        <f>'01_RAW_Spot'!B2954</f>
        <v/>
      </c>
      <c r="C2954" s="16">
        <f>'01_RAW_IV'!B2954</f>
        <v/>
      </c>
      <c r="D2954" s="15">
        <f>LN(B2954/B2953)</f>
        <v/>
      </c>
      <c r="E2954" s="16">
        <f>STDEV(D2934:D2954)*SQRT(252)</f>
        <v/>
      </c>
      <c r="F2954" s="16">
        <f>STDEV(D2892:D2954)*SQRT(252)</f>
        <v/>
      </c>
      <c r="G2954" s="16">
        <f>IF(OR(C2954="",F2954=""),"",C2954-F2954)</f>
        <v/>
      </c>
      <c r="H2954" s="17">
        <f>IF(OR(C2954="",F2954="",F2954=0),"",C2954/F2954)</f>
        <v/>
      </c>
      <c r="I2954" s="18">
        <f>IF('01_RAW_FwdRV'!B2954="","",'01_RAW_FwdRV'!B2954)</f>
        <v/>
      </c>
      <c r="J2954" s="18">
        <f>IF(ROW()&lt;=3286,STDEV(D2955:D2975)*SQRT(252),"")</f>
        <v/>
      </c>
      <c r="K2954" s="18">
        <f>IF(ROW()&lt;=3244,LN(B3017/B2954),"")</f>
        <v/>
      </c>
      <c r="L2954" s="19" t="n">
        <v>0.1391804944124619</v>
      </c>
      <c r="M2954" s="19" t="n">
        <v>0.3000338638672536</v>
      </c>
      <c r="N2954" s="17" t="n">
        <v>-0.6305045914463974</v>
      </c>
      <c r="O2954" s="20">
        <f>IF(F2954="","",IF(F2954&lt;'04_VOLATILITY_REGIMES'!$C$5,"Low",IF(F2954&lt;'04_VOLATILITY_REGIMES'!$C$6,"Normal",IF(F2954&lt;'04_VOLATILITY_REGIMES'!$C$7,"High","Extreme"))))</f>
        <v/>
      </c>
      <c r="P2954" s="20">
        <f>O2955</f>
        <v/>
      </c>
      <c r="Q2954" s="21">
        <f>YEAR(A2954)</f>
        <v/>
      </c>
    </row>
    <row r="2955">
      <c r="A2955" s="14" t="n">
        <v>45741</v>
      </c>
      <c r="B2955" s="15">
        <f>'01_RAW_Spot'!B2955</f>
        <v/>
      </c>
      <c r="C2955" s="16">
        <f>'01_RAW_IV'!B2955</f>
        <v/>
      </c>
      <c r="D2955" s="15">
        <f>LN(B2955/B2954)</f>
        <v/>
      </c>
      <c r="E2955" s="16">
        <f>STDEV(D2935:D2955)*SQRT(252)</f>
        <v/>
      </c>
      <c r="F2955" s="16">
        <f>STDEV(D2893:D2955)*SQRT(252)</f>
        <v/>
      </c>
      <c r="G2955" s="16">
        <f>IF(OR(C2955="",F2955=""),"",C2955-F2955)</f>
        <v/>
      </c>
      <c r="H2955" s="17">
        <f>IF(OR(C2955="",F2955="",F2955=0),"",C2955/F2955)</f>
        <v/>
      </c>
      <c r="I2955" s="18">
        <f>IF('01_RAW_FwdRV'!B2955="","",'01_RAW_FwdRV'!B2955)</f>
        <v/>
      </c>
      <c r="J2955" s="18">
        <f>IF(ROW()&lt;=3286,STDEV(D2956:D2976)*SQRT(252),"")</f>
        <v/>
      </c>
      <c r="K2955" s="18">
        <f>IF(ROW()&lt;=3244,LN(B3018/B2955),"")</f>
        <v/>
      </c>
      <c r="L2955" s="19" t="n">
        <v>0.1445497630331753</v>
      </c>
      <c r="M2955" s="19" t="n">
        <v>0.3006093432633717</v>
      </c>
      <c r="N2955" s="17" t="n">
        <v>-0.5655120049107202</v>
      </c>
      <c r="O2955" s="20">
        <f>IF(F2955="","",IF(F2955&lt;'04_VOLATILITY_REGIMES'!$C$5,"Low",IF(F2955&lt;'04_VOLATILITY_REGIMES'!$C$6,"Normal",IF(F2955&lt;'04_VOLATILITY_REGIMES'!$C$7,"High","Extreme"))))</f>
        <v/>
      </c>
      <c r="P2955" s="20">
        <f>O2956</f>
        <v/>
      </c>
      <c r="Q2955" s="21">
        <f>YEAR(A2955)</f>
        <v/>
      </c>
    </row>
    <row r="2956">
      <c r="A2956" s="14" t="n">
        <v>45742</v>
      </c>
      <c r="B2956" s="15">
        <f>'01_RAW_Spot'!B2956</f>
        <v/>
      </c>
      <c r="C2956" s="16">
        <f>'01_RAW_IV'!B2956</f>
        <v/>
      </c>
      <c r="D2956" s="15">
        <f>LN(B2956/B2955)</f>
        <v/>
      </c>
      <c r="E2956" s="16">
        <f>STDEV(D2936:D2956)*SQRT(252)</f>
        <v/>
      </c>
      <c r="F2956" s="16">
        <f>STDEV(D2894:D2956)*SQRT(252)</f>
        <v/>
      </c>
      <c r="G2956" s="16">
        <f>IF(OR(C2956="",F2956=""),"",C2956-F2956)</f>
        <v/>
      </c>
      <c r="H2956" s="17">
        <f>IF(OR(C2956="",F2956="",F2956=0),"",C2956/F2956)</f>
        <v/>
      </c>
      <c r="I2956" s="18">
        <f>IF('01_RAW_FwdRV'!B2956="","",'01_RAW_FwdRV'!B2956)</f>
        <v/>
      </c>
      <c r="J2956" s="18">
        <f>IF(ROW()&lt;=3286,STDEV(D2957:D2977)*SQRT(252),"")</f>
        <v/>
      </c>
      <c r="K2956" s="18">
        <f>IF(ROW()&lt;=3244,LN(B3019/B2956),"")</f>
        <v/>
      </c>
      <c r="L2956" s="19" t="n">
        <v>0.1407783417935702</v>
      </c>
      <c r="M2956" s="19" t="n">
        <v>0.3001692047377327</v>
      </c>
      <c r="N2956" s="17" t="n">
        <v>-0.6104420126436557</v>
      </c>
      <c r="O2956" s="20">
        <f>IF(F2956="","",IF(F2956&lt;'04_VOLATILITY_REGIMES'!$C$5,"Low",IF(F2956&lt;'04_VOLATILITY_REGIMES'!$C$6,"Normal",IF(F2956&lt;'04_VOLATILITY_REGIMES'!$C$7,"High","Extreme"))))</f>
        <v/>
      </c>
      <c r="P2956" s="20">
        <f>O2957</f>
        <v/>
      </c>
      <c r="Q2956" s="21">
        <f>YEAR(A2956)</f>
        <v/>
      </c>
    </row>
    <row r="2957">
      <c r="A2957" s="14" t="n">
        <v>45743</v>
      </c>
      <c r="B2957" s="15">
        <f>'01_RAW_Spot'!B2957</f>
        <v/>
      </c>
      <c r="C2957" s="16">
        <f>'01_RAW_IV'!B2957</f>
        <v/>
      </c>
      <c r="D2957" s="15">
        <f>LN(B2957/B2956)</f>
        <v/>
      </c>
      <c r="E2957" s="16">
        <f>STDEV(D2937:D2957)*SQRT(252)</f>
        <v/>
      </c>
      <c r="F2957" s="16">
        <f>STDEV(D2895:D2957)*SQRT(252)</f>
        <v/>
      </c>
      <c r="G2957" s="16">
        <f>IF(OR(C2957="",F2957=""),"",C2957-F2957)</f>
        <v/>
      </c>
      <c r="H2957" s="17">
        <f>IF(OR(C2957="",F2957="",F2957=0),"",C2957/F2957)</f>
        <v/>
      </c>
      <c r="I2957" s="18">
        <f>IF('01_RAW_FwdRV'!B2957="","",'01_RAW_FwdRV'!B2957)</f>
        <v/>
      </c>
      <c r="J2957" s="18">
        <f>IF(ROW()&lt;=3286,STDEV(D2958:D2978)*SQRT(252),"")</f>
        <v/>
      </c>
      <c r="K2957" s="18">
        <f>IF(ROW()&lt;=3244,LN(B3020/B2957),"")</f>
        <v/>
      </c>
      <c r="L2957" s="19" t="n">
        <v>0.1353179972936401</v>
      </c>
      <c r="M2957" s="19" t="n">
        <v>0.3000676589986468</v>
      </c>
      <c r="N2957" s="17" t="n">
        <v>-0.6626379905129127</v>
      </c>
      <c r="O2957" s="20">
        <f>IF(F2957="","",IF(F2957&lt;'04_VOLATILITY_REGIMES'!$C$5,"Low",IF(F2957&lt;'04_VOLATILITY_REGIMES'!$C$6,"Normal",IF(F2957&lt;'04_VOLATILITY_REGIMES'!$C$7,"High","Extreme"))))</f>
        <v/>
      </c>
      <c r="P2957" s="20">
        <f>O2958</f>
        <v/>
      </c>
      <c r="Q2957" s="21">
        <f>YEAR(A2957)</f>
        <v/>
      </c>
    </row>
    <row r="2958">
      <c r="A2958" s="14" t="n">
        <v>45744</v>
      </c>
      <c r="B2958" s="15">
        <f>'01_RAW_Spot'!B2958</f>
        <v/>
      </c>
      <c r="C2958" s="16">
        <f>'01_RAW_IV'!B2958</f>
        <v/>
      </c>
      <c r="D2958" s="15">
        <f>LN(B2958/B2957)</f>
        <v/>
      </c>
      <c r="E2958" s="16">
        <f>STDEV(D2938:D2958)*SQRT(252)</f>
        <v/>
      </c>
      <c r="F2958" s="16">
        <f>STDEV(D2896:D2958)*SQRT(252)</f>
        <v/>
      </c>
      <c r="G2958" s="16">
        <f>IF(OR(C2958="",F2958=""),"",C2958-F2958)</f>
        <v/>
      </c>
      <c r="H2958" s="17">
        <f>IF(OR(C2958="",F2958="",F2958=0),"",C2958/F2958)</f>
        <v/>
      </c>
      <c r="I2958" s="18">
        <f>IF('01_RAW_FwdRV'!B2958="","",'01_RAW_FwdRV'!B2958)</f>
        <v/>
      </c>
      <c r="J2958" s="18">
        <f>IF(ROW()&lt;=3286,STDEV(D2959:D2979)*SQRT(252),"")</f>
        <v/>
      </c>
      <c r="K2958" s="18">
        <f>IF(ROW()&lt;=3244,LN(B3021/B2958),"")</f>
        <v/>
      </c>
      <c r="L2958" s="19" t="n">
        <v>0.1285086236050051</v>
      </c>
      <c r="M2958" s="19" t="n">
        <v>0.3280351707811971</v>
      </c>
      <c r="N2958" s="17" t="n">
        <v>-0.7411767499440146</v>
      </c>
      <c r="O2958" s="20">
        <f>IF(F2958="","",IF(F2958&lt;'04_VOLATILITY_REGIMES'!$C$5,"Low",IF(F2958&lt;'04_VOLATILITY_REGIMES'!$C$6,"Normal",IF(F2958&lt;'04_VOLATILITY_REGIMES'!$C$7,"High","Extreme"))))</f>
        <v/>
      </c>
      <c r="P2958" s="20">
        <f>O2959</f>
        <v/>
      </c>
      <c r="Q2958" s="21">
        <f>YEAR(A2958)</f>
        <v/>
      </c>
    </row>
    <row r="2959">
      <c r="A2959" s="14" t="n">
        <v>45749</v>
      </c>
      <c r="B2959" s="15">
        <f>'01_RAW_Spot'!B2959</f>
        <v/>
      </c>
      <c r="C2959" s="16">
        <f>'01_RAW_IV'!B2959</f>
        <v/>
      </c>
      <c r="D2959" s="15">
        <f>LN(B2959/B2958)</f>
        <v/>
      </c>
      <c r="E2959" s="16">
        <f>STDEV(D2939:D2959)*SQRT(252)</f>
        <v/>
      </c>
      <c r="F2959" s="16">
        <f>STDEV(D2897:D2959)*SQRT(252)</f>
        <v/>
      </c>
      <c r="G2959" s="16">
        <f>IF(OR(C2959="",F2959=""),"",C2959-F2959)</f>
        <v/>
      </c>
      <c r="H2959" s="17">
        <f>IF(OR(C2959="",F2959="",F2959=0),"",C2959/F2959)</f>
        <v/>
      </c>
      <c r="I2959" s="18">
        <f>IF('01_RAW_FwdRV'!B2959="","",'01_RAW_FwdRV'!B2959)</f>
        <v/>
      </c>
      <c r="J2959" s="18">
        <f>IF(ROW()&lt;=3286,STDEV(D2960:D2980)*SQRT(252),"")</f>
        <v/>
      </c>
      <c r="K2959" s="18">
        <f>IF(ROW()&lt;=3244,LN(B3022/B2959),"")</f>
        <v/>
      </c>
      <c r="L2959" s="19" t="n">
        <v>0.1399594320486816</v>
      </c>
      <c r="M2959" s="19" t="n">
        <v>0.3113590263691683</v>
      </c>
      <c r="N2959" s="17" t="n">
        <v>-0.6451478226557401</v>
      </c>
      <c r="O2959" s="20">
        <f>IF(F2959="","",IF(F2959&lt;'04_VOLATILITY_REGIMES'!$C$5,"Low",IF(F2959&lt;'04_VOLATILITY_REGIMES'!$C$6,"Normal",IF(F2959&lt;'04_VOLATILITY_REGIMES'!$C$7,"High","Extreme"))))</f>
        <v/>
      </c>
      <c r="P2959" s="20">
        <f>O2960</f>
        <v/>
      </c>
      <c r="Q2959" s="21">
        <f>YEAR(A2959)</f>
        <v/>
      </c>
    </row>
    <row r="2960">
      <c r="A2960" s="14" t="n">
        <v>45750</v>
      </c>
      <c r="B2960" s="15">
        <f>'01_RAW_Spot'!B2960</f>
        <v/>
      </c>
      <c r="C2960" s="16">
        <f>'01_RAW_IV'!B2960</f>
        <v/>
      </c>
      <c r="D2960" s="15">
        <f>LN(B2960/B2959)</f>
        <v/>
      </c>
      <c r="E2960" s="16">
        <f>STDEV(D2940:D2960)*SQRT(252)</f>
        <v/>
      </c>
      <c r="F2960" s="16">
        <f>STDEV(D2898:D2960)*SQRT(252)</f>
        <v/>
      </c>
      <c r="G2960" s="16">
        <f>IF(OR(C2960="",F2960=""),"",C2960-F2960)</f>
        <v/>
      </c>
      <c r="H2960" s="17">
        <f>IF(OR(C2960="",F2960="",F2960=0),"",C2960/F2960)</f>
        <v/>
      </c>
      <c r="I2960" s="18">
        <f>IF('01_RAW_FwdRV'!B2960="","",'01_RAW_FwdRV'!B2960)</f>
        <v/>
      </c>
      <c r="J2960" s="18">
        <f>IF(ROW()&lt;=3286,STDEV(D2961:D2981)*SQRT(252),"")</f>
        <v/>
      </c>
      <c r="K2960" s="18">
        <f>IF(ROW()&lt;=3244,LN(B3023/B2960),"")</f>
        <v/>
      </c>
      <c r="L2960" s="19" t="n">
        <v>0.1412639405204461</v>
      </c>
      <c r="M2960" s="19" t="n">
        <v>0.3119297059817506</v>
      </c>
      <c r="N2960" s="17" t="n">
        <v>-0.62842057812513</v>
      </c>
      <c r="O2960" s="20">
        <f>IF(F2960="","",IF(F2960&lt;'04_VOLATILITY_REGIMES'!$C$5,"Low",IF(F2960&lt;'04_VOLATILITY_REGIMES'!$C$6,"Normal",IF(F2960&lt;'04_VOLATILITY_REGIMES'!$C$7,"High","Extreme"))))</f>
        <v/>
      </c>
      <c r="P2960" s="20">
        <f>O2961</f>
        <v/>
      </c>
      <c r="Q2960" s="21">
        <f>YEAR(A2960)</f>
        <v/>
      </c>
    </row>
    <row r="2961">
      <c r="A2961" s="14" t="n">
        <v>45751</v>
      </c>
      <c r="B2961" s="15">
        <f>'01_RAW_Spot'!B2961</f>
        <v/>
      </c>
      <c r="C2961" s="16">
        <f>'01_RAW_IV'!B2961</f>
        <v/>
      </c>
      <c r="D2961" s="15">
        <f>LN(B2961/B2960)</f>
        <v/>
      </c>
      <c r="E2961" s="16">
        <f>STDEV(D2941:D2961)*SQRT(252)</f>
        <v/>
      </c>
      <c r="F2961" s="16">
        <f>STDEV(D2899:D2961)*SQRT(252)</f>
        <v/>
      </c>
      <c r="G2961" s="16">
        <f>IF(OR(C2961="",F2961=""),"",C2961-F2961)</f>
        <v/>
      </c>
      <c r="H2961" s="17">
        <f>IF(OR(C2961="",F2961="",F2961=0),"",C2961/F2961)</f>
        <v/>
      </c>
      <c r="I2961" s="18">
        <f>IF('01_RAW_FwdRV'!B2961="","",'01_RAW_FwdRV'!B2961)</f>
        <v/>
      </c>
      <c r="J2961" s="18">
        <f>IF(ROW()&lt;=3286,STDEV(D2962:D2982)*SQRT(252),"")</f>
        <v/>
      </c>
      <c r="K2961" s="18">
        <f>IF(ROW()&lt;=3244,LN(B3024/B2961),"")</f>
        <v/>
      </c>
      <c r="L2961" s="19" t="n">
        <v>0.147972972972973</v>
      </c>
      <c r="M2961" s="19" t="n">
        <v>0.3246621621621621</v>
      </c>
      <c r="N2961" s="17" t="n">
        <v>-0.5309498070191185</v>
      </c>
      <c r="O2961" s="20">
        <f>IF(F2961="","",IF(F2961&lt;'04_VOLATILITY_REGIMES'!$C$5,"Low",IF(F2961&lt;'04_VOLATILITY_REGIMES'!$C$6,"Normal",IF(F2961&lt;'04_VOLATILITY_REGIMES'!$C$7,"High","Extreme"))))</f>
        <v/>
      </c>
      <c r="P2961" s="20">
        <f>O2962</f>
        <v/>
      </c>
      <c r="Q2961" s="21">
        <f>YEAR(A2961)</f>
        <v/>
      </c>
    </row>
    <row r="2962">
      <c r="A2962" s="14" t="n">
        <v>45754</v>
      </c>
      <c r="B2962" s="15">
        <f>'01_RAW_Spot'!B2962</f>
        <v/>
      </c>
      <c r="C2962" s="16">
        <f>'01_RAW_IV'!B2962</f>
        <v/>
      </c>
      <c r="D2962" s="15">
        <f>LN(B2962/B2961)</f>
        <v/>
      </c>
      <c r="E2962" s="16">
        <f>STDEV(D2942:D2962)*SQRT(252)</f>
        <v/>
      </c>
      <c r="F2962" s="16">
        <f>STDEV(D2900:D2962)*SQRT(252)</f>
        <v/>
      </c>
      <c r="G2962" s="16">
        <f>IF(OR(C2962="",F2962=""),"",C2962-F2962)</f>
        <v/>
      </c>
      <c r="H2962" s="17">
        <f>IF(OR(C2962="",F2962="",F2962=0),"",C2962/F2962)</f>
        <v/>
      </c>
      <c r="I2962" s="18">
        <f>IF('01_RAW_FwdRV'!B2962="","",'01_RAW_FwdRV'!B2962)</f>
        <v/>
      </c>
      <c r="J2962" s="18">
        <f>IF(ROW()&lt;=3286,STDEV(D2963:D2983)*SQRT(252),"")</f>
        <v/>
      </c>
      <c r="K2962" s="18">
        <f>IF(ROW()&lt;=3244,LN(B3025/B2962),"")</f>
        <v/>
      </c>
      <c r="L2962" s="19" t="n">
        <v>0.1563660925363053</v>
      </c>
      <c r="M2962" s="19" t="n">
        <v>0.3944613306315434</v>
      </c>
      <c r="N2962" s="17" t="n">
        <v>-0.4403663829717874</v>
      </c>
      <c r="O2962" s="20">
        <f>IF(F2962="","",IF(F2962&lt;'04_VOLATILITY_REGIMES'!$C$5,"Low",IF(F2962&lt;'04_VOLATILITY_REGIMES'!$C$6,"Normal",IF(F2962&lt;'04_VOLATILITY_REGIMES'!$C$7,"High","Extreme"))))</f>
        <v/>
      </c>
      <c r="P2962" s="20">
        <f>O2963</f>
        <v/>
      </c>
      <c r="Q2962" s="21">
        <f>YEAR(A2962)</f>
        <v/>
      </c>
    </row>
    <row r="2963">
      <c r="A2963" s="14" t="n">
        <v>45755</v>
      </c>
      <c r="B2963" s="15">
        <f>'01_RAW_Spot'!B2963</f>
        <v/>
      </c>
      <c r="C2963" s="16">
        <f>'01_RAW_IV'!B2963</f>
        <v/>
      </c>
      <c r="D2963" s="15">
        <f>LN(B2963/B2962)</f>
        <v/>
      </c>
      <c r="E2963" s="16">
        <f>STDEV(D2943:D2963)*SQRT(252)</f>
        <v/>
      </c>
      <c r="F2963" s="16">
        <f>STDEV(D2901:D2963)*SQRT(252)</f>
        <v/>
      </c>
      <c r="G2963" s="16">
        <f>IF(OR(C2963="",F2963=""),"",C2963-F2963)</f>
        <v/>
      </c>
      <c r="H2963" s="17">
        <f>IF(OR(C2963="",F2963="",F2963=0),"",C2963/F2963)</f>
        <v/>
      </c>
      <c r="I2963" s="18">
        <f>IF('01_RAW_FwdRV'!B2963="","",'01_RAW_FwdRV'!B2963)</f>
        <v/>
      </c>
      <c r="J2963" s="18">
        <f>IF(ROW()&lt;=3286,STDEV(D2964:D2984)*SQRT(252),"")</f>
        <v/>
      </c>
      <c r="K2963" s="18">
        <f>IF(ROW()&lt;=3244,LN(B3026/B2963),"")</f>
        <v/>
      </c>
      <c r="L2963" s="19" t="n">
        <v>0.1525995948683322</v>
      </c>
      <c r="M2963" s="19" t="n">
        <v>0.4223497636731938</v>
      </c>
      <c r="N2963" s="17" t="n">
        <v>-0.6099039070655414</v>
      </c>
      <c r="O2963" s="20">
        <f>IF(F2963="","",IF(F2963&lt;'04_VOLATILITY_REGIMES'!$C$5,"Low",IF(F2963&lt;'04_VOLATILITY_REGIMES'!$C$6,"Normal",IF(F2963&lt;'04_VOLATILITY_REGIMES'!$C$7,"High","Extreme"))))</f>
        <v/>
      </c>
      <c r="P2963" s="20">
        <f>O2964</f>
        <v/>
      </c>
      <c r="Q2963" s="21">
        <f>YEAR(A2963)</f>
        <v/>
      </c>
    </row>
    <row r="2964">
      <c r="A2964" s="14" t="n">
        <v>45756</v>
      </c>
      <c r="B2964" s="15">
        <f>'01_RAW_Spot'!B2964</f>
        <v/>
      </c>
      <c r="C2964" s="16">
        <f>'01_RAW_IV'!B2964</f>
        <v/>
      </c>
      <c r="D2964" s="15">
        <f>LN(B2964/B2963)</f>
        <v/>
      </c>
      <c r="E2964" s="16">
        <f>STDEV(D2944:D2964)*SQRT(252)</f>
        <v/>
      </c>
      <c r="F2964" s="16">
        <f>STDEV(D2902:D2964)*SQRT(252)</f>
        <v/>
      </c>
      <c r="G2964" s="16">
        <f>IF(OR(C2964="",F2964=""),"",C2964-F2964)</f>
        <v/>
      </c>
      <c r="H2964" s="17">
        <f>IF(OR(C2964="",F2964="",F2964=0),"",C2964/F2964)</f>
        <v/>
      </c>
      <c r="I2964" s="18">
        <f>IF('01_RAW_FwdRV'!B2964="","",'01_RAW_FwdRV'!B2964)</f>
        <v/>
      </c>
      <c r="J2964" s="18">
        <f>IF(ROW()&lt;=3286,STDEV(D2965:D2985)*SQRT(252),"")</f>
        <v/>
      </c>
      <c r="K2964" s="18">
        <f>IF(ROW()&lt;=3244,LN(B3027/B2964),"")</f>
        <v/>
      </c>
      <c r="L2964" s="19" t="n">
        <v>0.1576105298683766</v>
      </c>
      <c r="M2964" s="19" t="n">
        <v>0.4414444819439757</v>
      </c>
      <c r="N2964" s="17" t="n">
        <v>-0.5665633851476553</v>
      </c>
      <c r="O2964" s="20">
        <f>IF(F2964="","",IF(F2964&lt;'04_VOLATILITY_REGIMES'!$C$5,"Low",IF(F2964&lt;'04_VOLATILITY_REGIMES'!$C$6,"Normal",IF(F2964&lt;'04_VOLATILITY_REGIMES'!$C$7,"High","Extreme"))))</f>
        <v/>
      </c>
      <c r="P2964" s="20">
        <f>O2965</f>
        <v/>
      </c>
      <c r="Q2964" s="21">
        <f>YEAR(A2964)</f>
        <v/>
      </c>
    </row>
    <row r="2965">
      <c r="A2965" s="14" t="n">
        <v>45758</v>
      </c>
      <c r="B2965" s="15">
        <f>'01_RAW_Spot'!B2965</f>
        <v/>
      </c>
      <c r="C2965" s="16">
        <f>'01_RAW_IV'!B2965</f>
        <v/>
      </c>
      <c r="D2965" s="15">
        <f>LN(B2965/B2964)</f>
        <v/>
      </c>
      <c r="E2965" s="16">
        <f>STDEV(D2945:D2965)*SQRT(252)</f>
        <v/>
      </c>
      <c r="F2965" s="16">
        <f>STDEV(D2903:D2965)*SQRT(252)</f>
        <v/>
      </c>
      <c r="G2965" s="16">
        <f>IF(OR(C2965="",F2965=""),"",C2965-F2965)</f>
        <v/>
      </c>
      <c r="H2965" s="17">
        <f>IF(OR(C2965="",F2965="",F2965=0),"",C2965/F2965)</f>
        <v/>
      </c>
      <c r="I2965" s="18">
        <f>IF('01_RAW_FwdRV'!B2965="","",'01_RAW_FwdRV'!B2965)</f>
        <v/>
      </c>
      <c r="J2965" s="18">
        <f>IF(ROW()&lt;=3286,STDEV(D2966:D2986)*SQRT(252),"")</f>
        <v/>
      </c>
      <c r="K2965" s="18">
        <f>IF(ROW()&lt;=3244,LN(B3028/B2965),"")</f>
        <v/>
      </c>
      <c r="L2965" s="19" t="n">
        <v>0.1535087719298246</v>
      </c>
      <c r="M2965" s="19" t="n">
        <v>0.5010121457489879</v>
      </c>
      <c r="N2965" s="17" t="n">
        <v>-0.7913008557861645</v>
      </c>
      <c r="O2965" s="20">
        <f>IF(F2965="","",IF(F2965&lt;'04_VOLATILITY_REGIMES'!$C$5,"Low",IF(F2965&lt;'04_VOLATILITY_REGIMES'!$C$6,"Normal",IF(F2965&lt;'04_VOLATILITY_REGIMES'!$C$7,"High","Extreme"))))</f>
        <v/>
      </c>
      <c r="P2965" s="20">
        <f>O2966</f>
        <v/>
      </c>
      <c r="Q2965" s="21">
        <f>YEAR(A2965)</f>
        <v/>
      </c>
    </row>
    <row r="2966">
      <c r="A2966" s="14" t="n">
        <v>45762</v>
      </c>
      <c r="B2966" s="15">
        <f>'01_RAW_Spot'!B2966</f>
        <v/>
      </c>
      <c r="C2966" s="16">
        <f>'01_RAW_IV'!B2966</f>
        <v/>
      </c>
      <c r="D2966" s="15">
        <f>LN(B2966/B2965)</f>
        <v/>
      </c>
      <c r="E2966" s="16">
        <f>STDEV(D2946:D2966)*SQRT(252)</f>
        <v/>
      </c>
      <c r="F2966" s="16">
        <f>STDEV(D2904:D2966)*SQRT(252)</f>
        <v/>
      </c>
      <c r="G2966" s="16">
        <f>IF(OR(C2966="",F2966=""),"",C2966-F2966)</f>
        <v/>
      </c>
      <c r="H2966" s="17">
        <f>IF(OR(C2966="",F2966="",F2966=0),"",C2966/F2966)</f>
        <v/>
      </c>
      <c r="I2966" s="18">
        <f>IF('01_RAW_FwdRV'!B2966="","",'01_RAW_FwdRV'!B2966)</f>
        <v/>
      </c>
      <c r="J2966" s="18">
        <f>IF(ROW()&lt;=3286,STDEV(D2967:D2987)*SQRT(252),"")</f>
        <v/>
      </c>
      <c r="K2966" s="18">
        <f>IF(ROW()&lt;=3244,LN(B3029/B2966),"")</f>
        <v/>
      </c>
      <c r="L2966" s="19" t="n">
        <v>0.154468802698145</v>
      </c>
      <c r="M2966" s="19" t="n">
        <v>0.506239460370995</v>
      </c>
      <c r="N2966" s="17" t="n">
        <v>-0.7812463860406337</v>
      </c>
      <c r="O2966" s="20">
        <f>IF(F2966="","",IF(F2966&lt;'04_VOLATILITY_REGIMES'!$C$5,"Low",IF(F2966&lt;'04_VOLATILITY_REGIMES'!$C$6,"Normal",IF(F2966&lt;'04_VOLATILITY_REGIMES'!$C$7,"High","Extreme"))))</f>
        <v/>
      </c>
      <c r="P2966" s="20">
        <f>O2967</f>
        <v/>
      </c>
      <c r="Q2966" s="21">
        <f>YEAR(A2966)</f>
        <v/>
      </c>
    </row>
    <row r="2967">
      <c r="A2967" s="14" t="n">
        <v>45763</v>
      </c>
      <c r="B2967" s="15">
        <f>'01_RAW_Spot'!B2967</f>
        <v/>
      </c>
      <c r="C2967" s="16">
        <f>'01_RAW_IV'!B2967</f>
        <v/>
      </c>
      <c r="D2967" s="15">
        <f>LN(B2967/B2966)</f>
        <v/>
      </c>
      <c r="E2967" s="16">
        <f>STDEV(D2947:D2967)*SQRT(252)</f>
        <v/>
      </c>
      <c r="F2967" s="16">
        <f>STDEV(D2905:D2967)*SQRT(252)</f>
        <v/>
      </c>
      <c r="G2967" s="16">
        <f>IF(OR(C2967="",F2967=""),"",C2967-F2967)</f>
        <v/>
      </c>
      <c r="H2967" s="17">
        <f>IF(OR(C2967="",F2967="",F2967=0),"",C2967/F2967)</f>
        <v/>
      </c>
      <c r="I2967" s="18">
        <f>IF('01_RAW_FwdRV'!B2967="","",'01_RAW_FwdRV'!B2967)</f>
        <v/>
      </c>
      <c r="J2967" s="18">
        <f>IF(ROW()&lt;=3286,STDEV(D2968:D2988)*SQRT(252),"")</f>
        <v/>
      </c>
      <c r="K2967" s="18">
        <f>IF(ROW()&lt;=3244,LN(B3030/B2967),"")</f>
        <v/>
      </c>
      <c r="L2967" s="19" t="n">
        <v>0.1547538772757923</v>
      </c>
      <c r="M2967" s="19" t="n">
        <v>0.5047201618341201</v>
      </c>
      <c r="N2967" s="17" t="n">
        <v>-0.7711464394830848</v>
      </c>
      <c r="O2967" s="20">
        <f>IF(F2967="","",IF(F2967&lt;'04_VOLATILITY_REGIMES'!$C$5,"Low",IF(F2967&lt;'04_VOLATILITY_REGIMES'!$C$6,"Normal",IF(F2967&lt;'04_VOLATILITY_REGIMES'!$C$7,"High","Extreme"))))</f>
        <v/>
      </c>
      <c r="P2967" s="20">
        <f>O2968</f>
        <v/>
      </c>
      <c r="Q2967" s="21">
        <f>YEAR(A2967)</f>
        <v/>
      </c>
    </row>
    <row r="2968">
      <c r="A2968" s="14" t="n">
        <v>45764</v>
      </c>
      <c r="B2968" s="15">
        <f>'01_RAW_Spot'!B2968</f>
        <v/>
      </c>
      <c r="C2968" s="16">
        <f>'01_RAW_IV'!B2968</f>
        <v/>
      </c>
      <c r="D2968" s="15">
        <f>LN(B2968/B2967)</f>
        <v/>
      </c>
      <c r="E2968" s="16">
        <f>STDEV(D2948:D2968)*SQRT(252)</f>
        <v/>
      </c>
      <c r="F2968" s="16">
        <f>STDEV(D2906:D2968)*SQRT(252)</f>
        <v/>
      </c>
      <c r="G2968" s="16">
        <f>IF(OR(C2968="",F2968=""),"",C2968-F2968)</f>
        <v/>
      </c>
      <c r="H2968" s="17">
        <f>IF(OR(C2968="",F2968="",F2968=0),"",C2968/F2968)</f>
        <v/>
      </c>
      <c r="I2968" s="18">
        <f>IF('01_RAW_FwdRV'!B2968="","",'01_RAW_FwdRV'!B2968)</f>
        <v/>
      </c>
      <c r="J2968" s="18">
        <f>IF(ROW()&lt;=3286,STDEV(D2969:D2989)*SQRT(252),"")</f>
        <v/>
      </c>
      <c r="K2968" s="18">
        <f>IF(ROW()&lt;=3244,LN(B3031/B2968),"")</f>
        <v/>
      </c>
      <c r="L2968" s="19" t="n">
        <v>0.1550387596899225</v>
      </c>
      <c r="M2968" s="19" t="n">
        <v>0.5183687226154364</v>
      </c>
      <c r="N2968" s="17" t="n">
        <v>-0.8037191898087545</v>
      </c>
      <c r="O2968" s="20">
        <f>IF(F2968="","",IF(F2968&lt;'04_VOLATILITY_REGIMES'!$C$5,"Low",IF(F2968&lt;'04_VOLATILITY_REGIMES'!$C$6,"Normal",IF(F2968&lt;'04_VOLATILITY_REGIMES'!$C$7,"High","Extreme"))))</f>
        <v/>
      </c>
      <c r="P2968" s="20">
        <f>O2969</f>
        <v/>
      </c>
      <c r="Q2968" s="21">
        <f>YEAR(A2968)</f>
        <v/>
      </c>
    </row>
    <row r="2969">
      <c r="A2969" s="14" t="n">
        <v>45768</v>
      </c>
      <c r="B2969" s="15">
        <f>'01_RAW_Spot'!B2969</f>
        <v/>
      </c>
      <c r="C2969" s="16">
        <f>'01_RAW_IV'!B2969</f>
        <v/>
      </c>
      <c r="D2969" s="15">
        <f>LN(B2969/B2968)</f>
        <v/>
      </c>
      <c r="E2969" s="16">
        <f>STDEV(D2949:D2969)*SQRT(252)</f>
        <v/>
      </c>
      <c r="F2969" s="16">
        <f>STDEV(D2907:D2969)*SQRT(252)</f>
        <v/>
      </c>
      <c r="G2969" s="16">
        <f>IF(OR(C2969="",F2969=""),"",C2969-F2969)</f>
        <v/>
      </c>
      <c r="H2969" s="17">
        <f>IF(OR(C2969="",F2969="",F2969=0),"",C2969/F2969)</f>
        <v/>
      </c>
      <c r="I2969" s="18">
        <f>IF('01_RAW_FwdRV'!B2969="","",'01_RAW_FwdRV'!B2969)</f>
        <v/>
      </c>
      <c r="J2969" s="18">
        <f>IF(ROW()&lt;=3286,STDEV(D2970:D2990)*SQRT(252),"")</f>
        <v/>
      </c>
      <c r="K2969" s="18">
        <f>IF(ROW()&lt;=3244,LN(B3032/B2969),"")</f>
        <v/>
      </c>
      <c r="L2969" s="19" t="n">
        <v>0.1590296495956873</v>
      </c>
      <c r="M2969" s="19" t="n">
        <v>0.5215633423180593</v>
      </c>
      <c r="N2969" s="17" t="n">
        <v>-0.7827070755243717</v>
      </c>
      <c r="O2969" s="20">
        <f>IF(F2969="","",IF(F2969&lt;'04_VOLATILITY_REGIMES'!$C$5,"Low",IF(F2969&lt;'04_VOLATILITY_REGIMES'!$C$6,"Normal",IF(F2969&lt;'04_VOLATILITY_REGIMES'!$C$7,"High","Extreme"))))</f>
        <v/>
      </c>
      <c r="P2969" s="20">
        <f>O2970</f>
        <v/>
      </c>
      <c r="Q2969" s="21">
        <f>YEAR(A2969)</f>
        <v/>
      </c>
    </row>
    <row r="2970">
      <c r="A2970" s="14" t="n">
        <v>45769</v>
      </c>
      <c r="B2970" s="15">
        <f>'01_RAW_Spot'!B2970</f>
        <v/>
      </c>
      <c r="C2970" s="16">
        <f>'01_RAW_IV'!B2970</f>
        <v/>
      </c>
      <c r="D2970" s="15">
        <f>LN(B2970/B2969)</f>
        <v/>
      </c>
      <c r="E2970" s="16">
        <f>STDEV(D2950:D2970)*SQRT(252)</f>
        <v/>
      </c>
      <c r="F2970" s="16">
        <f>STDEV(D2908:D2970)*SQRT(252)</f>
        <v/>
      </c>
      <c r="G2970" s="16">
        <f>IF(OR(C2970="",F2970=""),"",C2970-F2970)</f>
        <v/>
      </c>
      <c r="H2970" s="17">
        <f>IF(OR(C2970="",F2970="",F2970=0),"",C2970/F2970)</f>
        <v/>
      </c>
      <c r="I2970" s="18">
        <f>IF('01_RAW_FwdRV'!B2970="","",'01_RAW_FwdRV'!B2970)</f>
        <v/>
      </c>
      <c r="J2970" s="18">
        <f>IF(ROW()&lt;=3286,STDEV(D2971:D2991)*SQRT(252),"")</f>
        <v/>
      </c>
      <c r="K2970" s="18">
        <f>IF(ROW()&lt;=3244,LN(B3033/B2970),"")</f>
        <v/>
      </c>
      <c r="L2970" s="19" t="n">
        <v>0.162007409902324</v>
      </c>
      <c r="M2970" s="19" t="n">
        <v>0.4742337487369485</v>
      </c>
      <c r="N2970" s="17" t="n">
        <v>-0.6064625379902242</v>
      </c>
      <c r="O2970" s="20">
        <f>IF(F2970="","",IF(F2970&lt;'04_VOLATILITY_REGIMES'!$C$5,"Low",IF(F2970&lt;'04_VOLATILITY_REGIMES'!$C$6,"Normal",IF(F2970&lt;'04_VOLATILITY_REGIMES'!$C$7,"High","Extreme"))))</f>
        <v/>
      </c>
      <c r="P2970" s="20">
        <f>O2971</f>
        <v/>
      </c>
      <c r="Q2970" s="21">
        <f>YEAR(A2970)</f>
        <v/>
      </c>
    </row>
    <row r="2971">
      <c r="A2971" s="14" t="n">
        <v>45770</v>
      </c>
      <c r="B2971" s="15">
        <f>'01_RAW_Spot'!B2971</f>
        <v/>
      </c>
      <c r="C2971" s="16">
        <f>'01_RAW_IV'!B2971</f>
        <v/>
      </c>
      <c r="D2971" s="15">
        <f>LN(B2971/B2970)</f>
        <v/>
      </c>
      <c r="E2971" s="16">
        <f>STDEV(D2951:D2971)*SQRT(252)</f>
        <v/>
      </c>
      <c r="F2971" s="16">
        <f>STDEV(D2909:D2971)*SQRT(252)</f>
        <v/>
      </c>
      <c r="G2971" s="16">
        <f>IF(OR(C2971="",F2971=""),"",C2971-F2971)</f>
        <v/>
      </c>
      <c r="H2971" s="17">
        <f>IF(OR(C2971="",F2971="",F2971=0),"",C2971/F2971)</f>
        <v/>
      </c>
      <c r="I2971" s="18">
        <f>IF('01_RAW_FwdRV'!B2971="","",'01_RAW_FwdRV'!B2971)</f>
        <v/>
      </c>
      <c r="J2971" s="18">
        <f>IF(ROW()&lt;=3286,STDEV(D2972:D2992)*SQRT(252),"")</f>
        <v/>
      </c>
      <c r="K2971" s="18">
        <f>IF(ROW()&lt;=3244,LN(B3034/B2971),"")</f>
        <v/>
      </c>
      <c r="L2971" s="19" t="n">
        <v>0.1781144781144781</v>
      </c>
      <c r="M2971" s="19" t="n">
        <v>0.4861952861952862</v>
      </c>
      <c r="N2971" s="17" t="n">
        <v>-0.5422104267109049</v>
      </c>
      <c r="O2971" s="20">
        <f>IF(F2971="","",IF(F2971&lt;'04_VOLATILITY_REGIMES'!$C$5,"Low",IF(F2971&lt;'04_VOLATILITY_REGIMES'!$C$6,"Normal",IF(F2971&lt;'04_VOLATILITY_REGIMES'!$C$7,"High","Extreme"))))</f>
        <v/>
      </c>
      <c r="P2971" s="20">
        <f>O2972</f>
        <v/>
      </c>
      <c r="Q2971" s="21">
        <f>YEAR(A2971)</f>
        <v/>
      </c>
    </row>
    <row r="2972">
      <c r="A2972" s="14" t="n">
        <v>45771</v>
      </c>
      <c r="B2972" s="15">
        <f>'01_RAW_Spot'!B2972</f>
        <v/>
      </c>
      <c r="C2972" s="16">
        <f>'01_RAW_IV'!B2972</f>
        <v/>
      </c>
      <c r="D2972" s="15">
        <f>LN(B2972/B2971)</f>
        <v/>
      </c>
      <c r="E2972" s="16">
        <f>STDEV(D2952:D2972)*SQRT(252)</f>
        <v/>
      </c>
      <c r="F2972" s="16">
        <f>STDEV(D2910:D2972)*SQRT(252)</f>
        <v/>
      </c>
      <c r="G2972" s="16">
        <f>IF(OR(C2972="",F2972=""),"",C2972-F2972)</f>
        <v/>
      </c>
      <c r="H2972" s="17">
        <f>IF(OR(C2972="",F2972="",F2972=0),"",C2972/F2972)</f>
        <v/>
      </c>
      <c r="I2972" s="18">
        <f>IF('01_RAW_FwdRV'!B2972="","",'01_RAW_FwdRV'!B2972)</f>
        <v/>
      </c>
      <c r="J2972" s="18">
        <f>IF(ROW()&lt;=3286,STDEV(D2973:D2993)*SQRT(252),"")</f>
        <v/>
      </c>
      <c r="K2972" s="18">
        <f>IF(ROW()&lt;=3244,LN(B3035/B2972),"")</f>
        <v/>
      </c>
      <c r="L2972" s="19" t="n">
        <v>0.1736788959946146</v>
      </c>
      <c r="M2972" s="19" t="n">
        <v>0.4759340289464827</v>
      </c>
      <c r="N2972" s="17" t="n">
        <v>-0.5424404892675819</v>
      </c>
      <c r="O2972" s="20">
        <f>IF(F2972="","",IF(F2972&lt;'04_VOLATILITY_REGIMES'!$C$5,"Low",IF(F2972&lt;'04_VOLATILITY_REGIMES'!$C$6,"Normal",IF(F2972&lt;'04_VOLATILITY_REGIMES'!$C$7,"High","Extreme"))))</f>
        <v/>
      </c>
      <c r="P2972" s="20">
        <f>O2973</f>
        <v/>
      </c>
      <c r="Q2972" s="21">
        <f>YEAR(A2972)</f>
        <v/>
      </c>
    </row>
    <row r="2973">
      <c r="A2973" s="14" t="n">
        <v>45772</v>
      </c>
      <c r="B2973" s="15">
        <f>'01_RAW_Spot'!B2973</f>
        <v/>
      </c>
      <c r="C2973" s="16">
        <f>'01_RAW_IV'!B2973</f>
        <v/>
      </c>
      <c r="D2973" s="15">
        <f>LN(B2973/B2972)</f>
        <v/>
      </c>
      <c r="E2973" s="16">
        <f>STDEV(D2953:D2973)*SQRT(252)</f>
        <v/>
      </c>
      <c r="F2973" s="16">
        <f>STDEV(D2911:D2973)*SQRT(252)</f>
        <v/>
      </c>
      <c r="G2973" s="16">
        <f>IF(OR(C2973="",F2973=""),"",C2973-F2973)</f>
        <v/>
      </c>
      <c r="H2973" s="17">
        <f>IF(OR(C2973="",F2973="",F2973=0),"",C2973/F2973)</f>
        <v/>
      </c>
      <c r="I2973" s="18">
        <f>IF('01_RAW_FwdRV'!B2973="","",'01_RAW_FwdRV'!B2973)</f>
        <v/>
      </c>
      <c r="J2973" s="18">
        <f>IF(ROW()&lt;=3286,STDEV(D2974:D2994)*SQRT(252),"")</f>
        <v/>
      </c>
      <c r="K2973" s="18">
        <f>IF(ROW()&lt;=3244,LN(B3036/B2973),"")</f>
        <v/>
      </c>
      <c r="L2973" s="19" t="n">
        <v>0.2059219380888291</v>
      </c>
      <c r="M2973" s="19" t="n">
        <v>0.474764468371467</v>
      </c>
      <c r="N2973" s="17" t="n">
        <v>-0.4070710878745256</v>
      </c>
      <c r="O2973" s="20">
        <f>IF(F2973="","",IF(F2973&lt;'04_VOLATILITY_REGIMES'!$C$5,"Low",IF(F2973&lt;'04_VOLATILITY_REGIMES'!$C$6,"Normal",IF(F2973&lt;'04_VOLATILITY_REGIMES'!$C$7,"High","Extreme"))))</f>
        <v/>
      </c>
      <c r="P2973" s="20">
        <f>O2974</f>
        <v/>
      </c>
      <c r="Q2973" s="21">
        <f>YEAR(A2973)</f>
        <v/>
      </c>
    </row>
    <row r="2974">
      <c r="A2974" s="14" t="n">
        <v>45775</v>
      </c>
      <c r="B2974" s="15">
        <f>'01_RAW_Spot'!B2974</f>
        <v/>
      </c>
      <c r="C2974" s="16">
        <f>'01_RAW_IV'!B2974</f>
        <v/>
      </c>
      <c r="D2974" s="15">
        <f>LN(B2974/B2973)</f>
        <v/>
      </c>
      <c r="E2974" s="16">
        <f>STDEV(D2954:D2974)*SQRT(252)</f>
        <v/>
      </c>
      <c r="F2974" s="16">
        <f>STDEV(D2912:D2974)*SQRT(252)</f>
        <v/>
      </c>
      <c r="G2974" s="16">
        <f>IF(OR(C2974="",F2974=""),"",C2974-F2974)</f>
        <v/>
      </c>
      <c r="H2974" s="17">
        <f>IF(OR(C2974="",F2974="",F2974=0),"",C2974/F2974)</f>
        <v/>
      </c>
      <c r="I2974" s="18">
        <f>IF('01_RAW_FwdRV'!B2974="","",'01_RAW_FwdRV'!B2974)</f>
        <v/>
      </c>
      <c r="J2974" s="18">
        <f>IF(ROW()&lt;=3286,STDEV(D2975:D2995)*SQRT(252),"")</f>
        <v/>
      </c>
      <c r="K2974" s="18">
        <f>IF(ROW()&lt;=3244,LN(B3037/B2974),"")</f>
        <v/>
      </c>
      <c r="L2974" s="19" t="n">
        <v>0.2041708711738984</v>
      </c>
      <c r="M2974" s="19" t="n">
        <v>0.4978136562394888</v>
      </c>
      <c r="N2974" s="17" t="n">
        <v>-0.4674413505154693</v>
      </c>
      <c r="O2974" s="20">
        <f>IF(F2974="","",IF(F2974&lt;'04_VOLATILITY_REGIMES'!$C$5,"Low",IF(F2974&lt;'04_VOLATILITY_REGIMES'!$C$6,"Normal",IF(F2974&lt;'04_VOLATILITY_REGIMES'!$C$7,"High","Extreme"))))</f>
        <v/>
      </c>
      <c r="P2974" s="20">
        <f>O2975</f>
        <v/>
      </c>
      <c r="Q2974" s="21">
        <f>YEAR(A2974)</f>
        <v/>
      </c>
    </row>
    <row r="2975">
      <c r="A2975" s="14" t="n">
        <v>45776</v>
      </c>
      <c r="B2975" s="15">
        <f>'01_RAW_Spot'!B2975</f>
        <v/>
      </c>
      <c r="C2975" s="16">
        <f>'01_RAW_IV'!B2975</f>
        <v/>
      </c>
      <c r="D2975" s="15">
        <f>LN(B2975/B2974)</f>
        <v/>
      </c>
      <c r="E2975" s="16">
        <f>STDEV(D2955:D2975)*SQRT(252)</f>
        <v/>
      </c>
      <c r="F2975" s="16">
        <f>STDEV(D2913:D2975)*SQRT(252)</f>
        <v/>
      </c>
      <c r="G2975" s="16">
        <f>IF(OR(C2975="",F2975=""),"",C2975-F2975)</f>
        <v/>
      </c>
      <c r="H2975" s="17">
        <f>IF(OR(C2975="",F2975="",F2975=0),"",C2975/F2975)</f>
        <v/>
      </c>
      <c r="I2975" s="18">
        <f>IF('01_RAW_FwdRV'!B2975="","",'01_RAW_FwdRV'!B2975)</f>
        <v/>
      </c>
      <c r="J2975" s="18">
        <f>IF(ROW()&lt;=3286,STDEV(D2976:D2996)*SQRT(252),"")</f>
        <v/>
      </c>
      <c r="K2975" s="18">
        <f>IF(ROW()&lt;=3244,LN(B3038/B2975),"")</f>
        <v/>
      </c>
      <c r="L2975" s="19" t="n">
        <v>0.2212508406186953</v>
      </c>
      <c r="M2975" s="19" t="n">
        <v>0.5033624747814391</v>
      </c>
      <c r="N2975" s="17" t="n">
        <v>-0.4403091824142428</v>
      </c>
      <c r="O2975" s="20">
        <f>IF(F2975="","",IF(F2975&lt;'04_VOLATILITY_REGIMES'!$C$5,"Low",IF(F2975&lt;'04_VOLATILITY_REGIMES'!$C$6,"Normal",IF(F2975&lt;'04_VOLATILITY_REGIMES'!$C$7,"High","Extreme"))))</f>
        <v/>
      </c>
      <c r="P2975" s="20">
        <f>O2976</f>
        <v/>
      </c>
      <c r="Q2975" s="21">
        <f>YEAR(A2975)</f>
        <v/>
      </c>
    </row>
    <row r="2976">
      <c r="A2976" s="14" t="n">
        <v>45777</v>
      </c>
      <c r="B2976" s="15">
        <f>'01_RAW_Spot'!B2976</f>
        <v/>
      </c>
      <c r="C2976" s="16">
        <f>'01_RAW_IV'!B2976</f>
        <v/>
      </c>
      <c r="D2976" s="15">
        <f>LN(B2976/B2975)</f>
        <v/>
      </c>
      <c r="E2976" s="16">
        <f>STDEV(D2956:D2976)*SQRT(252)</f>
        <v/>
      </c>
      <c r="F2976" s="16">
        <f>STDEV(D2914:D2976)*SQRT(252)</f>
        <v/>
      </c>
      <c r="G2976" s="16">
        <f>IF(OR(C2976="",F2976=""),"",C2976-F2976)</f>
        <v/>
      </c>
      <c r="H2976" s="17">
        <f>IF(OR(C2976="",F2976="",F2976=0),"",C2976/F2976)</f>
        <v/>
      </c>
      <c r="I2976" s="18">
        <f>IF('01_RAW_FwdRV'!B2976="","",'01_RAW_FwdRV'!B2976)</f>
        <v/>
      </c>
      <c r="J2976" s="18">
        <f>IF(ROW()&lt;=3286,STDEV(D2977:D2997)*SQRT(252),"")</f>
        <v/>
      </c>
      <c r="K2976" s="18">
        <f>IF(ROW()&lt;=3244,LN(B3039/B2976),"")</f>
        <v/>
      </c>
      <c r="L2976" s="19" t="n">
        <v>0.2746218487394958</v>
      </c>
      <c r="M2976" s="19" t="n">
        <v>0.5563025210084034</v>
      </c>
      <c r="N2976" s="17" t="n">
        <v>-0.5491371064606926</v>
      </c>
      <c r="O2976" s="20">
        <f>IF(F2976="","",IF(F2976&lt;'04_VOLATILITY_REGIMES'!$C$5,"Low",IF(F2976&lt;'04_VOLATILITY_REGIMES'!$C$6,"Normal",IF(F2976&lt;'04_VOLATILITY_REGIMES'!$C$7,"High","Extreme"))))</f>
        <v/>
      </c>
      <c r="P2976" s="20">
        <f>O2977</f>
        <v/>
      </c>
      <c r="Q2976" s="21">
        <f>YEAR(A2976)</f>
        <v/>
      </c>
    </row>
    <row r="2977">
      <c r="A2977" s="14" t="n">
        <v>45779</v>
      </c>
      <c r="B2977" s="15">
        <f>'01_RAW_Spot'!B2977</f>
        <v/>
      </c>
      <c r="C2977" s="16">
        <f>'01_RAW_IV'!B2977</f>
        <v/>
      </c>
      <c r="D2977" s="15">
        <f>LN(B2977/B2976)</f>
        <v/>
      </c>
      <c r="E2977" s="16">
        <f>STDEV(D2957:D2977)*SQRT(252)</f>
        <v/>
      </c>
      <c r="F2977" s="16">
        <f>STDEV(D2915:D2977)*SQRT(252)</f>
        <v/>
      </c>
      <c r="G2977" s="16">
        <f>IF(OR(C2977="",F2977=""),"",C2977-F2977)</f>
        <v/>
      </c>
      <c r="H2977" s="17">
        <f>IF(OR(C2977="",F2977="",F2977=0),"",C2977/F2977)</f>
        <v/>
      </c>
      <c r="I2977" s="18">
        <f>IF('01_RAW_FwdRV'!B2977="","",'01_RAW_FwdRV'!B2977)</f>
        <v/>
      </c>
      <c r="J2977" s="18">
        <f>IF(ROW()&lt;=3286,STDEV(D2978:D2998)*SQRT(252),"")</f>
        <v/>
      </c>
      <c r="K2977" s="18">
        <f>IF(ROW()&lt;=3244,LN(B3040/B2977),"")</f>
        <v/>
      </c>
      <c r="L2977" s="19" t="n">
        <v>0.5013440860215054</v>
      </c>
      <c r="M2977" s="19" t="n">
        <v>0.5514112903225806</v>
      </c>
      <c r="N2977" s="17" t="n">
        <v>-0.193811093204429</v>
      </c>
      <c r="O2977" s="20">
        <f>IF(F2977="","",IF(F2977&lt;'04_VOLATILITY_REGIMES'!$C$5,"Low",IF(F2977&lt;'04_VOLATILITY_REGIMES'!$C$6,"Normal",IF(F2977&lt;'04_VOLATILITY_REGIMES'!$C$7,"High","Extreme"))))</f>
        <v/>
      </c>
      <c r="P2977" s="20">
        <f>O2978</f>
        <v/>
      </c>
      <c r="Q2977" s="21">
        <f>YEAR(A2977)</f>
        <v/>
      </c>
    </row>
    <row r="2978">
      <c r="A2978" s="14" t="n">
        <v>45782</v>
      </c>
      <c r="B2978" s="15">
        <f>'01_RAW_Spot'!B2978</f>
        <v/>
      </c>
      <c r="C2978" s="16">
        <f>'01_RAW_IV'!B2978</f>
        <v/>
      </c>
      <c r="D2978" s="15">
        <f>LN(B2978/B2977)</f>
        <v/>
      </c>
      <c r="E2978" s="16">
        <f>STDEV(D2958:D2978)*SQRT(252)</f>
        <v/>
      </c>
      <c r="F2978" s="16">
        <f>STDEV(D2916:D2978)*SQRT(252)</f>
        <v/>
      </c>
      <c r="G2978" s="16">
        <f>IF(OR(C2978="",F2978=""),"",C2978-F2978)</f>
        <v/>
      </c>
      <c r="H2978" s="17">
        <f>IF(OR(C2978="",F2978="",F2978=0),"",C2978/F2978)</f>
        <v/>
      </c>
      <c r="I2978" s="18">
        <f>IF('01_RAW_FwdRV'!B2978="","",'01_RAW_FwdRV'!B2978)</f>
        <v/>
      </c>
      <c r="J2978" s="18">
        <f>IF(ROW()&lt;=3286,STDEV(D2979:D2999)*SQRT(252),"")</f>
        <v/>
      </c>
      <c r="K2978" s="18">
        <f>IF(ROW()&lt;=3244,LN(B3041/B2978),"")</f>
        <v/>
      </c>
      <c r="L2978" s="19" t="n">
        <v>0.5122606650990931</v>
      </c>
      <c r="M2978" s="19" t="n">
        <v>0.5579442391669466</v>
      </c>
      <c r="N2978" s="17" t="n">
        <v>-0.1843003024908736</v>
      </c>
      <c r="O2978" s="20">
        <f>IF(F2978="","",IF(F2978&lt;'04_VOLATILITY_REGIMES'!$C$5,"Low",IF(F2978&lt;'04_VOLATILITY_REGIMES'!$C$6,"Normal",IF(F2978&lt;'04_VOLATILITY_REGIMES'!$C$7,"High","Extreme"))))</f>
        <v/>
      </c>
      <c r="P2978" s="20">
        <f>O2979</f>
        <v/>
      </c>
      <c r="Q2978" s="21">
        <f>YEAR(A2978)</f>
        <v/>
      </c>
    </row>
    <row r="2979">
      <c r="A2979" s="14" t="n">
        <v>45783</v>
      </c>
      <c r="B2979" s="15">
        <f>'01_RAW_Spot'!B2979</f>
        <v/>
      </c>
      <c r="C2979" s="16">
        <f>'01_RAW_IV'!B2979</f>
        <v/>
      </c>
      <c r="D2979" s="15">
        <f>LN(B2979/B2978)</f>
        <v/>
      </c>
      <c r="E2979" s="16">
        <f>STDEV(D2959:D2979)*SQRT(252)</f>
        <v/>
      </c>
      <c r="F2979" s="16">
        <f>STDEV(D2917:D2979)*SQRT(252)</f>
        <v/>
      </c>
      <c r="G2979" s="16">
        <f>IF(OR(C2979="",F2979=""),"",C2979-F2979)</f>
        <v/>
      </c>
      <c r="H2979" s="17">
        <f>IF(OR(C2979="",F2979="",F2979=0),"",C2979/F2979)</f>
        <v/>
      </c>
      <c r="I2979" s="18">
        <f>IF('01_RAW_FwdRV'!B2979="","",'01_RAW_FwdRV'!B2979)</f>
        <v/>
      </c>
      <c r="J2979" s="18">
        <f>IF(ROW()&lt;=3286,STDEV(D2980:D3000)*SQRT(252),"")</f>
        <v/>
      </c>
      <c r="K2979" s="18">
        <f>IF(ROW()&lt;=3244,LN(B3042/B2979),"")</f>
        <v/>
      </c>
      <c r="L2979" s="19" t="n">
        <v>0.4986568166554735</v>
      </c>
      <c r="M2979" s="19" t="n">
        <v>0.5577568838146407</v>
      </c>
      <c r="N2979" s="17" t="n">
        <v>-0.2198163049183491</v>
      </c>
      <c r="O2979" s="20">
        <f>IF(F2979="","",IF(F2979&lt;'04_VOLATILITY_REGIMES'!$C$5,"Low",IF(F2979&lt;'04_VOLATILITY_REGIMES'!$C$6,"Normal",IF(F2979&lt;'04_VOLATILITY_REGIMES'!$C$7,"High","Extreme"))))</f>
        <v/>
      </c>
      <c r="P2979" s="20">
        <f>O2980</f>
        <v/>
      </c>
      <c r="Q2979" s="21">
        <f>YEAR(A2979)</f>
        <v/>
      </c>
    </row>
    <row r="2980">
      <c r="A2980" s="14" t="n">
        <v>45784</v>
      </c>
      <c r="B2980" s="15">
        <f>'01_RAW_Spot'!B2980</f>
        <v/>
      </c>
      <c r="C2980" s="16">
        <f>'01_RAW_IV'!B2980</f>
        <v/>
      </c>
      <c r="D2980" s="15">
        <f>LN(B2980/B2979)</f>
        <v/>
      </c>
      <c r="E2980" s="16">
        <f>STDEV(D2960:D2980)*SQRT(252)</f>
        <v/>
      </c>
      <c r="F2980" s="16">
        <f>STDEV(D2918:D2980)*SQRT(252)</f>
        <v/>
      </c>
      <c r="G2980" s="16">
        <f>IF(OR(C2980="",F2980=""),"",C2980-F2980)</f>
        <v/>
      </c>
      <c r="H2980" s="17">
        <f>IF(OR(C2980="",F2980="",F2980=0),"",C2980/F2980)</f>
        <v/>
      </c>
      <c r="I2980" s="18">
        <f>IF('01_RAW_FwdRV'!B2980="","",'01_RAW_FwdRV'!B2980)</f>
        <v/>
      </c>
      <c r="J2980" s="18">
        <f>IF(ROW()&lt;=3286,STDEV(D2981:D3001)*SQRT(252),"")</f>
        <v/>
      </c>
      <c r="K2980" s="18">
        <f>IF(ROW()&lt;=3244,LN(B3043/B2980),"")</f>
        <v/>
      </c>
      <c r="L2980" s="19" t="n">
        <v>0.5256797583081571</v>
      </c>
      <c r="M2980" s="19" t="n">
        <v>0.5736824437730782</v>
      </c>
      <c r="N2980" s="17" t="n">
        <v>-0.1935197506687822</v>
      </c>
      <c r="O2980" s="20">
        <f>IF(F2980="","",IF(F2980&lt;'04_VOLATILITY_REGIMES'!$C$5,"Low",IF(F2980&lt;'04_VOLATILITY_REGIMES'!$C$6,"Normal",IF(F2980&lt;'04_VOLATILITY_REGIMES'!$C$7,"High","Extreme"))))</f>
        <v/>
      </c>
      <c r="P2980" s="20">
        <f>O2981</f>
        <v/>
      </c>
      <c r="Q2980" s="21">
        <f>YEAR(A2980)</f>
        <v/>
      </c>
    </row>
    <row r="2981">
      <c r="A2981" s="14" t="n">
        <v>45785</v>
      </c>
      <c r="B2981" s="15">
        <f>'01_RAW_Spot'!B2981</f>
        <v/>
      </c>
      <c r="C2981" s="16">
        <f>'01_RAW_IV'!B2981</f>
        <v/>
      </c>
      <c r="D2981" s="15">
        <f>LN(B2981/B2980)</f>
        <v/>
      </c>
      <c r="E2981" s="16">
        <f>STDEV(D2961:D2981)*SQRT(252)</f>
        <v/>
      </c>
      <c r="F2981" s="16">
        <f>STDEV(D2919:D2981)*SQRT(252)</f>
        <v/>
      </c>
      <c r="G2981" s="16">
        <f>IF(OR(C2981="",F2981=""),"",C2981-F2981)</f>
        <v/>
      </c>
      <c r="H2981" s="17">
        <f>IF(OR(C2981="",F2981="",F2981=0),"",C2981/F2981)</f>
        <v/>
      </c>
      <c r="I2981" s="18">
        <f>IF('01_RAW_FwdRV'!B2981="","",'01_RAW_FwdRV'!B2981)</f>
        <v/>
      </c>
      <c r="J2981" s="18">
        <f>IF(ROW()&lt;=3286,STDEV(D2982:D3002)*SQRT(252),"")</f>
        <v/>
      </c>
      <c r="K2981" s="18">
        <f>IF(ROW()&lt;=3244,LN(B3044/B2981),"")</f>
        <v/>
      </c>
      <c r="L2981" s="19" t="n">
        <v>0.5721476510067114</v>
      </c>
      <c r="M2981" s="19" t="n">
        <v>0.6486577181208054</v>
      </c>
      <c r="N2981" s="17" t="n">
        <v>-0.297505350524723</v>
      </c>
      <c r="O2981" s="20">
        <f>IF(F2981="","",IF(F2981&lt;'04_VOLATILITY_REGIMES'!$C$5,"Low",IF(F2981&lt;'04_VOLATILITY_REGIMES'!$C$6,"Normal",IF(F2981&lt;'04_VOLATILITY_REGIMES'!$C$7,"High","Extreme"))))</f>
        <v/>
      </c>
      <c r="P2981" s="20">
        <f>O2982</f>
        <v/>
      </c>
      <c r="Q2981" s="21">
        <f>YEAR(A2981)</f>
        <v/>
      </c>
    </row>
    <row r="2982">
      <c r="A2982" s="14" t="n">
        <v>45786</v>
      </c>
      <c r="B2982" s="15">
        <f>'01_RAW_Spot'!B2982</f>
        <v/>
      </c>
      <c r="C2982" s="16">
        <f>'01_RAW_IV'!B2982</f>
        <v/>
      </c>
      <c r="D2982" s="15">
        <f>LN(B2982/B2981)</f>
        <v/>
      </c>
      <c r="E2982" s="16">
        <f>STDEV(D2962:D2982)*SQRT(252)</f>
        <v/>
      </c>
      <c r="F2982" s="16">
        <f>STDEV(D2920:D2982)*SQRT(252)</f>
        <v/>
      </c>
      <c r="G2982" s="16">
        <f>IF(OR(C2982="",F2982=""),"",C2982-F2982)</f>
        <v/>
      </c>
      <c r="H2982" s="17">
        <f>IF(OR(C2982="",F2982="",F2982=0),"",C2982/F2982)</f>
        <v/>
      </c>
      <c r="I2982" s="18">
        <f>IF('01_RAW_FwdRV'!B2982="","",'01_RAW_FwdRV'!B2982)</f>
        <v/>
      </c>
      <c r="J2982" s="18">
        <f>IF(ROW()&lt;=3286,STDEV(D2983:D3003)*SQRT(252),"")</f>
        <v/>
      </c>
      <c r="K2982" s="18">
        <f>IF(ROW()&lt;=3244,LN(B3045/B2982),"")</f>
        <v/>
      </c>
      <c r="L2982" s="19" t="n">
        <v>0.6531365313653137</v>
      </c>
      <c r="M2982" s="19" t="n">
        <v>0.6581683998658169</v>
      </c>
      <c r="N2982" s="17" t="n">
        <v>-0.1388788600844048</v>
      </c>
      <c r="O2982" s="20">
        <f>IF(F2982="","",IF(F2982&lt;'04_VOLATILITY_REGIMES'!$C$5,"Low",IF(F2982&lt;'04_VOLATILITY_REGIMES'!$C$6,"Normal",IF(F2982&lt;'04_VOLATILITY_REGIMES'!$C$7,"High","Extreme"))))</f>
        <v/>
      </c>
      <c r="P2982" s="20">
        <f>O2983</f>
        <v/>
      </c>
      <c r="Q2982" s="21">
        <f>YEAR(A2982)</f>
        <v/>
      </c>
    </row>
    <row r="2983">
      <c r="A2983" s="14" t="n">
        <v>45790</v>
      </c>
      <c r="B2983" s="15">
        <f>'01_RAW_Spot'!B2983</f>
        <v/>
      </c>
      <c r="C2983" s="16">
        <f>'01_RAW_IV'!B2983</f>
        <v/>
      </c>
      <c r="D2983" s="15">
        <f>LN(B2983/B2982)</f>
        <v/>
      </c>
      <c r="E2983" s="16">
        <f>STDEV(D2963:D2983)*SQRT(252)</f>
        <v/>
      </c>
      <c r="F2983" s="16">
        <f>STDEV(D2921:D2983)*SQRT(252)</f>
        <v/>
      </c>
      <c r="G2983" s="16">
        <f>IF(OR(C2983="",F2983=""),"",C2983-F2983)</f>
        <v/>
      </c>
      <c r="H2983" s="17">
        <f>IF(OR(C2983="",F2983="",F2983=0),"",C2983/F2983)</f>
        <v/>
      </c>
      <c r="I2983" s="18">
        <f>IF('01_RAW_FwdRV'!B2983="","",'01_RAW_FwdRV'!B2983)</f>
        <v/>
      </c>
      <c r="J2983" s="18">
        <f>IF(ROW()&lt;=3286,STDEV(D2984:D3004)*SQRT(252),"")</f>
        <v/>
      </c>
      <c r="K2983" s="18">
        <f>IF(ROW()&lt;=3244,LN(B3046/B2983),"")</f>
        <v/>
      </c>
      <c r="L2983" s="19" t="n">
        <v>0.4560697518443997</v>
      </c>
      <c r="M2983" s="19" t="n">
        <v>0.6566063044936284</v>
      </c>
      <c r="N2983" s="17" t="n">
        <v>-0.6245012599976663</v>
      </c>
      <c r="O2983" s="20">
        <f>IF(F2983="","",IF(F2983&lt;'04_VOLATILITY_REGIMES'!$C$5,"Low",IF(F2983&lt;'04_VOLATILITY_REGIMES'!$C$6,"Normal",IF(F2983&lt;'04_VOLATILITY_REGIMES'!$C$7,"High","Extreme"))))</f>
        <v/>
      </c>
      <c r="P2983" s="20">
        <f>O2984</f>
        <v/>
      </c>
      <c r="Q2983" s="21">
        <f>YEAR(A2983)</f>
        <v/>
      </c>
    </row>
    <row r="2984">
      <c r="A2984" s="14" t="n">
        <v>45791</v>
      </c>
      <c r="B2984" s="15">
        <f>'01_RAW_Spot'!B2984</f>
        <v/>
      </c>
      <c r="C2984" s="16">
        <f>'01_RAW_IV'!B2984</f>
        <v/>
      </c>
      <c r="D2984" s="15">
        <f>LN(B2984/B2983)</f>
        <v/>
      </c>
      <c r="E2984" s="16">
        <f>STDEV(D2964:D2984)*SQRT(252)</f>
        <v/>
      </c>
      <c r="F2984" s="16">
        <f>STDEV(D2922:D2984)*SQRT(252)</f>
        <v/>
      </c>
      <c r="G2984" s="16">
        <f>IF(OR(C2984="",F2984=""),"",C2984-F2984)</f>
        <v/>
      </c>
      <c r="H2984" s="17">
        <f>IF(OR(C2984="",F2984="",F2984=0),"",C2984/F2984)</f>
        <v/>
      </c>
      <c r="I2984" s="18">
        <f>IF('01_RAW_FwdRV'!B2984="","",'01_RAW_FwdRV'!B2984)</f>
        <v/>
      </c>
      <c r="J2984" s="18">
        <f>IF(ROW()&lt;=3286,STDEV(D2985:D3005)*SQRT(252),"")</f>
        <v/>
      </c>
      <c r="K2984" s="18">
        <f>IF(ROW()&lt;=3244,LN(B3047/B2984),"")</f>
        <v/>
      </c>
      <c r="L2984" s="19" t="n">
        <v>0.3895407308079115</v>
      </c>
      <c r="M2984" s="19" t="n">
        <v>0.6567214213878646</v>
      </c>
      <c r="N2984" s="17" t="n">
        <v>-0.7125749327312393</v>
      </c>
      <c r="O2984" s="20">
        <f>IF(F2984="","",IF(F2984&lt;'04_VOLATILITY_REGIMES'!$C$5,"Low",IF(F2984&lt;'04_VOLATILITY_REGIMES'!$C$6,"Normal",IF(F2984&lt;'04_VOLATILITY_REGIMES'!$C$7,"High","Extreme"))))</f>
        <v/>
      </c>
      <c r="P2984" s="20">
        <f>O2985</f>
        <v/>
      </c>
      <c r="Q2984" s="21">
        <f>YEAR(A2984)</f>
        <v/>
      </c>
    </row>
    <row r="2985">
      <c r="A2985" s="14" t="n">
        <v>45792</v>
      </c>
      <c r="B2985" s="15">
        <f>'01_RAW_Spot'!B2985</f>
        <v/>
      </c>
      <c r="C2985" s="16">
        <f>'01_RAW_IV'!B2985</f>
        <v/>
      </c>
      <c r="D2985" s="15">
        <f>LN(B2985/B2984)</f>
        <v/>
      </c>
      <c r="E2985" s="16">
        <f>STDEV(D2965:D2985)*SQRT(252)</f>
        <v/>
      </c>
      <c r="F2985" s="16">
        <f>STDEV(D2923:D2985)*SQRT(252)</f>
        <v/>
      </c>
      <c r="G2985" s="16">
        <f>IF(OR(C2985="",F2985=""),"",C2985-F2985)</f>
        <v/>
      </c>
      <c r="H2985" s="17">
        <f>IF(OR(C2985="",F2985="",F2985=0),"",C2985/F2985)</f>
        <v/>
      </c>
      <c r="I2985" s="18">
        <f>IF('01_RAW_FwdRV'!B2985="","",'01_RAW_FwdRV'!B2985)</f>
        <v/>
      </c>
      <c r="J2985" s="18">
        <f>IF(ROW()&lt;=3286,STDEV(D2986:D3006)*SQRT(252),"")</f>
        <v/>
      </c>
      <c r="K2985" s="18">
        <f>IF(ROW()&lt;=3244,LN(B3048/B2985),"")</f>
        <v/>
      </c>
      <c r="L2985" s="19" t="n">
        <v>0.4008042895442359</v>
      </c>
      <c r="M2985" s="19" t="n">
        <v>0.6260053619302949</v>
      </c>
      <c r="N2985" s="17" t="n">
        <v>-0.6174532814812893</v>
      </c>
      <c r="O2985" s="20">
        <f>IF(F2985="","",IF(F2985&lt;'04_VOLATILITY_REGIMES'!$C$5,"Low",IF(F2985&lt;'04_VOLATILITY_REGIMES'!$C$6,"Normal",IF(F2985&lt;'04_VOLATILITY_REGIMES'!$C$7,"High","Extreme"))))</f>
        <v/>
      </c>
      <c r="P2985" s="20">
        <f>O2986</f>
        <v/>
      </c>
      <c r="Q2985" s="21">
        <f>YEAR(A2985)</f>
        <v/>
      </c>
    </row>
    <row r="2986">
      <c r="A2986" s="14" t="n">
        <v>45793</v>
      </c>
      <c r="B2986" s="15">
        <f>'01_RAW_Spot'!B2986</f>
        <v/>
      </c>
      <c r="C2986" s="16">
        <f>'01_RAW_IV'!B2986</f>
        <v/>
      </c>
      <c r="D2986" s="15">
        <f>LN(B2986/B2985)</f>
        <v/>
      </c>
      <c r="E2986" s="16">
        <f>STDEV(D2966:D2986)*SQRT(252)</f>
        <v/>
      </c>
      <c r="F2986" s="16">
        <f>STDEV(D2924:D2986)*SQRT(252)</f>
        <v/>
      </c>
      <c r="G2986" s="16">
        <f>IF(OR(C2986="",F2986=""),"",C2986-F2986)</f>
        <v/>
      </c>
      <c r="H2986" s="17">
        <f>IF(OR(C2986="",F2986="",F2986=0),"",C2986/F2986)</f>
        <v/>
      </c>
      <c r="I2986" s="18">
        <f>IF('01_RAW_FwdRV'!B2986="","",'01_RAW_FwdRV'!B2986)</f>
        <v/>
      </c>
      <c r="J2986" s="18">
        <f>IF(ROW()&lt;=3286,STDEV(D2987:D3007)*SQRT(252),"")</f>
        <v/>
      </c>
      <c r="K2986" s="18">
        <f>IF(ROW()&lt;=3244,LN(B3049/B2986),"")</f>
        <v/>
      </c>
      <c r="L2986" s="19" t="n">
        <v>0.3463986599664992</v>
      </c>
      <c r="M2986" s="19" t="n">
        <v>0.6241206030150753</v>
      </c>
      <c r="N2986" s="17" t="n">
        <v>-0.6804022162865264</v>
      </c>
      <c r="O2986" s="20">
        <f>IF(F2986="","",IF(F2986&lt;'04_VOLATILITY_REGIMES'!$C$5,"Low",IF(F2986&lt;'04_VOLATILITY_REGIMES'!$C$6,"Normal",IF(F2986&lt;'04_VOLATILITY_REGIMES'!$C$7,"High","Extreme"))))</f>
        <v/>
      </c>
      <c r="P2986" s="20">
        <f>O2987</f>
        <v/>
      </c>
      <c r="Q2986" s="21">
        <f>YEAR(A2986)</f>
        <v/>
      </c>
    </row>
    <row r="2987">
      <c r="A2987" s="14" t="n">
        <v>45796</v>
      </c>
      <c r="B2987" s="15">
        <f>'01_RAW_Spot'!B2987</f>
        <v/>
      </c>
      <c r="C2987" s="16">
        <f>'01_RAW_IV'!B2987</f>
        <v/>
      </c>
      <c r="D2987" s="15">
        <f>LN(B2987/B2986)</f>
        <v/>
      </c>
      <c r="E2987" s="16">
        <f>STDEV(D2967:D2987)*SQRT(252)</f>
        <v/>
      </c>
      <c r="F2987" s="16">
        <f>STDEV(D2925:D2987)*SQRT(252)</f>
        <v/>
      </c>
      <c r="G2987" s="16">
        <f>IF(OR(C2987="",F2987=""),"",C2987-F2987)</f>
        <v/>
      </c>
      <c r="H2987" s="17">
        <f>IF(OR(C2987="",F2987="",F2987=0),"",C2987/F2987)</f>
        <v/>
      </c>
      <c r="I2987" s="18">
        <f>IF('01_RAW_FwdRV'!B2987="","",'01_RAW_FwdRV'!B2987)</f>
        <v/>
      </c>
      <c r="J2987" s="18">
        <f>IF(ROW()&lt;=3286,STDEV(D2988:D3008)*SQRT(252),"")</f>
        <v/>
      </c>
      <c r="K2987" s="18">
        <f>IF(ROW()&lt;=3244,LN(B3050/B2987),"")</f>
        <v/>
      </c>
      <c r="L2987" s="19" t="n">
        <v>0.2860013395847287</v>
      </c>
      <c r="M2987" s="19" t="n">
        <v>0.6098459477561956</v>
      </c>
      <c r="N2987" s="17" t="n">
        <v>-0.7249902150161015</v>
      </c>
      <c r="O2987" s="20">
        <f>IF(F2987="","",IF(F2987&lt;'04_VOLATILITY_REGIMES'!$C$5,"Low",IF(F2987&lt;'04_VOLATILITY_REGIMES'!$C$6,"Normal",IF(F2987&lt;'04_VOLATILITY_REGIMES'!$C$7,"High","Extreme"))))</f>
        <v/>
      </c>
      <c r="P2987" s="20">
        <f>O2988</f>
        <v/>
      </c>
      <c r="Q2987" s="21">
        <f>YEAR(A2987)</f>
        <v/>
      </c>
    </row>
    <row r="2988">
      <c r="A2988" s="14" t="n">
        <v>45797</v>
      </c>
      <c r="B2988" s="15">
        <f>'01_RAW_Spot'!B2988</f>
        <v/>
      </c>
      <c r="C2988" s="16">
        <f>'01_RAW_IV'!B2988</f>
        <v/>
      </c>
      <c r="D2988" s="15">
        <f>LN(B2988/B2987)</f>
        <v/>
      </c>
      <c r="E2988" s="16">
        <f>STDEV(D2968:D2988)*SQRT(252)</f>
        <v/>
      </c>
      <c r="F2988" s="16">
        <f>STDEV(D2926:D2988)*SQRT(252)</f>
        <v/>
      </c>
      <c r="G2988" s="16">
        <f>IF(OR(C2988="",F2988=""),"",C2988-F2988)</f>
        <v/>
      </c>
      <c r="H2988" s="17">
        <f>IF(OR(C2988="",F2988="",F2988=0),"",C2988/F2988)</f>
        <v/>
      </c>
      <c r="I2988" s="18">
        <f>IF('01_RAW_FwdRV'!B2988="","",'01_RAW_FwdRV'!B2988)</f>
        <v/>
      </c>
      <c r="J2988" s="18">
        <f>IF(ROW()&lt;=3286,STDEV(D2989:D3009)*SQRT(252),"")</f>
        <v/>
      </c>
      <c r="K2988" s="18">
        <f>IF(ROW()&lt;=3244,LN(B3051/B2988),"")</f>
        <v/>
      </c>
      <c r="L2988" s="19" t="n">
        <v>0.2172748577167727</v>
      </c>
      <c r="M2988" s="19" t="n">
        <v>0.6149983260796786</v>
      </c>
      <c r="N2988" s="17" t="n">
        <v>-0.8528067384164369</v>
      </c>
      <c r="O2988" s="20">
        <f>IF(F2988="","",IF(F2988&lt;'04_VOLATILITY_REGIMES'!$C$5,"Low",IF(F2988&lt;'04_VOLATILITY_REGIMES'!$C$6,"Normal",IF(F2988&lt;'04_VOLATILITY_REGIMES'!$C$7,"High","Extreme"))))</f>
        <v/>
      </c>
      <c r="P2988" s="20">
        <f>O2989</f>
        <v/>
      </c>
      <c r="Q2988" s="21">
        <f>YEAR(A2988)</f>
        <v/>
      </c>
    </row>
    <row r="2989">
      <c r="A2989" s="14" t="n">
        <v>45798</v>
      </c>
      <c r="B2989" s="15">
        <f>'01_RAW_Spot'!B2989</f>
        <v/>
      </c>
      <c r="C2989" s="16">
        <f>'01_RAW_IV'!B2989</f>
        <v/>
      </c>
      <c r="D2989" s="15">
        <f>LN(B2989/B2988)</f>
        <v/>
      </c>
      <c r="E2989" s="16">
        <f>STDEV(D2969:D2989)*SQRT(252)</f>
        <v/>
      </c>
      <c r="F2989" s="16">
        <f>STDEV(D2927:D2989)*SQRT(252)</f>
        <v/>
      </c>
      <c r="G2989" s="16">
        <f>IF(OR(C2989="",F2989=""),"",C2989-F2989)</f>
        <v/>
      </c>
      <c r="H2989" s="17">
        <f>IF(OR(C2989="",F2989="",F2989=0),"",C2989/F2989)</f>
        <v/>
      </c>
      <c r="I2989" s="18">
        <f>IF('01_RAW_FwdRV'!B2989="","",'01_RAW_FwdRV'!B2989)</f>
        <v/>
      </c>
      <c r="J2989" s="18">
        <f>IF(ROW()&lt;=3286,STDEV(D2990:D3010)*SQRT(252),"")</f>
        <v/>
      </c>
      <c r="K2989" s="18">
        <f>IF(ROW()&lt;=3244,LN(B3052/B2989),"")</f>
        <v/>
      </c>
      <c r="L2989" s="19" t="n">
        <v>0.2011378848728246</v>
      </c>
      <c r="M2989" s="19" t="n">
        <v>0.6144578313253012</v>
      </c>
      <c r="N2989" s="17" t="n">
        <v>-0.8970032766069285</v>
      </c>
      <c r="O2989" s="20">
        <f>IF(F2989="","",IF(F2989&lt;'04_VOLATILITY_REGIMES'!$C$5,"Low",IF(F2989&lt;'04_VOLATILITY_REGIMES'!$C$6,"Normal",IF(F2989&lt;'04_VOLATILITY_REGIMES'!$C$7,"High","Extreme"))))</f>
        <v/>
      </c>
      <c r="P2989" s="20">
        <f>O2990</f>
        <v/>
      </c>
      <c r="Q2989" s="21">
        <f>YEAR(A2989)</f>
        <v/>
      </c>
    </row>
    <row r="2990">
      <c r="A2990" s="14" t="n">
        <v>45799</v>
      </c>
      <c r="B2990" s="15">
        <f>'01_RAW_Spot'!B2990</f>
        <v/>
      </c>
      <c r="C2990" s="16">
        <f>'01_RAW_IV'!B2990</f>
        <v/>
      </c>
      <c r="D2990" s="15">
        <f>LN(B2990/B2989)</f>
        <v/>
      </c>
      <c r="E2990" s="16">
        <f>STDEV(D2970:D2990)*SQRT(252)</f>
        <v/>
      </c>
      <c r="F2990" s="16">
        <f>STDEV(D2928:D2990)*SQRT(252)</f>
        <v/>
      </c>
      <c r="G2990" s="16">
        <f>IF(OR(C2990="",F2990=""),"",C2990-F2990)</f>
        <v/>
      </c>
      <c r="H2990" s="17">
        <f>IF(OR(C2990="",F2990="",F2990=0),"",C2990/F2990)</f>
        <v/>
      </c>
      <c r="I2990" s="18">
        <f>IF('01_RAW_FwdRV'!B2990="","",'01_RAW_FwdRV'!B2990)</f>
        <v/>
      </c>
      <c r="J2990" s="18">
        <f>IF(ROW()&lt;=3286,STDEV(D2991:D3011)*SQRT(252),"")</f>
        <v/>
      </c>
      <c r="K2990" s="18">
        <f>IF(ROW()&lt;=3244,LN(B3053/B2990),"")</f>
        <v/>
      </c>
      <c r="L2990" s="19" t="n">
        <v>0.2382067581130813</v>
      </c>
      <c r="M2990" s="19" t="n">
        <v>0.6286383405821345</v>
      </c>
      <c r="N2990" s="17" t="n">
        <v>-0.8589463731626737</v>
      </c>
      <c r="O2990" s="20">
        <f>IF(F2990="","",IF(F2990&lt;'04_VOLATILITY_REGIMES'!$C$5,"Low",IF(F2990&lt;'04_VOLATILITY_REGIMES'!$C$6,"Normal",IF(F2990&lt;'04_VOLATILITY_REGIMES'!$C$7,"High","Extreme"))))</f>
        <v/>
      </c>
      <c r="P2990" s="20">
        <f>O2991</f>
        <v/>
      </c>
      <c r="Q2990" s="21">
        <f>YEAR(A2990)</f>
        <v/>
      </c>
    </row>
    <row r="2991">
      <c r="A2991" s="14" t="n">
        <v>45800</v>
      </c>
      <c r="B2991" s="15">
        <f>'01_RAW_Spot'!B2991</f>
        <v/>
      </c>
      <c r="C2991" s="16">
        <f>'01_RAW_IV'!B2991</f>
        <v/>
      </c>
      <c r="D2991" s="15">
        <f>LN(B2991/B2990)</f>
        <v/>
      </c>
      <c r="E2991" s="16">
        <f>STDEV(D2971:D2991)*SQRT(252)</f>
        <v/>
      </c>
      <c r="F2991" s="16">
        <f>STDEV(D2929:D2991)*SQRT(252)</f>
        <v/>
      </c>
      <c r="G2991" s="16">
        <f>IF(OR(C2991="",F2991=""),"",C2991-F2991)</f>
        <v/>
      </c>
      <c r="H2991" s="17">
        <f>IF(OR(C2991="",F2991="",F2991=0),"",C2991/F2991)</f>
        <v/>
      </c>
      <c r="I2991" s="18">
        <f>IF('01_RAW_FwdRV'!B2991="","",'01_RAW_FwdRV'!B2991)</f>
        <v/>
      </c>
      <c r="J2991" s="18">
        <f>IF(ROW()&lt;=3286,STDEV(D2992:D3012)*SQRT(252),"")</f>
        <v/>
      </c>
      <c r="K2991" s="18">
        <f>IF(ROW()&lt;=3244,LN(B3054/B2991),"")</f>
        <v/>
      </c>
      <c r="L2991" s="19" t="n">
        <v>0.2344481605351171</v>
      </c>
      <c r="M2991" s="19" t="n">
        <v>0.6541806020066889</v>
      </c>
      <c r="N2991" s="17" t="n">
        <v>-0.9277009248659065</v>
      </c>
      <c r="O2991" s="20">
        <f>IF(F2991="","",IF(F2991&lt;'04_VOLATILITY_REGIMES'!$C$5,"Low",IF(F2991&lt;'04_VOLATILITY_REGIMES'!$C$6,"Normal",IF(F2991&lt;'04_VOLATILITY_REGIMES'!$C$7,"High","Extreme"))))</f>
        <v/>
      </c>
      <c r="P2991" s="20">
        <f>O2992</f>
        <v/>
      </c>
      <c r="Q2991" s="21">
        <f>YEAR(A2991)</f>
        <v/>
      </c>
    </row>
    <row r="2992">
      <c r="A2992" s="14" t="n">
        <v>45803</v>
      </c>
      <c r="B2992" s="15">
        <f>'01_RAW_Spot'!B2992</f>
        <v/>
      </c>
      <c r="C2992" s="16">
        <f>'01_RAW_IV'!B2992</f>
        <v/>
      </c>
      <c r="D2992" s="15">
        <f>LN(B2992/B2991)</f>
        <v/>
      </c>
      <c r="E2992" s="16">
        <f>STDEV(D2972:D2992)*SQRT(252)</f>
        <v/>
      </c>
      <c r="F2992" s="16">
        <f>STDEV(D2930:D2992)*SQRT(252)</f>
        <v/>
      </c>
      <c r="G2992" s="16">
        <f>IF(OR(C2992="",F2992=""),"",C2992-F2992)</f>
        <v/>
      </c>
      <c r="H2992" s="17">
        <f>IF(OR(C2992="",F2992="",F2992=0),"",C2992/F2992)</f>
        <v/>
      </c>
      <c r="I2992" s="18">
        <f>IF('01_RAW_FwdRV'!B2992="","",'01_RAW_FwdRV'!B2992)</f>
        <v/>
      </c>
      <c r="J2992" s="18">
        <f>IF(ROW()&lt;=3286,STDEV(D2993:D3013)*SQRT(252),"")</f>
        <v/>
      </c>
      <c r="K2992" s="18">
        <f>IF(ROW()&lt;=3244,LN(B3055/B2992),"")</f>
        <v/>
      </c>
      <c r="L2992" s="19" t="n">
        <v>0.3019057171514544</v>
      </c>
      <c r="M2992" s="19" t="n">
        <v>0.6546305583416917</v>
      </c>
      <c r="N2992" s="17" t="n">
        <v>-0.8188256285481935</v>
      </c>
      <c r="O2992" s="20">
        <f>IF(F2992="","",IF(F2992&lt;'04_VOLATILITY_REGIMES'!$C$5,"Low",IF(F2992&lt;'04_VOLATILITY_REGIMES'!$C$6,"Normal",IF(F2992&lt;'04_VOLATILITY_REGIMES'!$C$7,"High","Extreme"))))</f>
        <v/>
      </c>
      <c r="P2992" s="20">
        <f>O2993</f>
        <v/>
      </c>
      <c r="Q2992" s="21">
        <f>YEAR(A2992)</f>
        <v/>
      </c>
    </row>
    <row r="2993">
      <c r="A2993" s="14" t="n">
        <v>45804</v>
      </c>
      <c r="B2993" s="15">
        <f>'01_RAW_Spot'!B2993</f>
        <v/>
      </c>
      <c r="C2993" s="16">
        <f>'01_RAW_IV'!B2993</f>
        <v/>
      </c>
      <c r="D2993" s="15">
        <f>LN(B2993/B2992)</f>
        <v/>
      </c>
      <c r="E2993" s="16">
        <f>STDEV(D2973:D2993)*SQRT(252)</f>
        <v/>
      </c>
      <c r="F2993" s="16">
        <f>STDEV(D2931:D2993)*SQRT(252)</f>
        <v/>
      </c>
      <c r="G2993" s="16">
        <f>IF(OR(C2993="",F2993=""),"",C2993-F2993)</f>
        <v/>
      </c>
      <c r="H2993" s="17">
        <f>IF(OR(C2993="",F2993="",F2993=0),"",C2993/F2993)</f>
        <v/>
      </c>
      <c r="I2993" s="18">
        <f>IF('01_RAW_FwdRV'!B2993="","",'01_RAW_FwdRV'!B2993)</f>
        <v/>
      </c>
      <c r="J2993" s="18">
        <f>IF(ROW()&lt;=3286,STDEV(D2994:D3014)*SQRT(252),"")</f>
        <v/>
      </c>
      <c r="K2993" s="18">
        <f>IF(ROW()&lt;=3244,LN(B3056/B2993),"")</f>
        <v/>
      </c>
      <c r="L2993" s="19" t="n">
        <v>0.3168449197860962</v>
      </c>
      <c r="M2993" s="19" t="n">
        <v>0.660427807486631</v>
      </c>
      <c r="N2993" s="17" t="n">
        <v>-0.8200580454788169</v>
      </c>
      <c r="O2993" s="20">
        <f>IF(F2993="","",IF(F2993&lt;'04_VOLATILITY_REGIMES'!$C$5,"Low",IF(F2993&lt;'04_VOLATILITY_REGIMES'!$C$6,"Normal",IF(F2993&lt;'04_VOLATILITY_REGIMES'!$C$7,"High","Extreme"))))</f>
        <v/>
      </c>
      <c r="P2993" s="20">
        <f>O2994</f>
        <v/>
      </c>
      <c r="Q2993" s="21">
        <f>YEAR(A2993)</f>
        <v/>
      </c>
    </row>
    <row r="2994">
      <c r="A2994" s="14" t="n">
        <v>45805</v>
      </c>
      <c r="B2994" s="15">
        <f>'01_RAW_Spot'!B2994</f>
        <v/>
      </c>
      <c r="C2994" s="16">
        <f>'01_RAW_IV'!B2994</f>
        <v/>
      </c>
      <c r="D2994" s="15">
        <f>LN(B2994/B2993)</f>
        <v/>
      </c>
      <c r="E2994" s="16">
        <f>STDEV(D2974:D2994)*SQRT(252)</f>
        <v/>
      </c>
      <c r="F2994" s="16">
        <f>STDEV(D2932:D2994)*SQRT(252)</f>
        <v/>
      </c>
      <c r="G2994" s="16">
        <f>IF(OR(C2994="",F2994=""),"",C2994-F2994)</f>
        <v/>
      </c>
      <c r="H2994" s="17">
        <f>IF(OR(C2994="",F2994="",F2994=0),"",C2994/F2994)</f>
        <v/>
      </c>
      <c r="I2994" s="18">
        <f>IF('01_RAW_FwdRV'!B2994="","",'01_RAW_FwdRV'!B2994)</f>
        <v/>
      </c>
      <c r="J2994" s="18">
        <f>IF(ROW()&lt;=3286,STDEV(D2995:D3015)*SQRT(252),"")</f>
        <v/>
      </c>
      <c r="K2994" s="18">
        <f>IF(ROW()&lt;=3244,LN(B3057/B2994),"")</f>
        <v/>
      </c>
      <c r="L2994" s="19" t="n">
        <v>0.3254259939859673</v>
      </c>
      <c r="M2994" s="19" t="n">
        <v>0.6608753758770465</v>
      </c>
      <c r="N2994" s="17" t="n">
        <v>-0.804366530193665</v>
      </c>
      <c r="O2994" s="20">
        <f>IF(F2994="","",IF(F2994&lt;'04_VOLATILITY_REGIMES'!$C$5,"Low",IF(F2994&lt;'04_VOLATILITY_REGIMES'!$C$6,"Normal",IF(F2994&lt;'04_VOLATILITY_REGIMES'!$C$7,"High","Extreme"))))</f>
        <v/>
      </c>
      <c r="P2994" s="20">
        <f>O2995</f>
        <v/>
      </c>
      <c r="Q2994" s="21">
        <f>YEAR(A2994)</f>
        <v/>
      </c>
    </row>
    <row r="2995">
      <c r="A2995" s="14" t="n">
        <v>45806</v>
      </c>
      <c r="B2995" s="15">
        <f>'01_RAW_Spot'!B2995</f>
        <v/>
      </c>
      <c r="C2995" s="16">
        <f>'01_RAW_IV'!B2995</f>
        <v/>
      </c>
      <c r="D2995" s="15">
        <f>LN(B2995/B2994)</f>
        <v/>
      </c>
      <c r="E2995" s="16">
        <f>STDEV(D2975:D2995)*SQRT(252)</f>
        <v/>
      </c>
      <c r="F2995" s="16">
        <f>STDEV(D2933:D2995)*SQRT(252)</f>
        <v/>
      </c>
      <c r="G2995" s="16">
        <f>IF(OR(C2995="",F2995=""),"",C2995-F2995)</f>
        <v/>
      </c>
      <c r="H2995" s="17">
        <f>IF(OR(C2995="",F2995="",F2995=0),"",C2995/F2995)</f>
        <v/>
      </c>
      <c r="I2995" s="18">
        <f>IF('01_RAW_FwdRV'!B2995="","",'01_RAW_FwdRV'!B2995)</f>
        <v/>
      </c>
      <c r="J2995" s="18">
        <f>IF(ROW()&lt;=3286,STDEV(D2996:D3016)*SQRT(252),"")</f>
        <v/>
      </c>
      <c r="K2995" s="18">
        <f>IF(ROW()&lt;=3244,LN(B3058/B2995),"")</f>
        <v/>
      </c>
      <c r="L2995" s="19" t="n">
        <v>0.3470273881095524</v>
      </c>
      <c r="M2995" s="19" t="n">
        <v>0.6673346693386774</v>
      </c>
      <c r="N2995" s="17" t="n">
        <v>-0.7853965444918385</v>
      </c>
      <c r="O2995" s="20">
        <f>IF(F2995="","",IF(F2995&lt;'04_VOLATILITY_REGIMES'!$C$5,"Low",IF(F2995&lt;'04_VOLATILITY_REGIMES'!$C$6,"Normal",IF(F2995&lt;'04_VOLATILITY_REGIMES'!$C$7,"High","Extreme"))))</f>
        <v/>
      </c>
      <c r="P2995" s="20">
        <f>O2996</f>
        <v/>
      </c>
      <c r="Q2995" s="21">
        <f>YEAR(A2995)</f>
        <v/>
      </c>
    </row>
    <row r="2996">
      <c r="A2996" s="14" t="n">
        <v>45807</v>
      </c>
      <c r="B2996" s="15">
        <f>'01_RAW_Spot'!B2996</f>
        <v/>
      </c>
      <c r="C2996" s="16">
        <f>'01_RAW_IV'!B2996</f>
        <v/>
      </c>
      <c r="D2996" s="15">
        <f>LN(B2996/B2995)</f>
        <v/>
      </c>
      <c r="E2996" s="16">
        <f>STDEV(D2976:D2996)*SQRT(252)</f>
        <v/>
      </c>
      <c r="F2996" s="16">
        <f>STDEV(D2934:D2996)*SQRT(252)</f>
        <v/>
      </c>
      <c r="G2996" s="16">
        <f>IF(OR(C2996="",F2996=""),"",C2996-F2996)</f>
        <v/>
      </c>
      <c r="H2996" s="17">
        <f>IF(OR(C2996="",F2996="",F2996=0),"",C2996/F2996)</f>
        <v/>
      </c>
      <c r="I2996" s="18">
        <f>IF('01_RAW_FwdRV'!B2996="","",'01_RAW_FwdRV'!B2996)</f>
        <v/>
      </c>
      <c r="J2996" s="18">
        <f>IF(ROW()&lt;=3286,STDEV(D2997:D3017)*SQRT(252),"")</f>
        <v/>
      </c>
      <c r="K2996" s="18">
        <f>IF(ROW()&lt;=3244,LN(B3059/B2996),"")</f>
        <v/>
      </c>
      <c r="L2996" s="19" t="n">
        <v>0.3392320534223706</v>
      </c>
      <c r="M2996" s="19" t="n">
        <v>0.6667779632721202</v>
      </c>
      <c r="N2996" s="17" t="n">
        <v>-0.7936480960466469</v>
      </c>
      <c r="O2996" s="20">
        <f>IF(F2996="","",IF(F2996&lt;'04_VOLATILITY_REGIMES'!$C$5,"Low",IF(F2996&lt;'04_VOLATILITY_REGIMES'!$C$6,"Normal",IF(F2996&lt;'04_VOLATILITY_REGIMES'!$C$7,"High","Extreme"))))</f>
        <v/>
      </c>
      <c r="P2996" s="20">
        <f>O2997</f>
        <v/>
      </c>
      <c r="Q2996" s="21">
        <f>YEAR(A2996)</f>
        <v/>
      </c>
    </row>
    <row r="2997">
      <c r="A2997" s="14" t="n">
        <v>45810</v>
      </c>
      <c r="B2997" s="15">
        <f>'01_RAW_Spot'!B2997</f>
        <v/>
      </c>
      <c r="C2997" s="16">
        <f>'01_RAW_IV'!B2997</f>
        <v/>
      </c>
      <c r="D2997" s="15">
        <f>LN(B2997/B2996)</f>
        <v/>
      </c>
      <c r="E2997" s="16">
        <f>STDEV(D2977:D2997)*SQRT(252)</f>
        <v/>
      </c>
      <c r="F2997" s="16">
        <f>STDEV(D2935:D2997)*SQRT(252)</f>
        <v/>
      </c>
      <c r="G2997" s="16">
        <f>IF(OR(C2997="",F2997=""),"",C2997-F2997)</f>
        <v/>
      </c>
      <c r="H2997" s="17">
        <f>IF(OR(C2997="",F2997="",F2997=0),"",C2997/F2997)</f>
        <v/>
      </c>
      <c r="I2997" s="18">
        <f>IF('01_RAW_FwdRV'!B2997="","",'01_RAW_FwdRV'!B2997)</f>
        <v/>
      </c>
      <c r="J2997" s="18">
        <f>IF(ROW()&lt;=3286,STDEV(D2998:D3018)*SQRT(252),"")</f>
        <v/>
      </c>
      <c r="K2997" s="18">
        <f>IF(ROW()&lt;=3244,LN(B3060/B2997),"")</f>
        <v/>
      </c>
      <c r="L2997" s="19" t="n">
        <v>0.291388518024032</v>
      </c>
      <c r="M2997" s="19" t="n">
        <v>0.6592122830440588</v>
      </c>
      <c r="N2997" s="17" t="n">
        <v>-0.8545155068128246</v>
      </c>
      <c r="O2997" s="20">
        <f>IF(F2997="","",IF(F2997&lt;'04_VOLATILITY_REGIMES'!$C$5,"Low",IF(F2997&lt;'04_VOLATILITY_REGIMES'!$C$6,"Normal",IF(F2997&lt;'04_VOLATILITY_REGIMES'!$C$7,"High","Extreme"))))</f>
        <v/>
      </c>
      <c r="P2997" s="20">
        <f>O2998</f>
        <v/>
      </c>
      <c r="Q2997" s="21">
        <f>YEAR(A2997)</f>
        <v/>
      </c>
    </row>
    <row r="2998">
      <c r="A2998" s="14" t="n">
        <v>45811</v>
      </c>
      <c r="B2998" s="15">
        <f>'01_RAW_Spot'!B2998</f>
        <v/>
      </c>
      <c r="C2998" s="16">
        <f>'01_RAW_IV'!B2998</f>
        <v/>
      </c>
      <c r="D2998" s="15">
        <f>LN(B2998/B2997)</f>
        <v/>
      </c>
      <c r="E2998" s="16">
        <f>STDEV(D2978:D2998)*SQRT(252)</f>
        <v/>
      </c>
      <c r="F2998" s="16">
        <f>STDEV(D2936:D2998)*SQRT(252)</f>
        <v/>
      </c>
      <c r="G2998" s="16">
        <f>IF(OR(C2998="",F2998=""),"",C2998-F2998)</f>
        <v/>
      </c>
      <c r="H2998" s="17">
        <f>IF(OR(C2998="",F2998="",F2998=0),"",C2998/F2998)</f>
        <v/>
      </c>
      <c r="I2998" s="18">
        <f>IF('01_RAW_FwdRV'!B2998="","",'01_RAW_FwdRV'!B2998)</f>
        <v/>
      </c>
      <c r="J2998" s="18">
        <f>IF(ROW()&lt;=3286,STDEV(D2999:D3019)*SQRT(252),"")</f>
        <v/>
      </c>
      <c r="K2998" s="18">
        <f>IF(ROW()&lt;=3244,LN(B3061/B2998),"")</f>
        <v/>
      </c>
      <c r="L2998" s="19" t="n">
        <v>0.262595929262596</v>
      </c>
      <c r="M2998" s="19" t="n">
        <v>0.668335001668335</v>
      </c>
      <c r="N2998" s="17" t="n">
        <v>-0.9247867186546165</v>
      </c>
      <c r="O2998" s="20">
        <f>IF(F2998="","",IF(F2998&lt;'04_VOLATILITY_REGIMES'!$C$5,"Low",IF(F2998&lt;'04_VOLATILITY_REGIMES'!$C$6,"Normal",IF(F2998&lt;'04_VOLATILITY_REGIMES'!$C$7,"High","Extreme"))))</f>
        <v/>
      </c>
      <c r="P2998" s="20">
        <f>O2999</f>
        <v/>
      </c>
      <c r="Q2998" s="21">
        <f>YEAR(A2998)</f>
        <v/>
      </c>
    </row>
    <row r="2999">
      <c r="A2999" s="14" t="n">
        <v>45812</v>
      </c>
      <c r="B2999" s="15">
        <f>'01_RAW_Spot'!B2999</f>
        <v/>
      </c>
      <c r="C2999" s="16">
        <f>'01_RAW_IV'!B2999</f>
        <v/>
      </c>
      <c r="D2999" s="15">
        <f>LN(B2999/B2998)</f>
        <v/>
      </c>
      <c r="E2999" s="16">
        <f>STDEV(D2979:D2999)*SQRT(252)</f>
        <v/>
      </c>
      <c r="F2999" s="16">
        <f>STDEV(D2937:D2999)*SQRT(252)</f>
        <v/>
      </c>
      <c r="G2999" s="16">
        <f>IF(OR(C2999="",F2999=""),"",C2999-F2999)</f>
        <v/>
      </c>
      <c r="H2999" s="17">
        <f>IF(OR(C2999="",F2999="",F2999=0),"",C2999/F2999)</f>
        <v/>
      </c>
      <c r="I2999" s="18">
        <f>IF('01_RAW_FwdRV'!B2999="","",'01_RAW_FwdRV'!B2999)</f>
        <v/>
      </c>
      <c r="J2999" s="18">
        <f>IF(ROW()&lt;=3286,STDEV(D3000:D3020)*SQRT(252),"")</f>
        <v/>
      </c>
      <c r="K2999" s="18">
        <f>IF(ROW()&lt;=3244,LN(B3062/B2999),"")</f>
        <v/>
      </c>
      <c r="L2999" s="19" t="n">
        <v>0.2881921280853902</v>
      </c>
      <c r="M2999" s="19" t="n">
        <v>0.6841227484989993</v>
      </c>
      <c r="N2999" s="17" t="n">
        <v>-0.9053553341967682</v>
      </c>
      <c r="O2999" s="20">
        <f>IF(F2999="","",IF(F2999&lt;'04_VOLATILITY_REGIMES'!$C$5,"Low",IF(F2999&lt;'04_VOLATILITY_REGIMES'!$C$6,"Normal",IF(F2999&lt;'04_VOLATILITY_REGIMES'!$C$7,"High","Extreme"))))</f>
        <v/>
      </c>
      <c r="P2999" s="20">
        <f>O3000</f>
        <v/>
      </c>
      <c r="Q2999" s="21">
        <f>YEAR(A2999)</f>
        <v/>
      </c>
    </row>
    <row r="3000">
      <c r="A3000" s="14" t="n">
        <v>45813</v>
      </c>
      <c r="B3000" s="15">
        <f>'01_RAW_Spot'!B3000</f>
        <v/>
      </c>
      <c r="C3000" s="16">
        <f>'01_RAW_IV'!B3000</f>
        <v/>
      </c>
      <c r="D3000" s="15">
        <f>LN(B3000/B2999)</f>
        <v/>
      </c>
      <c r="E3000" s="16">
        <f>STDEV(D2980:D3000)*SQRT(252)</f>
        <v/>
      </c>
      <c r="F3000" s="16">
        <f>STDEV(D2938:D3000)*SQRT(252)</f>
        <v/>
      </c>
      <c r="G3000" s="16">
        <f>IF(OR(C3000="",F3000=""),"",C3000-F3000)</f>
        <v/>
      </c>
      <c r="H3000" s="17">
        <f>IF(OR(C3000="",F3000="",F3000=0),"",C3000/F3000)</f>
        <v/>
      </c>
      <c r="I3000" s="18">
        <f>IF('01_RAW_FwdRV'!B3000="","",'01_RAW_FwdRV'!B3000)</f>
        <v/>
      </c>
      <c r="J3000" s="18">
        <f>IF(ROW()&lt;=3286,STDEV(D3001:D3021)*SQRT(252),"")</f>
        <v/>
      </c>
      <c r="K3000" s="18">
        <f>IF(ROW()&lt;=3244,LN(B3063/B3000),"")</f>
        <v/>
      </c>
      <c r="L3000" s="19" t="n">
        <v>0.266755585195065</v>
      </c>
      <c r="M3000" s="19" t="n">
        <v>0.6505501833944648</v>
      </c>
      <c r="N3000" s="17" t="n">
        <v>-0.8769695000016441</v>
      </c>
      <c r="O3000" s="20">
        <f>IF(F3000="","",IF(F3000&lt;'04_VOLATILITY_REGIMES'!$C$5,"Low",IF(F3000&lt;'04_VOLATILITY_REGIMES'!$C$6,"Normal",IF(F3000&lt;'04_VOLATILITY_REGIMES'!$C$7,"High","Extreme"))))</f>
        <v/>
      </c>
      <c r="P3000" s="20">
        <f>O3001</f>
        <v/>
      </c>
      <c r="Q3000" s="21">
        <f>YEAR(A3000)</f>
        <v/>
      </c>
    </row>
    <row r="3001">
      <c r="A3001" s="14" t="n">
        <v>45814</v>
      </c>
      <c r="B3001" s="15">
        <f>'01_RAW_Spot'!B3001</f>
        <v/>
      </c>
      <c r="C3001" s="16">
        <f>'01_RAW_IV'!B3001</f>
        <v/>
      </c>
      <c r="D3001" s="15">
        <f>LN(B3001/B3000)</f>
        <v/>
      </c>
      <c r="E3001" s="16">
        <f>STDEV(D2981:D3001)*SQRT(252)</f>
        <v/>
      </c>
      <c r="F3001" s="16">
        <f>STDEV(D2939:D3001)*SQRT(252)</f>
        <v/>
      </c>
      <c r="G3001" s="16">
        <f>IF(OR(C3001="",F3001=""),"",C3001-F3001)</f>
        <v/>
      </c>
      <c r="H3001" s="17">
        <f>IF(OR(C3001="",F3001="",F3001=0),"",C3001/F3001)</f>
        <v/>
      </c>
      <c r="I3001" s="18">
        <f>IF('01_RAW_FwdRV'!B3001="","",'01_RAW_FwdRV'!B3001)</f>
        <v/>
      </c>
      <c r="J3001" s="18">
        <f>IF(ROW()&lt;=3286,STDEV(D3002:D3022)*SQRT(252),"")</f>
        <v/>
      </c>
      <c r="K3001" s="18">
        <f>IF(ROW()&lt;=3244,LN(B3064/B3001),"")</f>
        <v/>
      </c>
      <c r="L3001" s="19" t="n">
        <v>0.2636666666666667</v>
      </c>
      <c r="M3001" s="19" t="n">
        <v>0.6523333333333333</v>
      </c>
      <c r="N3001" s="17" t="n">
        <v>-0.8855398225391953</v>
      </c>
      <c r="O3001" s="20">
        <f>IF(F3001="","",IF(F3001&lt;'04_VOLATILITY_REGIMES'!$C$5,"Low",IF(F3001&lt;'04_VOLATILITY_REGIMES'!$C$6,"Normal",IF(F3001&lt;'04_VOLATILITY_REGIMES'!$C$7,"High","Extreme"))))</f>
        <v/>
      </c>
      <c r="P3001" s="20">
        <f>O3002</f>
        <v/>
      </c>
      <c r="Q3001" s="21">
        <f>YEAR(A3001)</f>
        <v/>
      </c>
    </row>
    <row r="3002">
      <c r="A3002" s="14" t="n">
        <v>45817</v>
      </c>
      <c r="B3002" s="15">
        <f>'01_RAW_Spot'!B3002</f>
        <v/>
      </c>
      <c r="C3002" s="16">
        <f>'01_RAW_IV'!B3002</f>
        <v/>
      </c>
      <c r="D3002" s="15">
        <f>LN(B3002/B3001)</f>
        <v/>
      </c>
      <c r="E3002" s="16">
        <f>STDEV(D2982:D3002)*SQRT(252)</f>
        <v/>
      </c>
      <c r="F3002" s="16">
        <f>STDEV(D2940:D3002)*SQRT(252)</f>
        <v/>
      </c>
      <c r="G3002" s="16">
        <f>IF(OR(C3002="",F3002=""),"",C3002-F3002)</f>
        <v/>
      </c>
      <c r="H3002" s="17">
        <f>IF(OR(C3002="",F3002="",F3002=0),"",C3002/F3002)</f>
        <v/>
      </c>
      <c r="I3002" s="18">
        <f>IF('01_RAW_FwdRV'!B3002="","",'01_RAW_FwdRV'!B3002)</f>
        <v/>
      </c>
      <c r="J3002" s="18">
        <f>IF(ROW()&lt;=3286,STDEV(D3003:D3023)*SQRT(252),"")</f>
        <v/>
      </c>
      <c r="K3002" s="18">
        <f>IF(ROW()&lt;=3244,LN(B3065/B3002),"")</f>
        <v/>
      </c>
      <c r="L3002" s="19" t="n">
        <v>0.2122625791402866</v>
      </c>
      <c r="M3002" s="19" t="n">
        <v>0.6377874041986005</v>
      </c>
      <c r="N3002" s="17" t="n">
        <v>-0.9352598135658359</v>
      </c>
      <c r="O3002" s="20">
        <f>IF(F3002="","",IF(F3002&lt;'04_VOLATILITY_REGIMES'!$C$5,"Low",IF(F3002&lt;'04_VOLATILITY_REGIMES'!$C$6,"Normal",IF(F3002&lt;'04_VOLATILITY_REGIMES'!$C$7,"High","Extreme"))))</f>
        <v/>
      </c>
      <c r="P3002" s="20">
        <f>O3003</f>
        <v/>
      </c>
      <c r="Q3002" s="21">
        <f>YEAR(A3002)</f>
        <v/>
      </c>
    </row>
    <row r="3003">
      <c r="A3003" s="14" t="n">
        <v>45818</v>
      </c>
      <c r="B3003" s="15">
        <f>'01_RAW_Spot'!B3003</f>
        <v/>
      </c>
      <c r="C3003" s="16">
        <f>'01_RAW_IV'!B3003</f>
        <v/>
      </c>
      <c r="D3003" s="15">
        <f>LN(B3003/B3002)</f>
        <v/>
      </c>
      <c r="E3003" s="16">
        <f>STDEV(D2983:D3003)*SQRT(252)</f>
        <v/>
      </c>
      <c r="F3003" s="16">
        <f>STDEV(D2941:D3003)*SQRT(252)</f>
        <v/>
      </c>
      <c r="G3003" s="16">
        <f>IF(OR(C3003="",F3003=""),"",C3003-F3003)</f>
        <v/>
      </c>
      <c r="H3003" s="17">
        <f>IF(OR(C3003="",F3003="",F3003=0),"",C3003/F3003)</f>
        <v/>
      </c>
      <c r="I3003" s="18">
        <f>IF('01_RAW_FwdRV'!B3003="","",'01_RAW_FwdRV'!B3003)</f>
        <v/>
      </c>
      <c r="J3003" s="18">
        <f>IF(ROW()&lt;=3286,STDEV(D3004:D3024)*SQRT(252),"")</f>
        <v/>
      </c>
      <c r="K3003" s="18">
        <f>IF(ROW()&lt;=3244,LN(B3066/B3003),"")</f>
        <v/>
      </c>
      <c r="L3003" s="19" t="n">
        <v>0.1978680879413724</v>
      </c>
      <c r="M3003" s="19" t="n">
        <v>0.6372418387741505</v>
      </c>
      <c r="N3003" s="17" t="n">
        <v>-0.9712733609185289</v>
      </c>
      <c r="O3003" s="20">
        <f>IF(F3003="","",IF(F3003&lt;'04_VOLATILITY_REGIMES'!$C$5,"Low",IF(F3003&lt;'04_VOLATILITY_REGIMES'!$C$6,"Normal",IF(F3003&lt;'04_VOLATILITY_REGIMES'!$C$7,"High","Extreme"))))</f>
        <v/>
      </c>
      <c r="P3003" s="20">
        <f>O3004</f>
        <v/>
      </c>
      <c r="Q3003" s="21">
        <f>YEAR(A3003)</f>
        <v/>
      </c>
    </row>
    <row r="3004">
      <c r="A3004" s="14" t="n">
        <v>45819</v>
      </c>
      <c r="B3004" s="15">
        <f>'01_RAW_Spot'!B3004</f>
        <v/>
      </c>
      <c r="C3004" s="16">
        <f>'01_RAW_IV'!B3004</f>
        <v/>
      </c>
      <c r="D3004" s="15">
        <f>LN(B3004/B3003)</f>
        <v/>
      </c>
      <c r="E3004" s="16">
        <f>STDEV(D2984:D3004)*SQRT(252)</f>
        <v/>
      </c>
      <c r="F3004" s="16">
        <f>STDEV(D2942:D3004)*SQRT(252)</f>
        <v/>
      </c>
      <c r="G3004" s="16">
        <f>IF(OR(C3004="",F3004=""),"",C3004-F3004)</f>
        <v/>
      </c>
      <c r="H3004" s="17">
        <f>IF(OR(C3004="",F3004="",F3004=0),"",C3004/F3004)</f>
        <v/>
      </c>
      <c r="I3004" s="18">
        <f>IF('01_RAW_FwdRV'!B3004="","",'01_RAW_FwdRV'!B3004)</f>
        <v/>
      </c>
      <c r="J3004" s="18">
        <f>IF(ROW()&lt;=3286,STDEV(D3005:D3025)*SQRT(252),"")</f>
        <v/>
      </c>
      <c r="K3004" s="18">
        <f>IF(ROW()&lt;=3244,LN(B3067/B3004),"")</f>
        <v/>
      </c>
      <c r="L3004" s="19" t="n">
        <v>0.1701631701631702</v>
      </c>
      <c r="M3004" s="19" t="n">
        <v>0.6373626373626373</v>
      </c>
      <c r="N3004" s="17" t="n">
        <v>-1.097009240605664</v>
      </c>
      <c r="O3004" s="20">
        <f>IF(F3004="","",IF(F3004&lt;'04_VOLATILITY_REGIMES'!$C$5,"Low",IF(F3004&lt;'04_VOLATILITY_REGIMES'!$C$6,"Normal",IF(F3004&lt;'04_VOLATILITY_REGIMES'!$C$7,"High","Extreme"))))</f>
        <v/>
      </c>
      <c r="P3004" s="20">
        <f>O3005</f>
        <v/>
      </c>
      <c r="Q3004" s="21">
        <f>YEAR(A3004)</f>
        <v/>
      </c>
    </row>
    <row r="3005">
      <c r="A3005" s="14" t="n">
        <v>45820</v>
      </c>
      <c r="B3005" s="15">
        <f>'01_RAW_Spot'!B3005</f>
        <v/>
      </c>
      <c r="C3005" s="16">
        <f>'01_RAW_IV'!B3005</f>
        <v/>
      </c>
      <c r="D3005" s="15">
        <f>LN(B3005/B3004)</f>
        <v/>
      </c>
      <c r="E3005" s="16">
        <f>STDEV(D2985:D3005)*SQRT(252)</f>
        <v/>
      </c>
      <c r="F3005" s="16">
        <f>STDEV(D2943:D3005)*SQRT(252)</f>
        <v/>
      </c>
      <c r="G3005" s="16">
        <f>IF(OR(C3005="",F3005=""),"",C3005-F3005)</f>
        <v/>
      </c>
      <c r="H3005" s="17">
        <f>IF(OR(C3005="",F3005="",F3005=0),"",C3005/F3005)</f>
        <v/>
      </c>
      <c r="I3005" s="18">
        <f>IF('01_RAW_FwdRV'!B3005="","",'01_RAW_FwdRV'!B3005)</f>
        <v/>
      </c>
      <c r="J3005" s="18">
        <f>IF(ROW()&lt;=3286,STDEV(D3006:D3026)*SQRT(252),"")</f>
        <v/>
      </c>
      <c r="K3005" s="18">
        <f>IF(ROW()&lt;=3244,LN(B3068/B3005),"")</f>
        <v/>
      </c>
      <c r="L3005" s="19" t="n">
        <v>0.1707723035952064</v>
      </c>
      <c r="M3005" s="19" t="n">
        <v>0.6291611185086551</v>
      </c>
      <c r="N3005" s="17" t="n">
        <v>-1.074379416429725</v>
      </c>
      <c r="O3005" s="20">
        <f>IF(F3005="","",IF(F3005&lt;'04_VOLATILITY_REGIMES'!$C$5,"Low",IF(F3005&lt;'04_VOLATILITY_REGIMES'!$C$6,"Normal",IF(F3005&lt;'04_VOLATILITY_REGIMES'!$C$7,"High","Extreme"))))</f>
        <v/>
      </c>
      <c r="P3005" s="20">
        <f>O3006</f>
        <v/>
      </c>
      <c r="Q3005" s="21">
        <f>YEAR(A3005)</f>
        <v/>
      </c>
    </row>
    <row r="3006">
      <c r="A3006" s="14" t="n">
        <v>45821</v>
      </c>
      <c r="B3006" s="15">
        <f>'01_RAW_Spot'!B3006</f>
        <v/>
      </c>
      <c r="C3006" s="16">
        <f>'01_RAW_IV'!B3006</f>
        <v/>
      </c>
      <c r="D3006" s="15">
        <f>LN(B3006/B3005)</f>
        <v/>
      </c>
      <c r="E3006" s="16">
        <f>STDEV(D2986:D3006)*SQRT(252)</f>
        <v/>
      </c>
      <c r="F3006" s="16">
        <f>STDEV(D2944:D3006)*SQRT(252)</f>
        <v/>
      </c>
      <c r="G3006" s="16">
        <f>IF(OR(C3006="",F3006=""),"",C3006-F3006)</f>
        <v/>
      </c>
      <c r="H3006" s="17">
        <f>IF(OR(C3006="",F3006="",F3006=0),"",C3006/F3006)</f>
        <v/>
      </c>
      <c r="I3006" s="18">
        <f>IF('01_RAW_FwdRV'!B3006="","",'01_RAW_FwdRV'!B3006)</f>
        <v/>
      </c>
      <c r="J3006" s="18">
        <f>IF(ROW()&lt;=3286,STDEV(D3007:D3027)*SQRT(252),"")</f>
        <v/>
      </c>
      <c r="K3006" s="18">
        <f>IF(ROW()&lt;=3244,LN(B3069/B3006),"")</f>
        <v/>
      </c>
      <c r="L3006" s="19" t="n">
        <v>0.2405990016638935</v>
      </c>
      <c r="M3006" s="19" t="n">
        <v>0.6559068219633943</v>
      </c>
      <c r="N3006" s="17" t="n">
        <v>-0.9279926536547471</v>
      </c>
      <c r="O3006" s="20">
        <f>IF(F3006="","",IF(F3006&lt;'04_VOLATILITY_REGIMES'!$C$5,"Low",IF(F3006&lt;'04_VOLATILITY_REGIMES'!$C$6,"Normal",IF(F3006&lt;'04_VOLATILITY_REGIMES'!$C$7,"High","Extreme"))))</f>
        <v/>
      </c>
      <c r="P3006" s="20">
        <f>O3007</f>
        <v/>
      </c>
      <c r="Q3006" s="21">
        <f>YEAR(A3006)</f>
        <v/>
      </c>
    </row>
    <row r="3007">
      <c r="A3007" s="14" t="n">
        <v>45824</v>
      </c>
      <c r="B3007" s="15">
        <f>'01_RAW_Spot'!B3007</f>
        <v/>
      </c>
      <c r="C3007" s="16">
        <f>'01_RAW_IV'!B3007</f>
        <v/>
      </c>
      <c r="D3007" s="15">
        <f>LN(B3007/B3006)</f>
        <v/>
      </c>
      <c r="E3007" s="16">
        <f>STDEV(D2987:D3007)*SQRT(252)</f>
        <v/>
      </c>
      <c r="F3007" s="16">
        <f>STDEV(D2945:D3007)*SQRT(252)</f>
        <v/>
      </c>
      <c r="G3007" s="16">
        <f>IF(OR(C3007="",F3007=""),"",C3007-F3007)</f>
        <v/>
      </c>
      <c r="H3007" s="17">
        <f>IF(OR(C3007="",F3007="",F3007=0),"",C3007/F3007)</f>
        <v/>
      </c>
      <c r="I3007" s="18">
        <f>IF('01_RAW_FwdRV'!B3007="","",'01_RAW_FwdRV'!B3007)</f>
        <v/>
      </c>
      <c r="J3007" s="18">
        <f>IF(ROW()&lt;=3286,STDEV(D3008:D3028)*SQRT(252),"")</f>
        <v/>
      </c>
      <c r="K3007" s="18">
        <f>IF(ROW()&lt;=3244,LN(B3070/B3007),"")</f>
        <v/>
      </c>
      <c r="L3007" s="19" t="n">
        <v>0.20791749833666</v>
      </c>
      <c r="M3007" s="19" t="n">
        <v>0.6516966067864272</v>
      </c>
      <c r="N3007" s="17" t="n">
        <v>-0.977427628969222</v>
      </c>
      <c r="O3007" s="20">
        <f>IF(F3007="","",IF(F3007&lt;'04_VOLATILITY_REGIMES'!$C$5,"Low",IF(F3007&lt;'04_VOLATILITY_REGIMES'!$C$6,"Normal",IF(F3007&lt;'04_VOLATILITY_REGIMES'!$C$7,"High","Extreme"))))</f>
        <v/>
      </c>
      <c r="P3007" s="20">
        <f>O3008</f>
        <v/>
      </c>
      <c r="Q3007" s="21">
        <f>YEAR(A3007)</f>
        <v/>
      </c>
    </row>
    <row r="3008">
      <c r="A3008" s="14" t="n">
        <v>45825</v>
      </c>
      <c r="B3008" s="15">
        <f>'01_RAW_Spot'!B3008</f>
        <v/>
      </c>
      <c r="C3008" s="16">
        <f>'01_RAW_IV'!B3008</f>
        <v/>
      </c>
      <c r="D3008" s="15">
        <f>LN(B3008/B3007)</f>
        <v/>
      </c>
      <c r="E3008" s="16">
        <f>STDEV(D2988:D3008)*SQRT(252)</f>
        <v/>
      </c>
      <c r="F3008" s="16">
        <f>STDEV(D2946:D3008)*SQRT(252)</f>
        <v/>
      </c>
      <c r="G3008" s="16">
        <f>IF(OR(C3008="",F3008=""),"",C3008-F3008)</f>
        <v/>
      </c>
      <c r="H3008" s="17">
        <f>IF(OR(C3008="",F3008="",F3008=0),"",C3008/F3008)</f>
        <v/>
      </c>
      <c r="I3008" s="18">
        <f>IF('01_RAW_FwdRV'!B3008="","",'01_RAW_FwdRV'!B3008)</f>
        <v/>
      </c>
      <c r="J3008" s="18">
        <f>IF(ROW()&lt;=3286,STDEV(D3009:D3029)*SQRT(252),"")</f>
        <v/>
      </c>
      <c r="K3008" s="18">
        <f>IF(ROW()&lt;=3244,LN(B3071/B3008),"")</f>
        <v/>
      </c>
      <c r="L3008" s="19" t="n">
        <v>0.2135018290655138</v>
      </c>
      <c r="M3008" s="19" t="n">
        <v>0.6301962088460259</v>
      </c>
      <c r="N3008" s="17" t="n">
        <v>-0.913314381969235</v>
      </c>
      <c r="O3008" s="20">
        <f>IF(F3008="","",IF(F3008&lt;'04_VOLATILITY_REGIMES'!$C$5,"Low",IF(F3008&lt;'04_VOLATILITY_REGIMES'!$C$6,"Normal",IF(F3008&lt;'04_VOLATILITY_REGIMES'!$C$7,"High","Extreme"))))</f>
        <v/>
      </c>
      <c r="P3008" s="20">
        <f>O3009</f>
        <v/>
      </c>
      <c r="Q3008" s="21">
        <f>YEAR(A3008)</f>
        <v/>
      </c>
    </row>
    <row r="3009">
      <c r="A3009" s="14" t="n">
        <v>45826</v>
      </c>
      <c r="B3009" s="15">
        <f>'01_RAW_Spot'!B3009</f>
        <v/>
      </c>
      <c r="C3009" s="16">
        <f>'01_RAW_IV'!B3009</f>
        <v/>
      </c>
      <c r="D3009" s="15">
        <f>LN(B3009/B3008)</f>
        <v/>
      </c>
      <c r="E3009" s="16">
        <f>STDEV(D2989:D3009)*SQRT(252)</f>
        <v/>
      </c>
      <c r="F3009" s="16">
        <f>STDEV(D2947:D3009)*SQRT(252)</f>
        <v/>
      </c>
      <c r="G3009" s="16">
        <f>IF(OR(C3009="",F3009=""),"",C3009-F3009)</f>
        <v/>
      </c>
      <c r="H3009" s="17">
        <f>IF(OR(C3009="",F3009="",F3009=0),"",C3009/F3009)</f>
        <v/>
      </c>
      <c r="I3009" s="18">
        <f>IF('01_RAW_FwdRV'!B3009="","",'01_RAW_FwdRV'!B3009)</f>
        <v/>
      </c>
      <c r="J3009" s="18">
        <f>IF(ROW()&lt;=3286,STDEV(D3010:D3030)*SQRT(252),"")</f>
        <v/>
      </c>
      <c r="K3009" s="18">
        <f>IF(ROW()&lt;=3244,LN(B3072/B3009),"")</f>
        <v/>
      </c>
      <c r="L3009" s="19" t="n">
        <v>0.2792553191489361</v>
      </c>
      <c r="M3009" s="19" t="n">
        <v>0.635970744680851</v>
      </c>
      <c r="N3009" s="17" t="n">
        <v>-0.8165946822941891</v>
      </c>
      <c r="O3009" s="20">
        <f>IF(F3009="","",IF(F3009&lt;'04_VOLATILITY_REGIMES'!$C$5,"Low",IF(F3009&lt;'04_VOLATILITY_REGIMES'!$C$6,"Normal",IF(F3009&lt;'04_VOLATILITY_REGIMES'!$C$7,"High","Extreme"))))</f>
        <v/>
      </c>
      <c r="P3009" s="20">
        <f>O3010</f>
        <v/>
      </c>
      <c r="Q3009" s="21">
        <f>YEAR(A3009)</f>
        <v/>
      </c>
    </row>
    <row r="3010">
      <c r="A3010" s="14" t="n">
        <v>45827</v>
      </c>
      <c r="B3010" s="15">
        <f>'01_RAW_Spot'!B3010</f>
        <v/>
      </c>
      <c r="C3010" s="16">
        <f>'01_RAW_IV'!B3010</f>
        <v/>
      </c>
      <c r="D3010" s="15">
        <f>LN(B3010/B3009)</f>
        <v/>
      </c>
      <c r="E3010" s="16">
        <f>STDEV(D2990:D3010)*SQRT(252)</f>
        <v/>
      </c>
      <c r="F3010" s="16">
        <f>STDEV(D2948:D3010)*SQRT(252)</f>
        <v/>
      </c>
      <c r="G3010" s="16">
        <f>IF(OR(C3010="",F3010=""),"",C3010-F3010)</f>
        <v/>
      </c>
      <c r="H3010" s="17">
        <f>IF(OR(C3010="",F3010="",F3010=0),"",C3010/F3010)</f>
        <v/>
      </c>
      <c r="I3010" s="18">
        <f>IF('01_RAW_FwdRV'!B3010="","",'01_RAW_FwdRV'!B3010)</f>
        <v/>
      </c>
      <c r="J3010" s="18">
        <f>IF(ROW()&lt;=3286,STDEV(D3011:D3031)*SQRT(252),"")</f>
        <v/>
      </c>
      <c r="K3010" s="18">
        <f>IF(ROW()&lt;=3244,LN(B3073/B3010),"")</f>
        <v/>
      </c>
      <c r="L3010" s="19" t="n">
        <v>0.3399800598205384</v>
      </c>
      <c r="M3010" s="19" t="n">
        <v>0.6450648055832503</v>
      </c>
      <c r="N3010" s="17" t="n">
        <v>-0.7413973827931911</v>
      </c>
      <c r="O3010" s="20">
        <f>IF(F3010="","",IF(F3010&lt;'04_VOLATILITY_REGIMES'!$C$5,"Low",IF(F3010&lt;'04_VOLATILITY_REGIMES'!$C$6,"Normal",IF(F3010&lt;'04_VOLATILITY_REGIMES'!$C$7,"High","Extreme"))))</f>
        <v/>
      </c>
      <c r="P3010" s="20">
        <f>O3011</f>
        <v/>
      </c>
      <c r="Q3010" s="21">
        <f>YEAR(A3010)</f>
        <v/>
      </c>
    </row>
    <row r="3011">
      <c r="A3011" s="14" t="n">
        <v>45828</v>
      </c>
      <c r="B3011" s="15">
        <f>'01_RAW_Spot'!B3011</f>
        <v/>
      </c>
      <c r="C3011" s="16">
        <f>'01_RAW_IV'!B3011</f>
        <v/>
      </c>
      <c r="D3011" s="15">
        <f>LN(B3011/B3010)</f>
        <v/>
      </c>
      <c r="E3011" s="16">
        <f>STDEV(D2991:D3011)*SQRT(252)</f>
        <v/>
      </c>
      <c r="F3011" s="16">
        <f>STDEV(D2949:D3011)*SQRT(252)</f>
        <v/>
      </c>
      <c r="G3011" s="16">
        <f>IF(OR(C3011="",F3011=""),"",C3011-F3011)</f>
        <v/>
      </c>
      <c r="H3011" s="17">
        <f>IF(OR(C3011="",F3011="",F3011=0),"",C3011/F3011)</f>
        <v/>
      </c>
      <c r="I3011" s="18">
        <f>IF('01_RAW_FwdRV'!B3011="","",'01_RAW_FwdRV'!B3011)</f>
        <v/>
      </c>
      <c r="J3011" s="18">
        <f>IF(ROW()&lt;=3286,STDEV(D3012:D3032)*SQRT(252),"")</f>
        <v/>
      </c>
      <c r="K3011" s="18">
        <f>IF(ROW()&lt;=3244,LN(B3074/B3011),"")</f>
        <v/>
      </c>
      <c r="L3011" s="19" t="n">
        <v>0.2677740863787376</v>
      </c>
      <c r="M3011" s="19" t="n">
        <v>0.6425249169435215</v>
      </c>
      <c r="N3011" s="17" t="n">
        <v>-0.8572905266288819</v>
      </c>
      <c r="O3011" s="20">
        <f>IF(F3011="","",IF(F3011&lt;'04_VOLATILITY_REGIMES'!$C$5,"Low",IF(F3011&lt;'04_VOLATILITY_REGIMES'!$C$6,"Normal",IF(F3011&lt;'04_VOLATILITY_REGIMES'!$C$7,"High","Extreme"))))</f>
        <v/>
      </c>
      <c r="P3011" s="20">
        <f>O3012</f>
        <v/>
      </c>
      <c r="Q3011" s="21">
        <f>YEAR(A3011)</f>
        <v/>
      </c>
    </row>
    <row r="3012">
      <c r="A3012" s="14" t="n">
        <v>45831</v>
      </c>
      <c r="B3012" s="15">
        <f>'01_RAW_Spot'!B3012</f>
        <v/>
      </c>
      <c r="C3012" s="16">
        <f>'01_RAW_IV'!B3012</f>
        <v/>
      </c>
      <c r="D3012" s="15">
        <f>LN(B3012/B3011)</f>
        <v/>
      </c>
      <c r="E3012" s="16">
        <f>STDEV(D2992:D3012)*SQRT(252)</f>
        <v/>
      </c>
      <c r="F3012" s="16">
        <f>STDEV(D2950:D3012)*SQRT(252)</f>
        <v/>
      </c>
      <c r="G3012" s="16">
        <f>IF(OR(C3012="",F3012=""),"",C3012-F3012)</f>
        <v/>
      </c>
      <c r="H3012" s="17">
        <f>IF(OR(C3012="",F3012="",F3012=0),"",C3012/F3012)</f>
        <v/>
      </c>
      <c r="I3012" s="18">
        <f>IF('01_RAW_FwdRV'!B3012="","",'01_RAW_FwdRV'!B3012)</f>
        <v/>
      </c>
      <c r="J3012" s="18">
        <f>IF(ROW()&lt;=3286,STDEV(D3013:D3033)*SQRT(252),"")</f>
        <v/>
      </c>
      <c r="K3012" s="18">
        <f>IF(ROW()&lt;=3244,LN(B3075/B3012),"")</f>
        <v/>
      </c>
      <c r="L3012" s="19" t="n">
        <v>0.2710063101959482</v>
      </c>
      <c r="M3012" s="19" t="n">
        <v>0.6406509465293923</v>
      </c>
      <c r="N3012" s="17" t="n">
        <v>-0.8480690543094412</v>
      </c>
      <c r="O3012" s="20">
        <f>IF(F3012="","",IF(F3012&lt;'04_VOLATILITY_REGIMES'!$C$5,"Low",IF(F3012&lt;'04_VOLATILITY_REGIMES'!$C$6,"Normal",IF(F3012&lt;'04_VOLATILITY_REGIMES'!$C$7,"High","Extreme"))))</f>
        <v/>
      </c>
      <c r="P3012" s="20">
        <f>O3013</f>
        <v/>
      </c>
      <c r="Q3012" s="21">
        <f>YEAR(A3012)</f>
        <v/>
      </c>
    </row>
    <row r="3013">
      <c r="A3013" s="14" t="n">
        <v>45832</v>
      </c>
      <c r="B3013" s="15">
        <f>'01_RAW_Spot'!B3013</f>
        <v/>
      </c>
      <c r="C3013" s="16">
        <f>'01_RAW_IV'!B3013</f>
        <v/>
      </c>
      <c r="D3013" s="15">
        <f>LN(B3013/B3012)</f>
        <v/>
      </c>
      <c r="E3013" s="16">
        <f>STDEV(D2993:D3013)*SQRT(252)</f>
        <v/>
      </c>
      <c r="F3013" s="16">
        <f>STDEV(D2951:D3013)*SQRT(252)</f>
        <v/>
      </c>
      <c r="G3013" s="16">
        <f>IF(OR(C3013="",F3013=""),"",C3013-F3013)</f>
        <v/>
      </c>
      <c r="H3013" s="17">
        <f>IF(OR(C3013="",F3013="",F3013=0),"",C3013/F3013)</f>
        <v/>
      </c>
      <c r="I3013" s="18">
        <f>IF('01_RAW_FwdRV'!B3013="","",'01_RAW_FwdRV'!B3013)</f>
        <v/>
      </c>
      <c r="J3013" s="18">
        <f>IF(ROW()&lt;=3286,STDEV(D3014:D3034)*SQRT(252),"")</f>
        <v/>
      </c>
      <c r="K3013" s="18">
        <f>IF(ROW()&lt;=3244,LN(B3076/B3013),"")</f>
        <v/>
      </c>
      <c r="L3013" s="19" t="n">
        <v>0.2134794156706507</v>
      </c>
      <c r="M3013" s="19" t="n">
        <v>0.7061752988047809</v>
      </c>
      <c r="N3013" s="17" t="n">
        <v>-1.098092722605829</v>
      </c>
      <c r="O3013" s="20">
        <f>IF(F3013="","",IF(F3013&lt;'04_VOLATILITY_REGIMES'!$C$5,"Low",IF(F3013&lt;'04_VOLATILITY_REGIMES'!$C$6,"Normal",IF(F3013&lt;'04_VOLATILITY_REGIMES'!$C$7,"High","Extreme"))))</f>
        <v/>
      </c>
      <c r="P3013" s="20">
        <f>O3014</f>
        <v/>
      </c>
      <c r="Q3013" s="21">
        <f>YEAR(A3013)</f>
        <v/>
      </c>
    </row>
    <row r="3014">
      <c r="A3014" s="14" t="n">
        <v>45833</v>
      </c>
      <c r="B3014" s="15">
        <f>'01_RAW_Spot'!B3014</f>
        <v/>
      </c>
      <c r="C3014" s="16">
        <f>'01_RAW_IV'!B3014</f>
        <v/>
      </c>
      <c r="D3014" s="15">
        <f>LN(B3014/B3013)</f>
        <v/>
      </c>
      <c r="E3014" s="16">
        <f>STDEV(D2994:D3014)*SQRT(252)</f>
        <v/>
      </c>
      <c r="F3014" s="16">
        <f>STDEV(D2952:D3014)*SQRT(252)</f>
        <v/>
      </c>
      <c r="G3014" s="16">
        <f>IF(OR(C3014="",F3014=""),"",C3014-F3014)</f>
        <v/>
      </c>
      <c r="H3014" s="17">
        <f>IF(OR(C3014="",F3014="",F3014=0),"",C3014/F3014)</f>
        <v/>
      </c>
      <c r="I3014" s="18">
        <f>IF('01_RAW_FwdRV'!B3014="","",'01_RAW_FwdRV'!B3014)</f>
        <v/>
      </c>
      <c r="J3014" s="18">
        <f>IF(ROW()&lt;=3286,STDEV(D3015:D3035)*SQRT(252),"")</f>
        <v/>
      </c>
      <c r="K3014" s="18">
        <f>IF(ROW()&lt;=3244,LN(B3077/B3014),"")</f>
        <v/>
      </c>
      <c r="L3014" s="19" t="n">
        <v>0.2077663458347162</v>
      </c>
      <c r="M3014" s="19" t="n">
        <v>0.7062728177895785</v>
      </c>
      <c r="N3014" s="17" t="n">
        <v>-1.108675416246511</v>
      </c>
      <c r="O3014" s="20">
        <f>IF(F3014="","",IF(F3014&lt;'04_VOLATILITY_REGIMES'!$C$5,"Low",IF(F3014&lt;'04_VOLATILITY_REGIMES'!$C$6,"Normal",IF(F3014&lt;'04_VOLATILITY_REGIMES'!$C$7,"High","Extreme"))))</f>
        <v/>
      </c>
      <c r="P3014" s="20">
        <f>O3015</f>
        <v/>
      </c>
      <c r="Q3014" s="21">
        <f>YEAR(A3014)</f>
        <v/>
      </c>
    </row>
    <row r="3015">
      <c r="A3015" s="14" t="n">
        <v>45834</v>
      </c>
      <c r="B3015" s="15">
        <f>'01_RAW_Spot'!B3015</f>
        <v/>
      </c>
      <c r="C3015" s="16">
        <f>'01_RAW_IV'!B3015</f>
        <v/>
      </c>
      <c r="D3015" s="15">
        <f>LN(B3015/B3014)</f>
        <v/>
      </c>
      <c r="E3015" s="16">
        <f>STDEV(D2995:D3015)*SQRT(252)</f>
        <v/>
      </c>
      <c r="F3015" s="16">
        <f>STDEV(D2953:D3015)*SQRT(252)</f>
        <v/>
      </c>
      <c r="G3015" s="16">
        <f>IF(OR(C3015="",F3015=""),"",C3015-F3015)</f>
        <v/>
      </c>
      <c r="H3015" s="17">
        <f>IF(OR(C3015="",F3015="",F3015=0),"",C3015/F3015)</f>
        <v/>
      </c>
      <c r="I3015" s="18">
        <f>IF('01_RAW_FwdRV'!B3015="","",'01_RAW_FwdRV'!B3015)</f>
        <v/>
      </c>
      <c r="J3015" s="18">
        <f>IF(ROW()&lt;=3286,STDEV(D3016:D3036)*SQRT(252),"")</f>
        <v/>
      </c>
      <c r="K3015" s="18">
        <f>IF(ROW()&lt;=3244,LN(B3078/B3015),"")</f>
        <v/>
      </c>
      <c r="L3015" s="19" t="n">
        <v>0.2196416721964167</v>
      </c>
      <c r="M3015" s="19" t="n">
        <v>0.7262773722627737</v>
      </c>
      <c r="N3015" s="17" t="n">
        <v>-1.116332753877963</v>
      </c>
      <c r="O3015" s="20">
        <f>IF(F3015="","",IF(F3015&lt;'04_VOLATILITY_REGIMES'!$C$5,"Low",IF(F3015&lt;'04_VOLATILITY_REGIMES'!$C$6,"Normal",IF(F3015&lt;'04_VOLATILITY_REGIMES'!$C$7,"High","Extreme"))))</f>
        <v/>
      </c>
      <c r="P3015" s="20">
        <f>O3016</f>
        <v/>
      </c>
      <c r="Q3015" s="21">
        <f>YEAR(A3015)</f>
        <v/>
      </c>
    </row>
    <row r="3016">
      <c r="A3016" s="14" t="n">
        <v>45835</v>
      </c>
      <c r="B3016" s="15">
        <f>'01_RAW_Spot'!B3016</f>
        <v/>
      </c>
      <c r="C3016" s="16">
        <f>'01_RAW_IV'!B3016</f>
        <v/>
      </c>
      <c r="D3016" s="15">
        <f>LN(B3016/B3015)</f>
        <v/>
      </c>
      <c r="E3016" s="16">
        <f>STDEV(D2996:D3016)*SQRT(252)</f>
        <v/>
      </c>
      <c r="F3016" s="16">
        <f>STDEV(D2954:D3016)*SQRT(252)</f>
        <v/>
      </c>
      <c r="G3016" s="16">
        <f>IF(OR(C3016="",F3016=""),"",C3016-F3016)</f>
        <v/>
      </c>
      <c r="H3016" s="17">
        <f>IF(OR(C3016="",F3016="",F3016=0),"",C3016/F3016)</f>
        <v/>
      </c>
      <c r="I3016" s="18">
        <f>IF('01_RAW_FwdRV'!B3016="","",'01_RAW_FwdRV'!B3016)</f>
        <v/>
      </c>
      <c r="J3016" s="18">
        <f>IF(ROW()&lt;=3286,STDEV(D3017:D3037)*SQRT(252),"")</f>
        <v/>
      </c>
      <c r="K3016" s="18">
        <f>IF(ROW()&lt;=3244,LN(B3079/B3016),"")</f>
        <v/>
      </c>
      <c r="L3016" s="19" t="n">
        <v>0.2398009950248756</v>
      </c>
      <c r="M3016" s="19" t="n">
        <v>0.7107794361525704</v>
      </c>
      <c r="N3016" s="17" t="n">
        <v>-1.054396363067446</v>
      </c>
      <c r="O3016" s="20">
        <f>IF(F3016="","",IF(F3016&lt;'04_VOLATILITY_REGIMES'!$C$5,"Low",IF(F3016&lt;'04_VOLATILITY_REGIMES'!$C$6,"Normal",IF(F3016&lt;'04_VOLATILITY_REGIMES'!$C$7,"High","Extreme"))))</f>
        <v/>
      </c>
      <c r="P3016" s="20">
        <f>O3017</f>
        <v/>
      </c>
      <c r="Q3016" s="21">
        <f>YEAR(A3016)</f>
        <v/>
      </c>
    </row>
    <row r="3017">
      <c r="A3017" s="14" t="n">
        <v>45838</v>
      </c>
      <c r="B3017" s="15">
        <f>'01_RAW_Spot'!B3017</f>
        <v/>
      </c>
      <c r="C3017" s="16">
        <f>'01_RAW_IV'!B3017</f>
        <v/>
      </c>
      <c r="D3017" s="15">
        <f>LN(B3017/B3016)</f>
        <v/>
      </c>
      <c r="E3017" s="16">
        <f>STDEV(D2997:D3017)*SQRT(252)</f>
        <v/>
      </c>
      <c r="F3017" s="16">
        <f>STDEV(D2955:D3017)*SQRT(252)</f>
        <v/>
      </c>
      <c r="G3017" s="16">
        <f>IF(OR(C3017="",F3017=""),"",C3017-F3017)</f>
        <v/>
      </c>
      <c r="H3017" s="17">
        <f>IF(OR(C3017="",F3017="",F3017=0),"",C3017/F3017)</f>
        <v/>
      </c>
      <c r="I3017" s="18">
        <f>IF('01_RAW_FwdRV'!B3017="","",'01_RAW_FwdRV'!B3017)</f>
        <v/>
      </c>
      <c r="J3017" s="18">
        <f>IF(ROW()&lt;=3286,STDEV(D3018:D3038)*SQRT(252),"")</f>
        <v/>
      </c>
      <c r="K3017" s="18">
        <f>IF(ROW()&lt;=3244,LN(B3080/B3017),"")</f>
        <v/>
      </c>
      <c r="L3017" s="19" t="n">
        <v>0.2526525198938992</v>
      </c>
      <c r="M3017" s="19" t="n">
        <v>0.7049071618037135</v>
      </c>
      <c r="N3017" s="17" t="n">
        <v>-1.026758109466085</v>
      </c>
      <c r="O3017" s="20">
        <f>IF(F3017="","",IF(F3017&lt;'04_VOLATILITY_REGIMES'!$C$5,"Low",IF(F3017&lt;'04_VOLATILITY_REGIMES'!$C$6,"Normal",IF(F3017&lt;'04_VOLATILITY_REGIMES'!$C$7,"High","Extreme"))))</f>
        <v/>
      </c>
      <c r="P3017" s="20">
        <f>O3018</f>
        <v/>
      </c>
      <c r="Q3017" s="21">
        <f>YEAR(A3017)</f>
        <v/>
      </c>
    </row>
    <row r="3018">
      <c r="A3018" s="14" t="n">
        <v>45839</v>
      </c>
      <c r="B3018" s="15">
        <f>'01_RAW_Spot'!B3018</f>
        <v/>
      </c>
      <c r="C3018" s="16">
        <f>'01_RAW_IV'!B3018</f>
        <v/>
      </c>
      <c r="D3018" s="15">
        <f>LN(B3018/B3017)</f>
        <v/>
      </c>
      <c r="E3018" s="16">
        <f>STDEV(D2998:D3018)*SQRT(252)</f>
        <v/>
      </c>
      <c r="F3018" s="16">
        <f>STDEV(D2956:D3018)*SQRT(252)</f>
        <v/>
      </c>
      <c r="G3018" s="16">
        <f>IF(OR(C3018="",F3018=""),"",C3018-F3018)</f>
        <v/>
      </c>
      <c r="H3018" s="17">
        <f>IF(OR(C3018="",F3018="",F3018=0),"",C3018/F3018)</f>
        <v/>
      </c>
      <c r="I3018" s="18">
        <f>IF('01_RAW_FwdRV'!B3018="","",'01_RAW_FwdRV'!B3018)</f>
        <v/>
      </c>
      <c r="J3018" s="18">
        <f>IF(ROW()&lt;=3286,STDEV(D3019:D3039)*SQRT(252),"")</f>
        <v/>
      </c>
      <c r="K3018" s="18">
        <f>IF(ROW()&lt;=3244,LN(B3081/B3018),"")</f>
        <v/>
      </c>
      <c r="L3018" s="19" t="n">
        <v>0.2104739807756049</v>
      </c>
      <c r="M3018" s="19" t="n">
        <v>0.7096453430560159</v>
      </c>
      <c r="N3018" s="17" t="n">
        <v>-1.107164967004775</v>
      </c>
      <c r="O3018" s="20">
        <f>IF(F3018="","",IF(F3018&lt;'04_VOLATILITY_REGIMES'!$C$5,"Low",IF(F3018&lt;'04_VOLATILITY_REGIMES'!$C$6,"Normal",IF(F3018&lt;'04_VOLATILITY_REGIMES'!$C$7,"High","Extreme"))))</f>
        <v/>
      </c>
      <c r="P3018" s="20">
        <f>O3019</f>
        <v/>
      </c>
      <c r="Q3018" s="21">
        <f>YEAR(A3018)</f>
        <v/>
      </c>
    </row>
    <row r="3019">
      <c r="A3019" s="14" t="n">
        <v>45840</v>
      </c>
      <c r="B3019" s="15">
        <f>'01_RAW_Spot'!B3019</f>
        <v/>
      </c>
      <c r="C3019" s="16">
        <f>'01_RAW_IV'!B3019</f>
        <v/>
      </c>
      <c r="D3019" s="15">
        <f>LN(B3019/B3018)</f>
        <v/>
      </c>
      <c r="E3019" s="16">
        <f>STDEV(D2999:D3019)*SQRT(252)</f>
        <v/>
      </c>
      <c r="F3019" s="16">
        <f>STDEV(D2957:D3019)*SQRT(252)</f>
        <v/>
      </c>
      <c r="G3019" s="16">
        <f>IF(OR(C3019="",F3019=""),"",C3019-F3019)</f>
        <v/>
      </c>
      <c r="H3019" s="17">
        <f>IF(OR(C3019="",F3019="",F3019=0),"",C3019/F3019)</f>
        <v/>
      </c>
      <c r="I3019" s="18">
        <f>IF('01_RAW_FwdRV'!B3019="","",'01_RAW_FwdRV'!B3019)</f>
        <v/>
      </c>
      <c r="J3019" s="18">
        <f>IF(ROW()&lt;=3286,STDEV(D3020:D3040)*SQRT(252),"")</f>
        <v/>
      </c>
      <c r="K3019" s="18">
        <f>IF(ROW()&lt;=3244,LN(B3082/B3019),"")</f>
        <v/>
      </c>
      <c r="L3019" s="19" t="n">
        <v>0.2097415506958251</v>
      </c>
      <c r="M3019" s="19" t="n">
        <v>0.7137176938369781</v>
      </c>
      <c r="N3019" s="17" t="n">
        <v>-1.118343749353108</v>
      </c>
      <c r="O3019" s="20">
        <f>IF(F3019="","",IF(F3019&lt;'04_VOLATILITY_REGIMES'!$C$5,"Low",IF(F3019&lt;'04_VOLATILITY_REGIMES'!$C$6,"Normal",IF(F3019&lt;'04_VOLATILITY_REGIMES'!$C$7,"High","Extreme"))))</f>
        <v/>
      </c>
      <c r="P3019" s="20">
        <f>O3020</f>
        <v/>
      </c>
      <c r="Q3019" s="21">
        <f>YEAR(A3019)</f>
        <v/>
      </c>
    </row>
    <row r="3020">
      <c r="A3020" s="14" t="n">
        <v>45841</v>
      </c>
      <c r="B3020" s="15">
        <f>'01_RAW_Spot'!B3020</f>
        <v/>
      </c>
      <c r="C3020" s="16">
        <f>'01_RAW_IV'!B3020</f>
        <v/>
      </c>
      <c r="D3020" s="15">
        <f>LN(B3020/B3019)</f>
        <v/>
      </c>
      <c r="E3020" s="16">
        <f>STDEV(D3000:D3020)*SQRT(252)</f>
        <v/>
      </c>
      <c r="F3020" s="16">
        <f>STDEV(D2958:D3020)*SQRT(252)</f>
        <v/>
      </c>
      <c r="G3020" s="16">
        <f>IF(OR(C3020="",F3020=""),"",C3020-F3020)</f>
        <v/>
      </c>
      <c r="H3020" s="17">
        <f>IF(OR(C3020="",F3020="",F3020=0),"",C3020/F3020)</f>
        <v/>
      </c>
      <c r="I3020" s="18">
        <f>IF('01_RAW_FwdRV'!B3020="","",'01_RAW_FwdRV'!B3020)</f>
        <v/>
      </c>
      <c r="J3020" s="18">
        <f>IF(ROW()&lt;=3286,STDEV(D3021:D3041)*SQRT(252),"")</f>
        <v/>
      </c>
      <c r="K3020" s="18">
        <f>IF(ROW()&lt;=3244,LN(B3083/B3020),"")</f>
        <v/>
      </c>
      <c r="L3020" s="19" t="n">
        <v>0.2156343159986751</v>
      </c>
      <c r="M3020" s="19" t="n">
        <v>0.7330241801921166</v>
      </c>
      <c r="N3020" s="17" t="n">
        <v>-1.150333001016229</v>
      </c>
      <c r="O3020" s="20">
        <f>IF(F3020="","",IF(F3020&lt;'04_VOLATILITY_REGIMES'!$C$5,"Low",IF(F3020&lt;'04_VOLATILITY_REGIMES'!$C$6,"Normal",IF(F3020&lt;'04_VOLATILITY_REGIMES'!$C$7,"High","Extreme"))))</f>
        <v/>
      </c>
      <c r="P3020" s="20">
        <f>O3021</f>
        <v/>
      </c>
      <c r="Q3020" s="21">
        <f>YEAR(A3020)</f>
        <v/>
      </c>
    </row>
    <row r="3021">
      <c r="A3021" s="14" t="n">
        <v>45842</v>
      </c>
      <c r="B3021" s="15">
        <f>'01_RAW_Spot'!B3021</f>
        <v/>
      </c>
      <c r="C3021" s="16">
        <f>'01_RAW_IV'!B3021</f>
        <v/>
      </c>
      <c r="D3021" s="15">
        <f>LN(B3021/B3020)</f>
        <v/>
      </c>
      <c r="E3021" s="16">
        <f>STDEV(D3001:D3021)*SQRT(252)</f>
        <v/>
      </c>
      <c r="F3021" s="16">
        <f>STDEV(D2959:D3021)*SQRT(252)</f>
        <v/>
      </c>
      <c r="G3021" s="16">
        <f>IF(OR(C3021="",F3021=""),"",C3021-F3021)</f>
        <v/>
      </c>
      <c r="H3021" s="17">
        <f>IF(OR(C3021="",F3021="",F3021=0),"",C3021/F3021)</f>
        <v/>
      </c>
      <c r="I3021" s="18">
        <f>IF('01_RAW_FwdRV'!B3021="","",'01_RAW_FwdRV'!B3021)</f>
        <v/>
      </c>
      <c r="J3021" s="18">
        <f>IF(ROW()&lt;=3286,STDEV(D3022:D3042)*SQRT(252),"")</f>
        <v/>
      </c>
      <c r="K3021" s="18">
        <f>IF(ROW()&lt;=3244,LN(B3084/B3021),"")</f>
        <v/>
      </c>
      <c r="L3021" s="19" t="n">
        <v>0.197682119205298</v>
      </c>
      <c r="M3021" s="19" t="n">
        <v>0.7198675496688741</v>
      </c>
      <c r="N3021" s="17" t="n">
        <v>-1.163846577774409</v>
      </c>
      <c r="O3021" s="20">
        <f>IF(F3021="","",IF(F3021&lt;'04_VOLATILITY_REGIMES'!$C$5,"Low",IF(F3021&lt;'04_VOLATILITY_REGIMES'!$C$6,"Normal",IF(F3021&lt;'04_VOLATILITY_REGIMES'!$C$7,"High","Extreme"))))</f>
        <v/>
      </c>
      <c r="P3021" s="20">
        <f>O3022</f>
        <v/>
      </c>
      <c r="Q3021" s="21">
        <f>YEAR(A3021)</f>
        <v/>
      </c>
    </row>
    <row r="3022">
      <c r="A3022" s="14" t="n">
        <v>45845</v>
      </c>
      <c r="B3022" s="15">
        <f>'01_RAW_Spot'!B3022</f>
        <v/>
      </c>
      <c r="C3022" s="16">
        <f>'01_RAW_IV'!B3022</f>
        <v/>
      </c>
      <c r="D3022" s="15">
        <f>LN(B3022/B3021)</f>
        <v/>
      </c>
      <c r="E3022" s="16">
        <f>STDEV(D3002:D3022)*SQRT(252)</f>
        <v/>
      </c>
      <c r="F3022" s="16">
        <f>STDEV(D2960:D3022)*SQRT(252)</f>
        <v/>
      </c>
      <c r="G3022" s="16">
        <f>IF(OR(C3022="",F3022=""),"",C3022-F3022)</f>
        <v/>
      </c>
      <c r="H3022" s="17">
        <f>IF(OR(C3022="",F3022="",F3022=0),"",C3022/F3022)</f>
        <v/>
      </c>
      <c r="I3022" s="18">
        <f>IF('01_RAW_FwdRV'!B3022="","",'01_RAW_FwdRV'!B3022)</f>
        <v/>
      </c>
      <c r="J3022" s="18">
        <f>IF(ROW()&lt;=3286,STDEV(D3023:D3043)*SQRT(252),"")</f>
        <v/>
      </c>
      <c r="K3022" s="18">
        <f>IF(ROW()&lt;=3244,LN(B3085/B3022),"")</f>
        <v/>
      </c>
      <c r="L3022" s="19" t="n">
        <v>0.2254220456802383</v>
      </c>
      <c r="M3022" s="19" t="n">
        <v>0.7428003972194638</v>
      </c>
      <c r="N3022" s="17" t="n">
        <v>-1.157031014643294</v>
      </c>
      <c r="O3022" s="20">
        <f>IF(F3022="","",IF(F3022&lt;'04_VOLATILITY_REGIMES'!$C$5,"Low",IF(F3022&lt;'04_VOLATILITY_REGIMES'!$C$6,"Normal",IF(F3022&lt;'04_VOLATILITY_REGIMES'!$C$7,"High","Extreme"))))</f>
        <v/>
      </c>
      <c r="P3022" s="20">
        <f>O3023</f>
        <v/>
      </c>
      <c r="Q3022" s="21">
        <f>YEAR(A3022)</f>
        <v/>
      </c>
    </row>
    <row r="3023">
      <c r="A3023" s="14" t="n">
        <v>45846</v>
      </c>
      <c r="B3023" s="15">
        <f>'01_RAW_Spot'!B3023</f>
        <v/>
      </c>
      <c r="C3023" s="16">
        <f>'01_RAW_IV'!B3023</f>
        <v/>
      </c>
      <c r="D3023" s="15">
        <f>LN(B3023/B3022)</f>
        <v/>
      </c>
      <c r="E3023" s="16">
        <f>STDEV(D3003:D3023)*SQRT(252)</f>
        <v/>
      </c>
      <c r="F3023" s="16">
        <f>STDEV(D2961:D3023)*SQRT(252)</f>
        <v/>
      </c>
      <c r="G3023" s="16">
        <f>IF(OR(C3023="",F3023=""),"",C3023-F3023)</f>
        <v/>
      </c>
      <c r="H3023" s="17">
        <f>IF(OR(C3023="",F3023="",F3023=0),"",C3023/F3023)</f>
        <v/>
      </c>
      <c r="I3023" s="18">
        <f>IF('01_RAW_FwdRV'!B3023="","",'01_RAW_FwdRV'!B3023)</f>
        <v/>
      </c>
      <c r="J3023" s="18">
        <f>IF(ROW()&lt;=3286,STDEV(D3024:D3044)*SQRT(252),"")</f>
        <v/>
      </c>
      <c r="K3023" s="18">
        <f>IF(ROW()&lt;=3244,LN(B3086/B3023),"")</f>
        <v/>
      </c>
      <c r="L3023" s="19" t="n">
        <v>0.2190602250165453</v>
      </c>
      <c r="M3023" s="19" t="n">
        <v>0.7448709463931171</v>
      </c>
      <c r="N3023" s="17" t="n">
        <v>-1.177086160744063</v>
      </c>
      <c r="O3023" s="20">
        <f>IF(F3023="","",IF(F3023&lt;'04_VOLATILITY_REGIMES'!$C$5,"Low",IF(F3023&lt;'04_VOLATILITY_REGIMES'!$C$6,"Normal",IF(F3023&lt;'04_VOLATILITY_REGIMES'!$C$7,"High","Extreme"))))</f>
        <v/>
      </c>
      <c r="P3023" s="20">
        <f>O3024</f>
        <v/>
      </c>
      <c r="Q3023" s="21">
        <f>YEAR(A3023)</f>
        <v/>
      </c>
    </row>
    <row r="3024">
      <c r="A3024" s="14" t="n">
        <v>45847</v>
      </c>
      <c r="B3024" s="15">
        <f>'01_RAW_Spot'!B3024</f>
        <v/>
      </c>
      <c r="C3024" s="16">
        <f>'01_RAW_IV'!B3024</f>
        <v/>
      </c>
      <c r="D3024" s="15">
        <f>LN(B3024/B3023)</f>
        <v/>
      </c>
      <c r="E3024" s="16">
        <f>STDEV(D3004:D3024)*SQRT(252)</f>
        <v/>
      </c>
      <c r="F3024" s="16">
        <f>STDEV(D2962:D3024)*SQRT(252)</f>
        <v/>
      </c>
      <c r="G3024" s="16">
        <f>IF(OR(C3024="",F3024=""),"",C3024-F3024)</f>
        <v/>
      </c>
      <c r="H3024" s="17">
        <f>IF(OR(C3024="",F3024="",F3024=0),"",C3024/F3024)</f>
        <v/>
      </c>
      <c r="I3024" s="18">
        <f>IF('01_RAW_FwdRV'!B3024="","",'01_RAW_FwdRV'!B3024)</f>
        <v/>
      </c>
      <c r="J3024" s="18">
        <f>IF(ROW()&lt;=3286,STDEV(D3025:D3045)*SQRT(252),"")</f>
        <v/>
      </c>
      <c r="K3024" s="18">
        <f>IF(ROW()&lt;=3244,LN(B3087/B3024),"")</f>
        <v/>
      </c>
      <c r="L3024" s="19" t="n">
        <v>0.2229573271584519</v>
      </c>
      <c r="M3024" s="19" t="n">
        <v>0.7386701951703606</v>
      </c>
      <c r="N3024" s="17" t="n">
        <v>-1.154364183127306</v>
      </c>
      <c r="O3024" s="20">
        <f>IF(F3024="","",IF(F3024&lt;'04_VOLATILITY_REGIMES'!$C$5,"Low",IF(F3024&lt;'04_VOLATILITY_REGIMES'!$C$6,"Normal",IF(F3024&lt;'04_VOLATILITY_REGIMES'!$C$7,"High","Extreme"))))</f>
        <v/>
      </c>
      <c r="P3024" s="20">
        <f>O3025</f>
        <v/>
      </c>
      <c r="Q3024" s="21">
        <f>YEAR(A3024)</f>
        <v/>
      </c>
    </row>
    <row r="3025">
      <c r="A3025" s="14" t="n">
        <v>45848</v>
      </c>
      <c r="B3025" s="15">
        <f>'01_RAW_Spot'!B3025</f>
        <v/>
      </c>
      <c r="C3025" s="16">
        <f>'01_RAW_IV'!B3025</f>
        <v/>
      </c>
      <c r="D3025" s="15">
        <f>LN(B3025/B3024)</f>
        <v/>
      </c>
      <c r="E3025" s="16">
        <f>STDEV(D3005:D3025)*SQRT(252)</f>
        <v/>
      </c>
      <c r="F3025" s="16">
        <f>STDEV(D2963:D3025)*SQRT(252)</f>
        <v/>
      </c>
      <c r="G3025" s="16">
        <f>IF(OR(C3025="",F3025=""),"",C3025-F3025)</f>
        <v/>
      </c>
      <c r="H3025" s="17">
        <f>IF(OR(C3025="",F3025="",F3025=0),"",C3025/F3025)</f>
        <v/>
      </c>
      <c r="I3025" s="18">
        <f>IF('01_RAW_FwdRV'!B3025="","",'01_RAW_FwdRV'!B3025)</f>
        <v/>
      </c>
      <c r="J3025" s="18">
        <f>IF(ROW()&lt;=3286,STDEV(D3026:D3046)*SQRT(252),"")</f>
        <v/>
      </c>
      <c r="K3025" s="18">
        <f>IF(ROW()&lt;=3244,LN(B3088/B3025),"")</f>
        <v/>
      </c>
      <c r="L3025" s="19" t="n">
        <v>0.193452380952381</v>
      </c>
      <c r="M3025" s="19" t="n">
        <v>0.6957671957671958</v>
      </c>
      <c r="N3025" s="17" t="n">
        <v>-1.120421189056771</v>
      </c>
      <c r="O3025" s="20">
        <f>IF(F3025="","",IF(F3025&lt;'04_VOLATILITY_REGIMES'!$C$5,"Low",IF(F3025&lt;'04_VOLATILITY_REGIMES'!$C$6,"Normal",IF(F3025&lt;'04_VOLATILITY_REGIMES'!$C$7,"High","Extreme"))))</f>
        <v/>
      </c>
      <c r="P3025" s="20">
        <f>O3026</f>
        <v/>
      </c>
      <c r="Q3025" s="21">
        <f>YEAR(A3025)</f>
        <v/>
      </c>
    </row>
    <row r="3026">
      <c r="A3026" s="14" t="n">
        <v>45849</v>
      </c>
      <c r="B3026" s="15">
        <f>'01_RAW_Spot'!B3026</f>
        <v/>
      </c>
      <c r="C3026" s="16">
        <f>'01_RAW_IV'!B3026</f>
        <v/>
      </c>
      <c r="D3026" s="15">
        <f>LN(B3026/B3025)</f>
        <v/>
      </c>
      <c r="E3026" s="16">
        <f>STDEV(D3006:D3026)*SQRT(252)</f>
        <v/>
      </c>
      <c r="F3026" s="16">
        <f>STDEV(D2964:D3026)*SQRT(252)</f>
        <v/>
      </c>
      <c r="G3026" s="16">
        <f>IF(OR(C3026="",F3026=""),"",C3026-F3026)</f>
        <v/>
      </c>
      <c r="H3026" s="17">
        <f>IF(OR(C3026="",F3026="",F3026=0),"",C3026/F3026)</f>
        <v/>
      </c>
      <c r="I3026" s="18">
        <f>IF('01_RAW_FwdRV'!B3026="","",'01_RAW_FwdRV'!B3026)</f>
        <v/>
      </c>
      <c r="J3026" s="18">
        <f>IF(ROW()&lt;=3286,STDEV(D3027:D3047)*SQRT(252),"")</f>
        <v/>
      </c>
      <c r="K3026" s="18">
        <f>IF(ROW()&lt;=3244,LN(B3089/B3026),"")</f>
        <v/>
      </c>
      <c r="L3026" s="19" t="n">
        <v>0.1973553719008264</v>
      </c>
      <c r="M3026" s="19" t="n">
        <v>0.6813223140495868</v>
      </c>
      <c r="N3026" s="17" t="n">
        <v>-1.070641086950539</v>
      </c>
      <c r="O3026" s="20">
        <f>IF(F3026="","",IF(F3026&lt;'04_VOLATILITY_REGIMES'!$C$5,"Low",IF(F3026&lt;'04_VOLATILITY_REGIMES'!$C$6,"Normal",IF(F3026&lt;'04_VOLATILITY_REGIMES'!$C$7,"High","Extreme"))))</f>
        <v/>
      </c>
      <c r="P3026" s="20">
        <f>O3027</f>
        <v/>
      </c>
      <c r="Q3026" s="21">
        <f>YEAR(A3026)</f>
        <v/>
      </c>
    </row>
    <row r="3027">
      <c r="A3027" s="14" t="n">
        <v>45852</v>
      </c>
      <c r="B3027" s="15">
        <f>'01_RAW_Spot'!B3027</f>
        <v/>
      </c>
      <c r="C3027" s="16">
        <f>'01_RAW_IV'!B3027</f>
        <v/>
      </c>
      <c r="D3027" s="15">
        <f>LN(B3027/B3026)</f>
        <v/>
      </c>
      <c r="E3027" s="16">
        <f>STDEV(D3007:D3027)*SQRT(252)</f>
        <v/>
      </c>
      <c r="F3027" s="16">
        <f>STDEV(D2965:D3027)*SQRT(252)</f>
        <v/>
      </c>
      <c r="G3027" s="16">
        <f>IF(OR(C3027="",F3027=""),"",C3027-F3027)</f>
        <v/>
      </c>
      <c r="H3027" s="17">
        <f>IF(OR(C3027="",F3027="",F3027=0),"",C3027/F3027)</f>
        <v/>
      </c>
      <c r="I3027" s="18">
        <f>IF('01_RAW_FwdRV'!B3027="","",'01_RAW_FwdRV'!B3027)</f>
        <v/>
      </c>
      <c r="J3027" s="18">
        <f>IF(ROW()&lt;=3286,STDEV(D3028:D3048)*SQRT(252),"")</f>
        <v/>
      </c>
      <c r="K3027" s="18">
        <f>IF(ROW()&lt;=3244,LN(B3090/B3027),"")</f>
        <v/>
      </c>
      <c r="L3027" s="19" t="n">
        <v>0.1976206212822207</v>
      </c>
      <c r="M3027" s="19" t="n">
        <v>0.6556510244547257</v>
      </c>
      <c r="N3027" s="17" t="n">
        <v>-1.019304032001239</v>
      </c>
      <c r="O3027" s="20">
        <f>IF(F3027="","",IF(F3027&lt;'04_VOLATILITY_REGIMES'!$C$5,"Low",IF(F3027&lt;'04_VOLATILITY_REGIMES'!$C$6,"Normal",IF(F3027&lt;'04_VOLATILITY_REGIMES'!$C$7,"High","Extreme"))))</f>
        <v/>
      </c>
      <c r="P3027" s="20">
        <f>O3028</f>
        <v/>
      </c>
      <c r="Q3027" s="21">
        <f>YEAR(A3027)</f>
        <v/>
      </c>
    </row>
    <row r="3028">
      <c r="A3028" s="14" t="n">
        <v>45853</v>
      </c>
      <c r="B3028" s="15">
        <f>'01_RAW_Spot'!B3028</f>
        <v/>
      </c>
      <c r="C3028" s="16">
        <f>'01_RAW_IV'!B3028</f>
        <v/>
      </c>
      <c r="D3028" s="15">
        <f>LN(B3028/B3027)</f>
        <v/>
      </c>
      <c r="E3028" s="16">
        <f>STDEV(D3008:D3028)*SQRT(252)</f>
        <v/>
      </c>
      <c r="F3028" s="16">
        <f>STDEV(D2966:D3028)*SQRT(252)</f>
        <v/>
      </c>
      <c r="G3028" s="16">
        <f>IF(OR(C3028="",F3028=""),"",C3028-F3028)</f>
        <v/>
      </c>
      <c r="H3028" s="17">
        <f>IF(OR(C3028="",F3028="",F3028=0),"",C3028/F3028)</f>
        <v/>
      </c>
      <c r="I3028" s="18">
        <f>IF('01_RAW_FwdRV'!B3028="","",'01_RAW_FwdRV'!B3028)</f>
        <v/>
      </c>
      <c r="J3028" s="18">
        <f>IF(ROW()&lt;=3286,STDEV(D3029:D3049)*SQRT(252),"")</f>
        <v/>
      </c>
      <c r="K3028" s="18">
        <f>IF(ROW()&lt;=3244,LN(B3091/B3028),"")</f>
        <v/>
      </c>
      <c r="L3028" s="19" t="n">
        <v>0.1843409316154609</v>
      </c>
      <c r="M3028" s="19" t="n">
        <v>0.6081929302940204</v>
      </c>
      <c r="N3028" s="17" t="n">
        <v>-0.9485070286436063</v>
      </c>
      <c r="O3028" s="20">
        <f>IF(F3028="","",IF(F3028&lt;'04_VOLATILITY_REGIMES'!$C$5,"Low",IF(F3028&lt;'04_VOLATILITY_REGIMES'!$C$6,"Normal",IF(F3028&lt;'04_VOLATILITY_REGIMES'!$C$7,"High","Extreme"))))</f>
        <v/>
      </c>
      <c r="P3028" s="20">
        <f>O3029</f>
        <v/>
      </c>
      <c r="Q3028" s="21">
        <f>YEAR(A3028)</f>
        <v/>
      </c>
    </row>
    <row r="3029">
      <c r="A3029" s="14" t="n">
        <v>45854</v>
      </c>
      <c r="B3029" s="15">
        <f>'01_RAW_Spot'!B3029</f>
        <v/>
      </c>
      <c r="C3029" s="16">
        <f>'01_RAW_IV'!B3029</f>
        <v/>
      </c>
      <c r="D3029" s="15">
        <f>LN(B3029/B3028)</f>
        <v/>
      </c>
      <c r="E3029" s="16">
        <f>STDEV(D3009:D3029)*SQRT(252)</f>
        <v/>
      </c>
      <c r="F3029" s="16">
        <f>STDEV(D2967:D3029)*SQRT(252)</f>
        <v/>
      </c>
      <c r="G3029" s="16">
        <f>IF(OR(C3029="",F3029=""),"",C3029-F3029)</f>
        <v/>
      </c>
      <c r="H3029" s="17">
        <f>IF(OR(C3029="",F3029="",F3029=0),"",C3029/F3029)</f>
        <v/>
      </c>
      <c r="I3029" s="18">
        <f>IF('01_RAW_FwdRV'!B3029="","",'01_RAW_FwdRV'!B3029)</f>
        <v/>
      </c>
      <c r="J3029" s="18">
        <f>IF(ROW()&lt;=3286,STDEV(D3030:D3050)*SQRT(252),"")</f>
        <v/>
      </c>
      <c r="K3029" s="18">
        <f>IF(ROW()&lt;=3244,LN(B3092/B3029),"")</f>
        <v/>
      </c>
      <c r="L3029" s="19" t="n">
        <v>0.1809775429326288</v>
      </c>
      <c r="M3029" s="19" t="n">
        <v>0.6020475561426685</v>
      </c>
      <c r="N3029" s="17" t="n">
        <v>-0.9457760713149878</v>
      </c>
      <c r="O3029" s="20">
        <f>IF(F3029="","",IF(F3029&lt;'04_VOLATILITY_REGIMES'!$C$5,"Low",IF(F3029&lt;'04_VOLATILITY_REGIMES'!$C$6,"Normal",IF(F3029&lt;'04_VOLATILITY_REGIMES'!$C$7,"High","Extreme"))))</f>
        <v/>
      </c>
      <c r="P3029" s="20">
        <f>O3030</f>
        <v/>
      </c>
      <c r="Q3029" s="21">
        <f>YEAR(A3029)</f>
        <v/>
      </c>
    </row>
    <row r="3030">
      <c r="A3030" s="14" t="n">
        <v>45855</v>
      </c>
      <c r="B3030" s="15">
        <f>'01_RAW_Spot'!B3030</f>
        <v/>
      </c>
      <c r="C3030" s="16">
        <f>'01_RAW_IV'!B3030</f>
        <v/>
      </c>
      <c r="D3030" s="15">
        <f>LN(B3030/B3029)</f>
        <v/>
      </c>
      <c r="E3030" s="16">
        <f>STDEV(D3010:D3030)*SQRT(252)</f>
        <v/>
      </c>
      <c r="F3030" s="16">
        <f>STDEV(D2968:D3030)*SQRT(252)</f>
        <v/>
      </c>
      <c r="G3030" s="16">
        <f>IF(OR(C3030="",F3030=""),"",C3030-F3030)</f>
        <v/>
      </c>
      <c r="H3030" s="17">
        <f>IF(OR(C3030="",F3030="",F3030=0),"",C3030/F3030)</f>
        <v/>
      </c>
      <c r="I3030" s="18">
        <f>IF('01_RAW_FwdRV'!B3030="","",'01_RAW_FwdRV'!B3030)</f>
        <v/>
      </c>
      <c r="J3030" s="18">
        <f>IF(ROW()&lt;=3286,STDEV(D3031:D3051)*SQRT(252),"")</f>
        <v/>
      </c>
      <c r="K3030" s="18">
        <f>IF(ROW()&lt;=3244,LN(B3093/B3030),"")</f>
        <v/>
      </c>
      <c r="L3030" s="19" t="n">
        <v>0.1782766589633542</v>
      </c>
      <c r="M3030" s="19" t="n">
        <v>0.6034995047870584</v>
      </c>
      <c r="N3030" s="17" t="n">
        <v>-0.9638951422345329</v>
      </c>
      <c r="O3030" s="20">
        <f>IF(F3030="","",IF(F3030&lt;'04_VOLATILITY_REGIMES'!$C$5,"Low",IF(F3030&lt;'04_VOLATILITY_REGIMES'!$C$6,"Normal",IF(F3030&lt;'04_VOLATILITY_REGIMES'!$C$7,"High","Extreme"))))</f>
        <v/>
      </c>
      <c r="P3030" s="20">
        <f>O3031</f>
        <v/>
      </c>
      <c r="Q3030" s="21">
        <f>YEAR(A3030)</f>
        <v/>
      </c>
    </row>
    <row r="3031">
      <c r="A3031" s="14" t="n">
        <v>45856</v>
      </c>
      <c r="B3031" s="15">
        <f>'01_RAW_Spot'!B3031</f>
        <v/>
      </c>
      <c r="C3031" s="16">
        <f>'01_RAW_IV'!B3031</f>
        <v/>
      </c>
      <c r="D3031" s="15">
        <f>LN(B3031/B3030)</f>
        <v/>
      </c>
      <c r="E3031" s="16">
        <f>STDEV(D3011:D3031)*SQRT(252)</f>
        <v/>
      </c>
      <c r="F3031" s="16">
        <f>STDEV(D2969:D3031)*SQRT(252)</f>
        <v/>
      </c>
      <c r="G3031" s="16">
        <f>IF(OR(C3031="",F3031=""),"",C3031-F3031)</f>
        <v/>
      </c>
      <c r="H3031" s="17">
        <f>IF(OR(C3031="",F3031="",F3031=0),"",C3031/F3031)</f>
        <v/>
      </c>
      <c r="I3031" s="18">
        <f>IF('01_RAW_FwdRV'!B3031="","",'01_RAW_FwdRV'!B3031)</f>
        <v/>
      </c>
      <c r="J3031" s="18">
        <f>IF(ROW()&lt;=3286,STDEV(D3032:D3052)*SQRT(252),"")</f>
        <v/>
      </c>
      <c r="K3031" s="18">
        <f>IF(ROW()&lt;=3244,LN(B3094/B3031),"")</f>
        <v/>
      </c>
      <c r="L3031" s="19" t="n">
        <v>0.1759075907590759</v>
      </c>
      <c r="M3031" s="19" t="n">
        <v>0.593069306930693</v>
      </c>
      <c r="N3031" s="17" t="n">
        <v>-0.946832675335757</v>
      </c>
      <c r="O3031" s="20">
        <f>IF(F3031="","",IF(F3031&lt;'04_VOLATILITY_REGIMES'!$C$5,"Low",IF(F3031&lt;'04_VOLATILITY_REGIMES'!$C$6,"Normal",IF(F3031&lt;'04_VOLATILITY_REGIMES'!$C$7,"High","Extreme"))))</f>
        <v/>
      </c>
      <c r="P3031" s="20">
        <f>O3032</f>
        <v/>
      </c>
      <c r="Q3031" s="21">
        <f>YEAR(A3031)</f>
        <v/>
      </c>
    </row>
    <row r="3032">
      <c r="A3032" s="14" t="n">
        <v>45859</v>
      </c>
      <c r="B3032" s="15">
        <f>'01_RAW_Spot'!B3032</f>
        <v/>
      </c>
      <c r="C3032" s="16">
        <f>'01_RAW_IV'!B3032</f>
        <v/>
      </c>
      <c r="D3032" s="15">
        <f>LN(B3032/B3031)</f>
        <v/>
      </c>
      <c r="E3032" s="16">
        <f>STDEV(D3012:D3032)*SQRT(252)</f>
        <v/>
      </c>
      <c r="F3032" s="16">
        <f>STDEV(D2970:D3032)*SQRT(252)</f>
        <v/>
      </c>
      <c r="G3032" s="16">
        <f>IF(OR(C3032="",F3032=""),"",C3032-F3032)</f>
        <v/>
      </c>
      <c r="H3032" s="17">
        <f>IF(OR(C3032="",F3032="",F3032=0),"",C3032/F3032)</f>
        <v/>
      </c>
      <c r="I3032" s="18">
        <f>IF('01_RAW_FwdRV'!B3032="","",'01_RAW_FwdRV'!B3032)</f>
        <v/>
      </c>
      <c r="J3032" s="18">
        <f>IF(ROW()&lt;=3286,STDEV(D3033:D3053)*SQRT(252),"")</f>
        <v/>
      </c>
      <c r="K3032" s="18">
        <f>IF(ROW()&lt;=3244,LN(B3095/B3032),"")</f>
        <v/>
      </c>
      <c r="L3032" s="19" t="n">
        <v>0.1689211481359287</v>
      </c>
      <c r="M3032" s="19" t="n">
        <v>0.5892444737710326</v>
      </c>
      <c r="N3032" s="17" t="n">
        <v>-0.9632371512312665</v>
      </c>
      <c r="O3032" s="20">
        <f>IF(F3032="","",IF(F3032&lt;'04_VOLATILITY_REGIMES'!$C$5,"Low",IF(F3032&lt;'04_VOLATILITY_REGIMES'!$C$6,"Normal",IF(F3032&lt;'04_VOLATILITY_REGIMES'!$C$7,"High","Extreme"))))</f>
        <v/>
      </c>
      <c r="P3032" s="20">
        <f>O3033</f>
        <v/>
      </c>
      <c r="Q3032" s="21">
        <f>YEAR(A3032)</f>
        <v/>
      </c>
    </row>
    <row r="3033">
      <c r="A3033" s="14" t="n">
        <v>45860</v>
      </c>
      <c r="B3033" s="15">
        <f>'01_RAW_Spot'!B3033</f>
        <v/>
      </c>
      <c r="C3033" s="16">
        <f>'01_RAW_IV'!B3033</f>
        <v/>
      </c>
      <c r="D3033" s="15">
        <f>LN(B3033/B3032)</f>
        <v/>
      </c>
      <c r="E3033" s="16">
        <f>STDEV(D3013:D3033)*SQRT(252)</f>
        <v/>
      </c>
      <c r="F3033" s="16">
        <f>STDEV(D2971:D3033)*SQRT(252)</f>
        <v/>
      </c>
      <c r="G3033" s="16">
        <f>IF(OR(C3033="",F3033=""),"",C3033-F3033)</f>
        <v/>
      </c>
      <c r="H3033" s="17">
        <f>IF(OR(C3033="",F3033="",F3033=0),"",C3033/F3033)</f>
        <v/>
      </c>
      <c r="I3033" s="18">
        <f>IF('01_RAW_FwdRV'!B3033="","",'01_RAW_FwdRV'!B3033)</f>
        <v/>
      </c>
      <c r="J3033" s="18">
        <f>IF(ROW()&lt;=3286,STDEV(D3034:D3054)*SQRT(252),"")</f>
        <v/>
      </c>
      <c r="K3033" s="18">
        <f>IF(ROW()&lt;=3244,LN(B3096/B3033),"")</f>
        <v/>
      </c>
      <c r="L3033" s="19" t="n">
        <v>0.1596306068601583</v>
      </c>
      <c r="M3033" s="19" t="n">
        <v>0.5893799472295514</v>
      </c>
      <c r="N3033" s="17" t="n">
        <v>-1.008571346795905</v>
      </c>
      <c r="O3033" s="20">
        <f>IF(F3033="","",IF(F3033&lt;'04_VOLATILITY_REGIMES'!$C$5,"Low",IF(F3033&lt;'04_VOLATILITY_REGIMES'!$C$6,"Normal",IF(F3033&lt;'04_VOLATILITY_REGIMES'!$C$7,"High","Extreme"))))</f>
        <v/>
      </c>
      <c r="P3033" s="20">
        <f>O3034</f>
        <v/>
      </c>
      <c r="Q3033" s="21">
        <f>YEAR(A3033)</f>
        <v/>
      </c>
    </row>
    <row r="3034">
      <c r="A3034" s="14" t="n">
        <v>45861</v>
      </c>
      <c r="B3034" s="15">
        <f>'01_RAW_Spot'!B3034</f>
        <v/>
      </c>
      <c r="C3034" s="16">
        <f>'01_RAW_IV'!B3034</f>
        <v/>
      </c>
      <c r="D3034" s="15">
        <f>LN(B3034/B3033)</f>
        <v/>
      </c>
      <c r="E3034" s="16">
        <f>STDEV(D3014:D3034)*SQRT(252)</f>
        <v/>
      </c>
      <c r="F3034" s="16">
        <f>STDEV(D2972:D3034)*SQRT(252)</f>
        <v/>
      </c>
      <c r="G3034" s="16">
        <f>IF(OR(C3034="",F3034=""),"",C3034-F3034)</f>
        <v/>
      </c>
      <c r="H3034" s="17">
        <f>IF(OR(C3034="",F3034="",F3034=0),"",C3034/F3034)</f>
        <v/>
      </c>
      <c r="I3034" s="18">
        <f>IF('01_RAW_FwdRV'!B3034="","",'01_RAW_FwdRV'!B3034)</f>
        <v/>
      </c>
      <c r="J3034" s="18">
        <f>IF(ROW()&lt;=3286,STDEV(D3035:D3055)*SQRT(252),"")</f>
        <v/>
      </c>
      <c r="K3034" s="18">
        <f>IF(ROW()&lt;=3244,LN(B3097/B3034),"")</f>
        <v/>
      </c>
      <c r="L3034" s="19" t="n">
        <v>0.1513353115727003</v>
      </c>
      <c r="M3034" s="19" t="n">
        <v>0.5855588526211671</v>
      </c>
      <c r="N3034" s="17" t="n">
        <v>-1.078558127724732</v>
      </c>
      <c r="O3034" s="20">
        <f>IF(F3034="","",IF(F3034&lt;'04_VOLATILITY_REGIMES'!$C$5,"Low",IF(F3034&lt;'04_VOLATILITY_REGIMES'!$C$6,"Normal",IF(F3034&lt;'04_VOLATILITY_REGIMES'!$C$7,"High","Extreme"))))</f>
        <v/>
      </c>
      <c r="P3034" s="20">
        <f>O3035</f>
        <v/>
      </c>
      <c r="Q3034" s="21">
        <f>YEAR(A3034)</f>
        <v/>
      </c>
    </row>
    <row r="3035">
      <c r="A3035" s="14" t="n">
        <v>45862</v>
      </c>
      <c r="B3035" s="15">
        <f>'01_RAW_Spot'!B3035</f>
        <v/>
      </c>
      <c r="C3035" s="16">
        <f>'01_RAW_IV'!B3035</f>
        <v/>
      </c>
      <c r="D3035" s="15">
        <f>LN(B3035/B3034)</f>
        <v/>
      </c>
      <c r="E3035" s="16">
        <f>STDEV(D3015:D3035)*SQRT(252)</f>
        <v/>
      </c>
      <c r="F3035" s="16">
        <f>STDEV(D2973:D3035)*SQRT(252)</f>
        <v/>
      </c>
      <c r="G3035" s="16">
        <f>IF(OR(C3035="",F3035=""),"",C3035-F3035)</f>
        <v/>
      </c>
      <c r="H3035" s="17">
        <f>IF(OR(C3035="",F3035="",F3035=0),"",C3035/F3035)</f>
        <v/>
      </c>
      <c r="I3035" s="18">
        <f>IF('01_RAW_FwdRV'!B3035="","",'01_RAW_FwdRV'!B3035)</f>
        <v/>
      </c>
      <c r="J3035" s="18">
        <f>IF(ROW()&lt;=3286,STDEV(D3036:D3056)*SQRT(252),"")</f>
        <v/>
      </c>
      <c r="K3035" s="18">
        <f>IF(ROW()&lt;=3244,LN(B3098/B3035),"")</f>
        <v/>
      </c>
      <c r="L3035" s="19" t="n">
        <v>0.1532630191166776</v>
      </c>
      <c r="M3035" s="19" t="n">
        <v>0.5820698747528016</v>
      </c>
      <c r="N3035" s="17" t="n">
        <v>-1.062691212539239</v>
      </c>
      <c r="O3035" s="20">
        <f>IF(F3035="","",IF(F3035&lt;'04_VOLATILITY_REGIMES'!$C$5,"Low",IF(F3035&lt;'04_VOLATILITY_REGIMES'!$C$6,"Normal",IF(F3035&lt;'04_VOLATILITY_REGIMES'!$C$7,"High","Extreme"))))</f>
        <v/>
      </c>
      <c r="P3035" s="20">
        <f>O3036</f>
        <v/>
      </c>
      <c r="Q3035" s="21">
        <f>YEAR(A3035)</f>
        <v/>
      </c>
    </row>
    <row r="3036">
      <c r="A3036" s="14" t="n">
        <v>45863</v>
      </c>
      <c r="B3036" s="15">
        <f>'01_RAW_Spot'!B3036</f>
        <v/>
      </c>
      <c r="C3036" s="16">
        <f>'01_RAW_IV'!B3036</f>
        <v/>
      </c>
      <c r="D3036" s="15">
        <f>LN(B3036/B3035)</f>
        <v/>
      </c>
      <c r="E3036" s="16">
        <f>STDEV(D3016:D3036)*SQRT(252)</f>
        <v/>
      </c>
      <c r="F3036" s="16">
        <f>STDEV(D2974:D3036)*SQRT(252)</f>
        <v/>
      </c>
      <c r="G3036" s="16">
        <f>IF(OR(C3036="",F3036=""),"",C3036-F3036)</f>
        <v/>
      </c>
      <c r="H3036" s="17">
        <f>IF(OR(C3036="",F3036="",F3036=0),"",C3036/F3036)</f>
        <v/>
      </c>
      <c r="I3036" s="18">
        <f>IF('01_RAW_FwdRV'!B3036="","",'01_RAW_FwdRV'!B3036)</f>
        <v/>
      </c>
      <c r="J3036" s="18">
        <f>IF(ROW()&lt;=3286,STDEV(D3037:D3057)*SQRT(252),"")</f>
        <v/>
      </c>
      <c r="K3036" s="18">
        <f>IF(ROW()&lt;=3244,LN(B3099/B3036),"")</f>
        <v/>
      </c>
      <c r="L3036" s="19" t="n">
        <v>0.1535420098846788</v>
      </c>
      <c r="M3036" s="19" t="n">
        <v>0.5802306425041186</v>
      </c>
      <c r="N3036" s="17" t="n">
        <v>-1.056628804694248</v>
      </c>
      <c r="O3036" s="20">
        <f>IF(F3036="","",IF(F3036&lt;'04_VOLATILITY_REGIMES'!$C$5,"Low",IF(F3036&lt;'04_VOLATILITY_REGIMES'!$C$6,"Normal",IF(F3036&lt;'04_VOLATILITY_REGIMES'!$C$7,"High","Extreme"))))</f>
        <v/>
      </c>
      <c r="P3036" s="20">
        <f>O3037</f>
        <v/>
      </c>
      <c r="Q3036" s="21">
        <f>YEAR(A3036)</f>
        <v/>
      </c>
    </row>
    <row r="3037">
      <c r="A3037" s="14" t="n">
        <v>45866</v>
      </c>
      <c r="B3037" s="15">
        <f>'01_RAW_Spot'!B3037</f>
        <v/>
      </c>
      <c r="C3037" s="16">
        <f>'01_RAW_IV'!B3037</f>
        <v/>
      </c>
      <c r="D3037" s="15">
        <f>LN(B3037/B3036)</f>
        <v/>
      </c>
      <c r="E3037" s="16">
        <f>STDEV(D3017:D3037)*SQRT(252)</f>
        <v/>
      </c>
      <c r="F3037" s="16">
        <f>STDEV(D2975:D3037)*SQRT(252)</f>
        <v/>
      </c>
      <c r="G3037" s="16">
        <f>IF(OR(C3037="",F3037=""),"",C3037-F3037)</f>
        <v/>
      </c>
      <c r="H3037" s="17">
        <f>IF(OR(C3037="",F3037="",F3037=0),"",C3037/F3037)</f>
        <v/>
      </c>
      <c r="I3037" s="18">
        <f>IF('01_RAW_FwdRV'!B3037="","",'01_RAW_FwdRV'!B3037)</f>
        <v/>
      </c>
      <c r="J3037" s="18">
        <f>IF(ROW()&lt;=3286,STDEV(D3038:D3058)*SQRT(252),"")</f>
        <v/>
      </c>
      <c r="K3037" s="18">
        <f>IF(ROW()&lt;=3244,LN(B3100/B3037),"")</f>
        <v/>
      </c>
      <c r="L3037" s="19" t="n">
        <v>0.1495388669301713</v>
      </c>
      <c r="M3037" s="19" t="n">
        <v>0.5665349143610013</v>
      </c>
      <c r="N3037" s="17" t="n">
        <v>-1.079306001506914</v>
      </c>
      <c r="O3037" s="20">
        <f>IF(F3037="","",IF(F3037&lt;'04_VOLATILITY_REGIMES'!$C$5,"Low",IF(F3037&lt;'04_VOLATILITY_REGIMES'!$C$6,"Normal",IF(F3037&lt;'04_VOLATILITY_REGIMES'!$C$7,"High","Extreme"))))</f>
        <v/>
      </c>
      <c r="P3037" s="20">
        <f>O3038</f>
        <v/>
      </c>
      <c r="Q3037" s="21">
        <f>YEAR(A3037)</f>
        <v/>
      </c>
    </row>
    <row r="3038">
      <c r="A3038" s="14" t="n">
        <v>45867</v>
      </c>
      <c r="B3038" s="15">
        <f>'01_RAW_Spot'!B3038</f>
        <v/>
      </c>
      <c r="C3038" s="16">
        <f>'01_RAW_IV'!B3038</f>
        <v/>
      </c>
      <c r="D3038" s="15">
        <f>LN(B3038/B3037)</f>
        <v/>
      </c>
      <c r="E3038" s="16">
        <f>STDEV(D3018:D3038)*SQRT(252)</f>
        <v/>
      </c>
      <c r="F3038" s="16">
        <f>STDEV(D2976:D3038)*SQRT(252)</f>
        <v/>
      </c>
      <c r="G3038" s="16">
        <f>IF(OR(C3038="",F3038=""),"",C3038-F3038)</f>
        <v/>
      </c>
      <c r="H3038" s="17">
        <f>IF(OR(C3038="",F3038="",F3038=0),"",C3038/F3038)</f>
        <v/>
      </c>
      <c r="I3038" s="18">
        <f>IF('01_RAW_FwdRV'!B3038="","",'01_RAW_FwdRV'!B3038)</f>
        <v/>
      </c>
      <c r="J3038" s="18">
        <f>IF(ROW()&lt;=3286,STDEV(D3039:D3059)*SQRT(252),"")</f>
        <v/>
      </c>
      <c r="K3038" s="18">
        <f>IF(ROW()&lt;=3244,LN(B3101/B3038),"")</f>
        <v/>
      </c>
      <c r="L3038" s="19" t="n">
        <v>0.1517945340796839</v>
      </c>
      <c r="M3038" s="19" t="n">
        <v>0.5643727362528811</v>
      </c>
      <c r="N3038" s="17" t="n">
        <v>-0.9970215728190653</v>
      </c>
      <c r="O3038" s="20">
        <f>IF(F3038="","",IF(F3038&lt;'04_VOLATILITY_REGIMES'!$C$5,"Low",IF(F3038&lt;'04_VOLATILITY_REGIMES'!$C$6,"Normal",IF(F3038&lt;'04_VOLATILITY_REGIMES'!$C$7,"High","Extreme"))))</f>
        <v/>
      </c>
      <c r="P3038" s="20">
        <f>O3039</f>
        <v/>
      </c>
      <c r="Q3038" s="21">
        <f>YEAR(A3038)</f>
        <v/>
      </c>
    </row>
    <row r="3039">
      <c r="A3039" s="14" t="n">
        <v>45868</v>
      </c>
      <c r="B3039" s="15">
        <f>'01_RAW_Spot'!B3039</f>
        <v/>
      </c>
      <c r="C3039" s="16">
        <f>'01_RAW_IV'!B3039</f>
        <v/>
      </c>
      <c r="D3039" s="15">
        <f>LN(B3039/B3038)</f>
        <v/>
      </c>
      <c r="E3039" s="16">
        <f>STDEV(D3019:D3039)*SQRT(252)</f>
        <v/>
      </c>
      <c r="F3039" s="16">
        <f>STDEV(D2977:D3039)*SQRT(252)</f>
        <v/>
      </c>
      <c r="G3039" s="16">
        <f>IF(OR(C3039="",F3039=""),"",C3039-F3039)</f>
        <v/>
      </c>
      <c r="H3039" s="17">
        <f>IF(OR(C3039="",F3039="",F3039=0),"",C3039/F3039)</f>
        <v/>
      </c>
      <c r="I3039" s="18">
        <f>IF('01_RAW_FwdRV'!B3039="","",'01_RAW_FwdRV'!B3039)</f>
        <v/>
      </c>
      <c r="J3039" s="18">
        <f>IF(ROW()&lt;=3286,STDEV(D3040:D3060)*SQRT(252),"")</f>
        <v/>
      </c>
      <c r="K3039" s="18">
        <f>IF(ROW()&lt;=3244,LN(B3102/B3039),"")</f>
        <v/>
      </c>
      <c r="L3039" s="19" t="n">
        <v>0.1573403554970375</v>
      </c>
      <c r="M3039" s="19" t="n">
        <v>0.5292955892034233</v>
      </c>
      <c r="N3039" s="17" t="n">
        <v>-0.8355918814359636</v>
      </c>
      <c r="O3039" s="20">
        <f>IF(F3039="","",IF(F3039&lt;'04_VOLATILITY_REGIMES'!$C$5,"Low",IF(F3039&lt;'04_VOLATILITY_REGIMES'!$C$6,"Normal",IF(F3039&lt;'04_VOLATILITY_REGIMES'!$C$7,"High","Extreme"))))</f>
        <v/>
      </c>
      <c r="P3039" s="20">
        <f>O3040</f>
        <v/>
      </c>
      <c r="Q3039" s="21">
        <f>YEAR(A3039)</f>
        <v/>
      </c>
    </row>
    <row r="3040">
      <c r="A3040" s="14" t="n">
        <v>45869</v>
      </c>
      <c r="B3040" s="15">
        <f>'01_RAW_Spot'!B3040</f>
        <v/>
      </c>
      <c r="C3040" s="16">
        <f>'01_RAW_IV'!B3040</f>
        <v/>
      </c>
      <c r="D3040" s="15">
        <f>LN(B3040/B3039)</f>
        <v/>
      </c>
      <c r="E3040" s="16">
        <f>STDEV(D3020:D3040)*SQRT(252)</f>
        <v/>
      </c>
      <c r="F3040" s="16">
        <f>STDEV(D2978:D3040)*SQRT(252)</f>
        <v/>
      </c>
      <c r="G3040" s="16">
        <f>IF(OR(C3040="",F3040=""),"",C3040-F3040)</f>
        <v/>
      </c>
      <c r="H3040" s="17">
        <f>IF(OR(C3040="",F3040="",F3040=0),"",C3040/F3040)</f>
        <v/>
      </c>
      <c r="I3040" s="18">
        <f>IF('01_RAW_FwdRV'!B3040="","",'01_RAW_FwdRV'!B3040)</f>
        <v/>
      </c>
      <c r="J3040" s="18">
        <f>IF(ROW()&lt;=3286,STDEV(D3041:D3061)*SQRT(252),"")</f>
        <v/>
      </c>
      <c r="K3040" s="18">
        <f>IF(ROW()&lt;=3244,LN(B3103/B3040),"")</f>
        <v/>
      </c>
      <c r="L3040" s="19" t="n">
        <v>0.1605791378743008</v>
      </c>
      <c r="M3040" s="19" t="n">
        <v>0.5317538664034221</v>
      </c>
      <c r="N3040" s="17" t="n">
        <v>-0.8076029528009305</v>
      </c>
      <c r="O3040" s="20">
        <f>IF(F3040="","",IF(F3040&lt;'04_VOLATILITY_REGIMES'!$C$5,"Low",IF(F3040&lt;'04_VOLATILITY_REGIMES'!$C$6,"Normal",IF(F3040&lt;'04_VOLATILITY_REGIMES'!$C$7,"High","Extreme"))))</f>
        <v/>
      </c>
      <c r="P3040" s="20">
        <f>O3041</f>
        <v/>
      </c>
      <c r="Q3040" s="21">
        <f>YEAR(A3040)</f>
        <v/>
      </c>
    </row>
    <row r="3041">
      <c r="A3041" s="14" t="n">
        <v>45870</v>
      </c>
      <c r="B3041" s="15">
        <f>'01_RAW_Spot'!B3041</f>
        <v/>
      </c>
      <c r="C3041" s="16">
        <f>'01_RAW_IV'!B3041</f>
        <v/>
      </c>
      <c r="D3041" s="15">
        <f>LN(B3041/B3040)</f>
        <v/>
      </c>
      <c r="E3041" s="16">
        <f>STDEV(D3021:D3041)*SQRT(252)</f>
        <v/>
      </c>
      <c r="F3041" s="16">
        <f>STDEV(D2979:D3041)*SQRT(252)</f>
        <v/>
      </c>
      <c r="G3041" s="16">
        <f>IF(OR(C3041="",F3041=""),"",C3041-F3041)</f>
        <v/>
      </c>
      <c r="H3041" s="17">
        <f>IF(OR(C3041="",F3041="",F3041=0),"",C3041/F3041)</f>
        <v/>
      </c>
      <c r="I3041" s="18">
        <f>IF('01_RAW_FwdRV'!B3041="","",'01_RAW_FwdRV'!B3041)</f>
        <v/>
      </c>
      <c r="J3041" s="18">
        <f>IF(ROW()&lt;=3286,STDEV(D3042:D3062)*SQRT(252),"")</f>
        <v/>
      </c>
      <c r="K3041" s="18">
        <f>IF(ROW()&lt;=3244,LN(B3104/B3041),"")</f>
        <v/>
      </c>
      <c r="L3041" s="19" t="n">
        <v>0.1519736842105263</v>
      </c>
      <c r="M3041" s="19" t="n">
        <v>0.5210526315789473</v>
      </c>
      <c r="N3041" s="17" t="n">
        <v>-0.8472761162685126</v>
      </c>
      <c r="O3041" s="20">
        <f>IF(F3041="","",IF(F3041&lt;'04_VOLATILITY_REGIMES'!$C$5,"Low",IF(F3041&lt;'04_VOLATILITY_REGIMES'!$C$6,"Normal",IF(F3041&lt;'04_VOLATILITY_REGIMES'!$C$7,"High","Extreme"))))</f>
        <v/>
      </c>
      <c r="P3041" s="20">
        <f>O3042</f>
        <v/>
      </c>
      <c r="Q3041" s="21">
        <f>YEAR(A3041)</f>
        <v/>
      </c>
    </row>
    <row r="3042">
      <c r="A3042" s="14" t="n">
        <v>45873</v>
      </c>
      <c r="B3042" s="15">
        <f>'01_RAW_Spot'!B3042</f>
        <v/>
      </c>
      <c r="C3042" s="16">
        <f>'01_RAW_IV'!B3042</f>
        <v/>
      </c>
      <c r="D3042" s="15">
        <f>LN(B3042/B3041)</f>
        <v/>
      </c>
      <c r="E3042" s="16">
        <f>STDEV(D3022:D3042)*SQRT(252)</f>
        <v/>
      </c>
      <c r="F3042" s="16">
        <f>STDEV(D2980:D3042)*SQRT(252)</f>
        <v/>
      </c>
      <c r="G3042" s="16">
        <f>IF(OR(C3042="",F3042=""),"",C3042-F3042)</f>
        <v/>
      </c>
      <c r="H3042" s="17">
        <f>IF(OR(C3042="",F3042="",F3042=0),"",C3042/F3042)</f>
        <v/>
      </c>
      <c r="I3042" s="18">
        <f>IF('01_RAW_FwdRV'!B3042="","",'01_RAW_FwdRV'!B3042)</f>
        <v/>
      </c>
      <c r="J3042" s="18">
        <f>IF(ROW()&lt;=3286,STDEV(D3043:D3063)*SQRT(252),"")</f>
        <v/>
      </c>
      <c r="K3042" s="18">
        <f>IF(ROW()&lt;=3244,LN(B3105/B3042),"")</f>
        <v/>
      </c>
      <c r="L3042" s="19" t="n">
        <v>0.1509371917132522</v>
      </c>
      <c r="M3042" s="19" t="n">
        <v>0.5195659322591253</v>
      </c>
      <c r="N3042" s="17" t="n">
        <v>-0.8543646375451914</v>
      </c>
      <c r="O3042" s="20">
        <f>IF(F3042="","",IF(F3042&lt;'04_VOLATILITY_REGIMES'!$C$5,"Low",IF(F3042&lt;'04_VOLATILITY_REGIMES'!$C$6,"Normal",IF(F3042&lt;'04_VOLATILITY_REGIMES'!$C$7,"High","Extreme"))))</f>
        <v/>
      </c>
      <c r="P3042" s="20">
        <f>O3043</f>
        <v/>
      </c>
      <c r="Q3042" s="21">
        <f>YEAR(A3042)</f>
        <v/>
      </c>
    </row>
    <row r="3043">
      <c r="A3043" s="14" t="n">
        <v>45874</v>
      </c>
      <c r="B3043" s="15">
        <f>'01_RAW_Spot'!B3043</f>
        <v/>
      </c>
      <c r="C3043" s="16">
        <f>'01_RAW_IV'!B3043</f>
        <v/>
      </c>
      <c r="D3043" s="15">
        <f>LN(B3043/B3042)</f>
        <v/>
      </c>
      <c r="E3043" s="16">
        <f>STDEV(D3023:D3043)*SQRT(252)</f>
        <v/>
      </c>
      <c r="F3043" s="16">
        <f>STDEV(D2981:D3043)*SQRT(252)</f>
        <v/>
      </c>
      <c r="G3043" s="16">
        <f>IF(OR(C3043="",F3043=""),"",C3043-F3043)</f>
        <v/>
      </c>
      <c r="H3043" s="17">
        <f>IF(OR(C3043="",F3043="",F3043=0),"",C3043/F3043)</f>
        <v/>
      </c>
      <c r="I3043" s="18">
        <f>IF('01_RAW_FwdRV'!B3043="","",'01_RAW_FwdRV'!B3043)</f>
        <v/>
      </c>
      <c r="J3043" s="18">
        <f>IF(ROW()&lt;=3286,STDEV(D3044:D3064)*SQRT(252),"")</f>
        <v/>
      </c>
      <c r="K3043" s="18">
        <f>IF(ROW()&lt;=3244,LN(B3106/B3043),"")</f>
        <v/>
      </c>
      <c r="L3043" s="19" t="n">
        <v>0.168310322156476</v>
      </c>
      <c r="M3043" s="19" t="n">
        <v>0.5118343195266272</v>
      </c>
      <c r="N3043" s="17" t="n">
        <v>-0.6895427530891295</v>
      </c>
      <c r="O3043" s="20">
        <f>IF(F3043="","",IF(F3043&lt;'04_VOLATILITY_REGIMES'!$C$5,"Low",IF(F3043&lt;'04_VOLATILITY_REGIMES'!$C$6,"Normal",IF(F3043&lt;'04_VOLATILITY_REGIMES'!$C$7,"High","Extreme"))))</f>
        <v/>
      </c>
      <c r="P3043" s="20">
        <f>O3044</f>
        <v/>
      </c>
      <c r="Q3043" s="21">
        <f>YEAR(A3043)</f>
        <v/>
      </c>
    </row>
    <row r="3044">
      <c r="A3044" s="14" t="n">
        <v>45875</v>
      </c>
      <c r="B3044" s="15">
        <f>'01_RAW_Spot'!B3044</f>
        <v/>
      </c>
      <c r="C3044" s="16">
        <f>'01_RAW_IV'!B3044</f>
        <v/>
      </c>
      <c r="D3044" s="15">
        <f>LN(B3044/B3043)</f>
        <v/>
      </c>
      <c r="E3044" s="16">
        <f>STDEV(D3024:D3044)*SQRT(252)</f>
        <v/>
      </c>
      <c r="F3044" s="16">
        <f>STDEV(D2982:D3044)*SQRT(252)</f>
        <v/>
      </c>
      <c r="G3044" s="16">
        <f>IF(OR(C3044="",F3044=""),"",C3044-F3044)</f>
        <v/>
      </c>
      <c r="H3044" s="17">
        <f>IF(OR(C3044="",F3044="",F3044=0),"",C3044/F3044)</f>
        <v/>
      </c>
      <c r="I3044" s="18">
        <f>IF('01_RAW_FwdRV'!B3044="","",'01_RAW_FwdRV'!B3044)</f>
        <v/>
      </c>
      <c r="J3044" s="18">
        <f>IF(ROW()&lt;=3286,STDEV(D3045:D3065)*SQRT(252),"")</f>
        <v/>
      </c>
      <c r="K3044" s="18">
        <f>IF(ROW()&lt;=3244,LN(B3107/B3044),"")</f>
        <v/>
      </c>
      <c r="L3044" s="19" t="n">
        <v>0.1597108116989813</v>
      </c>
      <c r="M3044" s="19" t="n">
        <v>0.4170226749917844</v>
      </c>
      <c r="N3044" s="17" t="n">
        <v>-0.4752006609397809</v>
      </c>
      <c r="O3044" s="20">
        <f>IF(F3044="","",IF(F3044&lt;'04_VOLATILITY_REGIMES'!$C$5,"Low",IF(F3044&lt;'04_VOLATILITY_REGIMES'!$C$6,"Normal",IF(F3044&lt;'04_VOLATILITY_REGIMES'!$C$7,"High","Extreme"))))</f>
        <v/>
      </c>
      <c r="P3044" s="20">
        <f>O3045</f>
        <v/>
      </c>
      <c r="Q3044" s="21">
        <f>YEAR(A3044)</f>
        <v/>
      </c>
    </row>
    <row r="3045">
      <c r="A3045" s="14" t="n">
        <v>45876</v>
      </c>
      <c r="B3045" s="15">
        <f>'01_RAW_Spot'!B3045</f>
        <v/>
      </c>
      <c r="C3045" s="16">
        <f>'01_RAW_IV'!B3045</f>
        <v/>
      </c>
      <c r="D3045" s="15">
        <f>LN(B3045/B3044)</f>
        <v/>
      </c>
      <c r="E3045" s="16">
        <f>STDEV(D3025:D3045)*SQRT(252)</f>
        <v/>
      </c>
      <c r="F3045" s="16">
        <f>STDEV(D2983:D3045)*SQRT(252)</f>
        <v/>
      </c>
      <c r="G3045" s="16">
        <f>IF(OR(C3045="",F3045=""),"",C3045-F3045)</f>
        <v/>
      </c>
      <c r="H3045" s="17">
        <f>IF(OR(C3045="",F3045="",F3045=0),"",C3045/F3045)</f>
        <v/>
      </c>
      <c r="I3045" s="18">
        <f>IF('01_RAW_FwdRV'!B3045="","",'01_RAW_FwdRV'!B3045)</f>
        <v/>
      </c>
      <c r="J3045" s="18">
        <f>IF(ROW()&lt;=3286,STDEV(D3046:D3066)*SQRT(252),"")</f>
        <v/>
      </c>
      <c r="K3045" s="18">
        <f>IF(ROW()&lt;=3244,LN(B3108/B3045),"")</f>
        <v/>
      </c>
      <c r="L3045" s="19" t="n">
        <v>0.1576872536136662</v>
      </c>
      <c r="M3045" s="19" t="n">
        <v>0.4011169513797634</v>
      </c>
      <c r="N3045" s="17" t="n">
        <v>-0.4498173193918377</v>
      </c>
      <c r="O3045" s="20">
        <f>IF(F3045="","",IF(F3045&lt;'04_VOLATILITY_REGIMES'!$C$5,"Low",IF(F3045&lt;'04_VOLATILITY_REGIMES'!$C$6,"Normal",IF(F3045&lt;'04_VOLATILITY_REGIMES'!$C$7,"High","Extreme"))))</f>
        <v/>
      </c>
      <c r="P3045" s="20">
        <f>O3046</f>
        <v/>
      </c>
      <c r="Q3045" s="21">
        <f>YEAR(A3045)</f>
        <v/>
      </c>
    </row>
    <row r="3046">
      <c r="A3046" s="14" t="n">
        <v>45877</v>
      </c>
      <c r="B3046" s="15">
        <f>'01_RAW_Spot'!B3046</f>
        <v/>
      </c>
      <c r="C3046" s="16">
        <f>'01_RAW_IV'!B3046</f>
        <v/>
      </c>
      <c r="D3046" s="15">
        <f>LN(B3046/B3045)</f>
        <v/>
      </c>
      <c r="E3046" s="16">
        <f>STDEV(D3026:D3046)*SQRT(252)</f>
        <v/>
      </c>
      <c r="F3046" s="16">
        <f>STDEV(D2984:D3046)*SQRT(252)</f>
        <v/>
      </c>
      <c r="G3046" s="16">
        <f>IF(OR(C3046="",F3046=""),"",C3046-F3046)</f>
        <v/>
      </c>
      <c r="H3046" s="17">
        <f>IF(OR(C3046="",F3046="",F3046=0),"",C3046/F3046)</f>
        <v/>
      </c>
      <c r="I3046" s="18">
        <f>IF('01_RAW_FwdRV'!B3046="","",'01_RAW_FwdRV'!B3046)</f>
        <v/>
      </c>
      <c r="J3046" s="18">
        <f>IF(ROW()&lt;=3286,STDEV(D3047:D3067)*SQRT(252),"")</f>
        <v/>
      </c>
      <c r="K3046" s="18">
        <f>IF(ROW()&lt;=3244,LN(B3109/B3046),"")</f>
        <v/>
      </c>
      <c r="L3046" s="19" t="n">
        <v>0.1596059113300493</v>
      </c>
      <c r="M3046" s="19" t="n">
        <v>0.4022988505747127</v>
      </c>
      <c r="N3046" s="17" t="n">
        <v>-0.4319490884281487</v>
      </c>
      <c r="O3046" s="20">
        <f>IF(F3046="","",IF(F3046&lt;'04_VOLATILITY_REGIMES'!$C$5,"Low",IF(F3046&lt;'04_VOLATILITY_REGIMES'!$C$6,"Normal",IF(F3046&lt;'04_VOLATILITY_REGIMES'!$C$7,"High","Extreme"))))</f>
        <v/>
      </c>
      <c r="P3046" s="20">
        <f>O3047</f>
        <v/>
      </c>
      <c r="Q3046" s="21">
        <f>YEAR(A3046)</f>
        <v/>
      </c>
    </row>
    <row r="3047">
      <c r="A3047" s="14" t="n">
        <v>45880</v>
      </c>
      <c r="B3047" s="15">
        <f>'01_RAW_Spot'!B3047</f>
        <v/>
      </c>
      <c r="C3047" s="16">
        <f>'01_RAW_IV'!B3047</f>
        <v/>
      </c>
      <c r="D3047" s="15">
        <f>LN(B3047/B3046)</f>
        <v/>
      </c>
      <c r="E3047" s="16">
        <f>STDEV(D3027:D3047)*SQRT(252)</f>
        <v/>
      </c>
      <c r="F3047" s="16">
        <f>STDEV(D2985:D3047)*SQRT(252)</f>
        <v/>
      </c>
      <c r="G3047" s="16">
        <f>IF(OR(C3047="",F3047=""),"",C3047-F3047)</f>
        <v/>
      </c>
      <c r="H3047" s="17">
        <f>IF(OR(C3047="",F3047="",F3047=0),"",C3047/F3047)</f>
        <v/>
      </c>
      <c r="I3047" s="18">
        <f>IF('01_RAW_FwdRV'!B3047="","",'01_RAW_FwdRV'!B3047)</f>
        <v/>
      </c>
      <c r="J3047" s="18">
        <f>IF(ROW()&lt;=3286,STDEV(D3048:D3068)*SQRT(252),"")</f>
        <v/>
      </c>
      <c r="K3047" s="18">
        <f>IF(ROW()&lt;=3244,LN(B3110/B3047),"")</f>
        <v/>
      </c>
      <c r="L3047" s="19" t="n">
        <v>0.1579120157583716</v>
      </c>
      <c r="M3047" s="19" t="n">
        <v>0.3988837820091924</v>
      </c>
      <c r="N3047" s="17" t="n">
        <v>-0.4439305666131809</v>
      </c>
      <c r="O3047" s="20">
        <f>IF(F3047="","",IF(F3047&lt;'04_VOLATILITY_REGIMES'!$C$5,"Low",IF(F3047&lt;'04_VOLATILITY_REGIMES'!$C$6,"Normal",IF(F3047&lt;'04_VOLATILITY_REGIMES'!$C$7,"High","Extreme"))))</f>
        <v/>
      </c>
      <c r="P3047" s="20">
        <f>O3048</f>
        <v/>
      </c>
      <c r="Q3047" s="21">
        <f>YEAR(A3047)</f>
        <v/>
      </c>
    </row>
    <row r="3048">
      <c r="A3048" s="14" t="n">
        <v>45881</v>
      </c>
      <c r="B3048" s="15">
        <f>'01_RAW_Spot'!B3048</f>
        <v/>
      </c>
      <c r="C3048" s="16">
        <f>'01_RAW_IV'!B3048</f>
        <v/>
      </c>
      <c r="D3048" s="15">
        <f>LN(B3048/B3047)</f>
        <v/>
      </c>
      <c r="E3048" s="16">
        <f>STDEV(D3028:D3048)*SQRT(252)</f>
        <v/>
      </c>
      <c r="F3048" s="16">
        <f>STDEV(D2986:D3048)*SQRT(252)</f>
        <v/>
      </c>
      <c r="G3048" s="16">
        <f>IF(OR(C3048="",F3048=""),"",C3048-F3048)</f>
        <v/>
      </c>
      <c r="H3048" s="17">
        <f>IF(OR(C3048="",F3048="",F3048=0),"",C3048/F3048)</f>
        <v/>
      </c>
      <c r="I3048" s="18">
        <f>IF('01_RAW_FwdRV'!B3048="","",'01_RAW_FwdRV'!B3048)</f>
        <v/>
      </c>
      <c r="J3048" s="18">
        <f>IF(ROW()&lt;=3286,STDEV(D3049:D3069)*SQRT(252),"")</f>
        <v/>
      </c>
      <c r="K3048" s="18">
        <f>IF(ROW()&lt;=3244,LN(B3111/B3048),"")</f>
        <v/>
      </c>
      <c r="L3048" s="19" t="n">
        <v>0.152937315392189</v>
      </c>
      <c r="M3048" s="19" t="n">
        <v>0.390548080078766</v>
      </c>
      <c r="N3048" s="17" t="n">
        <v>-0.4618937526236983</v>
      </c>
      <c r="O3048" s="20">
        <f>IF(F3048="","",IF(F3048&lt;'04_VOLATILITY_REGIMES'!$C$5,"Low",IF(F3048&lt;'04_VOLATILITY_REGIMES'!$C$6,"Normal",IF(F3048&lt;'04_VOLATILITY_REGIMES'!$C$7,"High","Extreme"))))</f>
        <v/>
      </c>
      <c r="P3048" s="20">
        <f>O3049</f>
        <v/>
      </c>
      <c r="Q3048" s="21">
        <f>YEAR(A3048)</f>
        <v/>
      </c>
    </row>
    <row r="3049">
      <c r="A3049" s="14" t="n">
        <v>45882</v>
      </c>
      <c r="B3049" s="15">
        <f>'01_RAW_Spot'!B3049</f>
        <v/>
      </c>
      <c r="C3049" s="16">
        <f>'01_RAW_IV'!B3049</f>
        <v/>
      </c>
      <c r="D3049" s="15">
        <f>LN(B3049/B3048)</f>
        <v/>
      </c>
      <c r="E3049" s="16">
        <f>STDEV(D3029:D3049)*SQRT(252)</f>
        <v/>
      </c>
      <c r="F3049" s="16">
        <f>STDEV(D2987:D3049)*SQRT(252)</f>
        <v/>
      </c>
      <c r="G3049" s="16">
        <f>IF(OR(C3049="",F3049=""),"",C3049-F3049)</f>
        <v/>
      </c>
      <c r="H3049" s="17">
        <f>IF(OR(C3049="",F3049="",F3049=0),"",C3049/F3049)</f>
        <v/>
      </c>
      <c r="I3049" s="18">
        <f>IF('01_RAW_FwdRV'!B3049="","",'01_RAW_FwdRV'!B3049)</f>
        <v/>
      </c>
      <c r="J3049" s="18">
        <f>IF(ROW()&lt;=3286,STDEV(D3050:D3070)*SQRT(252),"")</f>
        <v/>
      </c>
      <c r="K3049" s="18">
        <f>IF(ROW()&lt;=3244,LN(B3112/B3049),"")</f>
        <v/>
      </c>
      <c r="L3049" s="19" t="n">
        <v>0.1551837270341207</v>
      </c>
      <c r="M3049" s="19" t="n">
        <v>0.3996062992125984</v>
      </c>
      <c r="N3049" s="17" t="n">
        <v>-0.4751760150747512</v>
      </c>
      <c r="O3049" s="20">
        <f>IF(F3049="","",IF(F3049&lt;'04_VOLATILITY_REGIMES'!$C$5,"Low",IF(F3049&lt;'04_VOLATILITY_REGIMES'!$C$6,"Normal",IF(F3049&lt;'04_VOLATILITY_REGIMES'!$C$7,"High","Extreme"))))</f>
        <v/>
      </c>
      <c r="P3049" s="20">
        <f>O3050</f>
        <v/>
      </c>
      <c r="Q3049" s="21">
        <f>YEAR(A3049)</f>
        <v/>
      </c>
    </row>
    <row r="3050">
      <c r="A3050" s="14" t="n">
        <v>45883</v>
      </c>
      <c r="B3050" s="15">
        <f>'01_RAW_Spot'!B3050</f>
        <v/>
      </c>
      <c r="C3050" s="16">
        <f>'01_RAW_IV'!B3050</f>
        <v/>
      </c>
      <c r="D3050" s="15">
        <f>LN(B3050/B3049)</f>
        <v/>
      </c>
      <c r="E3050" s="16">
        <f>STDEV(D3030:D3050)*SQRT(252)</f>
        <v/>
      </c>
      <c r="F3050" s="16">
        <f>STDEV(D2988:D3050)*SQRT(252)</f>
        <v/>
      </c>
      <c r="G3050" s="16">
        <f>IF(OR(C3050="",F3050=""),"",C3050-F3050)</f>
        <v/>
      </c>
      <c r="H3050" s="17">
        <f>IF(OR(C3050="",F3050="",F3050=0),"",C3050/F3050)</f>
        <v/>
      </c>
      <c r="I3050" s="18">
        <f>IF('01_RAW_FwdRV'!B3050="","",'01_RAW_FwdRV'!B3050)</f>
        <v/>
      </c>
      <c r="J3050" s="18">
        <f>IF(ROW()&lt;=3286,STDEV(D3051:D3071)*SQRT(252),"")</f>
        <v/>
      </c>
      <c r="K3050" s="18">
        <f>IF(ROW()&lt;=3244,LN(B3113/B3050),"")</f>
        <v/>
      </c>
      <c r="L3050" s="19" t="n">
        <v>0.1561167595933093</v>
      </c>
      <c r="M3050" s="19" t="n">
        <v>0.3955395211544769</v>
      </c>
      <c r="N3050" s="17" t="n">
        <v>-0.4606711767974716</v>
      </c>
      <c r="O3050" s="20">
        <f>IF(F3050="","",IF(F3050&lt;'04_VOLATILITY_REGIMES'!$C$5,"Low",IF(F3050&lt;'04_VOLATILITY_REGIMES'!$C$6,"Normal",IF(F3050&lt;'04_VOLATILITY_REGIMES'!$C$7,"High","Extreme"))))</f>
        <v/>
      </c>
      <c r="P3050" s="20">
        <f>O3051</f>
        <v/>
      </c>
      <c r="Q3050" s="21">
        <f>YEAR(A3050)</f>
        <v/>
      </c>
    </row>
    <row r="3051">
      <c r="A3051" s="14" t="n">
        <v>45887</v>
      </c>
      <c r="B3051" s="15">
        <f>'01_RAW_Spot'!B3051</f>
        <v/>
      </c>
      <c r="C3051" s="16">
        <f>'01_RAW_IV'!B3051</f>
        <v/>
      </c>
      <c r="D3051" s="15">
        <f>LN(B3051/B3050)</f>
        <v/>
      </c>
      <c r="E3051" s="16">
        <f>STDEV(D3031:D3051)*SQRT(252)</f>
        <v/>
      </c>
      <c r="F3051" s="16">
        <f>STDEV(D2989:D3051)*SQRT(252)</f>
        <v/>
      </c>
      <c r="G3051" s="16">
        <f>IF(OR(C3051="",F3051=""),"",C3051-F3051)</f>
        <v/>
      </c>
      <c r="H3051" s="17">
        <f>IF(OR(C3051="",F3051="",F3051=0),"",C3051/F3051)</f>
        <v/>
      </c>
      <c r="I3051" s="18">
        <f>IF('01_RAW_FwdRV'!B3051="","",'01_RAW_FwdRV'!B3051)</f>
        <v/>
      </c>
      <c r="J3051" s="18">
        <f>IF(ROW()&lt;=3286,STDEV(D3052:D3072)*SQRT(252),"")</f>
        <v/>
      </c>
      <c r="K3051" s="18">
        <f>IF(ROW()&lt;=3244,LN(B3114/B3051),"")</f>
        <v/>
      </c>
      <c r="L3051" s="19" t="n">
        <v>0.1498360655737705</v>
      </c>
      <c r="M3051" s="19" t="n">
        <v>0.3973770491803278</v>
      </c>
      <c r="N3051" s="17" t="n">
        <v>-0.5167789762267931</v>
      </c>
      <c r="O3051" s="20">
        <f>IF(F3051="","",IF(F3051&lt;'04_VOLATILITY_REGIMES'!$C$5,"Low",IF(F3051&lt;'04_VOLATILITY_REGIMES'!$C$6,"Normal",IF(F3051&lt;'04_VOLATILITY_REGIMES'!$C$7,"High","Extreme"))))</f>
        <v/>
      </c>
      <c r="P3051" s="20">
        <f>O3052</f>
        <v/>
      </c>
      <c r="Q3051" s="21">
        <f>YEAR(A3051)</f>
        <v/>
      </c>
    </row>
    <row r="3052">
      <c r="A3052" s="14" t="n">
        <v>45888</v>
      </c>
      <c r="B3052" s="15">
        <f>'01_RAW_Spot'!B3052</f>
        <v/>
      </c>
      <c r="C3052" s="16">
        <f>'01_RAW_IV'!B3052</f>
        <v/>
      </c>
      <c r="D3052" s="15">
        <f>LN(B3052/B3051)</f>
        <v/>
      </c>
      <c r="E3052" s="16">
        <f>STDEV(D3032:D3052)*SQRT(252)</f>
        <v/>
      </c>
      <c r="F3052" s="16">
        <f>STDEV(D2990:D3052)*SQRT(252)</f>
        <v/>
      </c>
      <c r="G3052" s="16">
        <f>IF(OR(C3052="",F3052=""),"",C3052-F3052)</f>
        <v/>
      </c>
      <c r="H3052" s="17">
        <f>IF(OR(C3052="",F3052="",F3052=0),"",C3052/F3052)</f>
        <v/>
      </c>
      <c r="I3052" s="18">
        <f>IF('01_RAW_FwdRV'!B3052="","",'01_RAW_FwdRV'!B3052)</f>
        <v/>
      </c>
      <c r="J3052" s="18">
        <f>IF(ROW()&lt;=3286,STDEV(D3053:D3073)*SQRT(252),"")</f>
        <v/>
      </c>
      <c r="K3052" s="18">
        <f>IF(ROW()&lt;=3244,LN(B3115/B3052),"")</f>
        <v/>
      </c>
      <c r="L3052" s="19" t="n">
        <v>0.149131432317273</v>
      </c>
      <c r="M3052" s="19" t="n">
        <v>0.4195345788266142</v>
      </c>
      <c r="N3052" s="17" t="n">
        <v>-0.6103185316717639</v>
      </c>
      <c r="O3052" s="20">
        <f>IF(F3052="","",IF(F3052&lt;'04_VOLATILITY_REGIMES'!$C$5,"Low",IF(F3052&lt;'04_VOLATILITY_REGIMES'!$C$6,"Normal",IF(F3052&lt;'04_VOLATILITY_REGIMES'!$C$7,"High","Extreme"))))</f>
        <v/>
      </c>
      <c r="P3052" s="20">
        <f>O3053</f>
        <v/>
      </c>
      <c r="Q3052" s="21">
        <f>YEAR(A3052)</f>
        <v/>
      </c>
    </row>
    <row r="3053">
      <c r="A3053" s="14" t="n">
        <v>45889</v>
      </c>
      <c r="B3053" s="15">
        <f>'01_RAW_Spot'!B3053</f>
        <v/>
      </c>
      <c r="C3053" s="16">
        <f>'01_RAW_IV'!B3053</f>
        <v/>
      </c>
      <c r="D3053" s="15">
        <f>LN(B3053/B3052)</f>
        <v/>
      </c>
      <c r="E3053" s="16">
        <f>STDEV(D3033:D3053)*SQRT(252)</f>
        <v/>
      </c>
      <c r="F3053" s="16">
        <f>STDEV(D2991:D3053)*SQRT(252)</f>
        <v/>
      </c>
      <c r="G3053" s="16">
        <f>IF(OR(C3053="",F3053=""),"",C3053-F3053)</f>
        <v/>
      </c>
      <c r="H3053" s="17">
        <f>IF(OR(C3053="",F3053="",F3053=0),"",C3053/F3053)</f>
        <v/>
      </c>
      <c r="I3053" s="18">
        <f>IF('01_RAW_FwdRV'!B3053="","",'01_RAW_FwdRV'!B3053)</f>
        <v/>
      </c>
      <c r="J3053" s="18">
        <f>IF(ROW()&lt;=3286,STDEV(D3054:D3074)*SQRT(252),"")</f>
        <v/>
      </c>
      <c r="K3053" s="18">
        <f>IF(ROW()&lt;=3244,LN(B3116/B3053),"")</f>
        <v/>
      </c>
      <c r="L3053" s="19" t="n">
        <v>0.1500655307994758</v>
      </c>
      <c r="M3053" s="19" t="n">
        <v>0.412516382699869</v>
      </c>
      <c r="N3053" s="17" t="n">
        <v>-0.5417274976444013</v>
      </c>
      <c r="O3053" s="20">
        <f>IF(F3053="","",IF(F3053&lt;'04_VOLATILITY_REGIMES'!$C$5,"Low",IF(F3053&lt;'04_VOLATILITY_REGIMES'!$C$6,"Normal",IF(F3053&lt;'04_VOLATILITY_REGIMES'!$C$7,"High","Extreme"))))</f>
        <v/>
      </c>
      <c r="P3053" s="20">
        <f>O3054</f>
        <v/>
      </c>
      <c r="Q3053" s="21">
        <f>YEAR(A3053)</f>
        <v/>
      </c>
    </row>
    <row r="3054">
      <c r="A3054" s="14" t="n">
        <v>45890</v>
      </c>
      <c r="B3054" s="15">
        <f>'01_RAW_Spot'!B3054</f>
        <v/>
      </c>
      <c r="C3054" s="16">
        <f>'01_RAW_IV'!B3054</f>
        <v/>
      </c>
      <c r="D3054" s="15">
        <f>LN(B3054/B3053)</f>
        <v/>
      </c>
      <c r="E3054" s="16">
        <f>STDEV(D3034:D3054)*SQRT(252)</f>
        <v/>
      </c>
      <c r="F3054" s="16">
        <f>STDEV(D2992:D3054)*SQRT(252)</f>
        <v/>
      </c>
      <c r="G3054" s="16">
        <f>IF(OR(C3054="",F3054=""),"",C3054-F3054)</f>
        <v/>
      </c>
      <c r="H3054" s="17">
        <f>IF(OR(C3054="",F3054="",F3054=0),"",C3054/F3054)</f>
        <v/>
      </c>
      <c r="I3054" s="18">
        <f>IF('01_RAW_FwdRV'!B3054="","",'01_RAW_FwdRV'!B3054)</f>
        <v/>
      </c>
      <c r="J3054" s="18">
        <f>IF(ROW()&lt;=3286,STDEV(D3055:D3075)*SQRT(252),"")</f>
        <v/>
      </c>
      <c r="K3054" s="18">
        <f>IF(ROW()&lt;=3244,LN(B3117/B3054),"")</f>
        <v/>
      </c>
      <c r="L3054" s="19" t="n">
        <v>0.1496888306583688</v>
      </c>
      <c r="M3054" s="19" t="n">
        <v>0.2875859810022928</v>
      </c>
      <c r="N3054" s="17" t="n">
        <v>-0.2953244025271645</v>
      </c>
      <c r="O3054" s="20">
        <f>IF(F3054="","",IF(F3054&lt;'04_VOLATILITY_REGIMES'!$C$5,"Low",IF(F3054&lt;'04_VOLATILITY_REGIMES'!$C$6,"Normal",IF(F3054&lt;'04_VOLATILITY_REGIMES'!$C$7,"High","Extreme"))))</f>
        <v/>
      </c>
      <c r="P3054" s="20">
        <f>O3055</f>
        <v/>
      </c>
      <c r="Q3054" s="21">
        <f>YEAR(A3054)</f>
        <v/>
      </c>
    </row>
    <row r="3055">
      <c r="A3055" s="14" t="n">
        <v>45891</v>
      </c>
      <c r="B3055" s="15">
        <f>'01_RAW_Spot'!B3055</f>
        <v/>
      </c>
      <c r="C3055" s="16">
        <f>'01_RAW_IV'!B3055</f>
        <v/>
      </c>
      <c r="D3055" s="15">
        <f>LN(B3055/B3054)</f>
        <v/>
      </c>
      <c r="E3055" s="16">
        <f>STDEV(D3035:D3055)*SQRT(252)</f>
        <v/>
      </c>
      <c r="F3055" s="16">
        <f>STDEV(D2993:D3055)*SQRT(252)</f>
        <v/>
      </c>
      <c r="G3055" s="16">
        <f>IF(OR(C3055="",F3055=""),"",C3055-F3055)</f>
        <v/>
      </c>
      <c r="H3055" s="17">
        <f>IF(OR(C3055="",F3055="",F3055=0),"",C3055/F3055)</f>
        <v/>
      </c>
      <c r="I3055" s="18">
        <f>IF('01_RAW_FwdRV'!B3055="","",'01_RAW_FwdRV'!B3055)</f>
        <v/>
      </c>
      <c r="J3055" s="18">
        <f>IF(ROW()&lt;=3286,STDEV(D3056:D3076)*SQRT(252),"")</f>
        <v/>
      </c>
      <c r="K3055" s="18">
        <f>IF(ROW()&lt;=3244,LN(B3118/B3055),"")</f>
        <v/>
      </c>
      <c r="L3055" s="19" t="n">
        <v>0.1499672560576293</v>
      </c>
      <c r="M3055" s="19" t="n">
        <v>0.2891290111329404</v>
      </c>
      <c r="N3055" s="17" t="n">
        <v>-0.303990664184548</v>
      </c>
      <c r="O3055" s="20">
        <f>IF(F3055="","",IF(F3055&lt;'04_VOLATILITY_REGIMES'!$C$5,"Low",IF(F3055&lt;'04_VOLATILITY_REGIMES'!$C$6,"Normal",IF(F3055&lt;'04_VOLATILITY_REGIMES'!$C$7,"High","Extreme"))))</f>
        <v/>
      </c>
      <c r="P3055" s="20">
        <f>O3056</f>
        <v/>
      </c>
      <c r="Q3055" s="21">
        <f>YEAR(A3055)</f>
        <v/>
      </c>
    </row>
    <row r="3056">
      <c r="A3056" s="14" t="n">
        <v>45894</v>
      </c>
      <c r="B3056" s="15">
        <f>'01_RAW_Spot'!B3056</f>
        <v/>
      </c>
      <c r="C3056" s="16">
        <f>'01_RAW_IV'!B3056</f>
        <v/>
      </c>
      <c r="D3056" s="15">
        <f>LN(B3056/B3055)</f>
        <v/>
      </c>
      <c r="E3056" s="16">
        <f>STDEV(D3036:D3056)*SQRT(252)</f>
        <v/>
      </c>
      <c r="F3056" s="16">
        <f>STDEV(D2994:D3056)*SQRT(252)</f>
        <v/>
      </c>
      <c r="G3056" s="16">
        <f>IF(OR(C3056="",F3056=""),"",C3056-F3056)</f>
        <v/>
      </c>
      <c r="H3056" s="17">
        <f>IF(OR(C3056="",F3056="",F3056=0),"",C3056/F3056)</f>
        <v/>
      </c>
      <c r="I3056" s="18">
        <f>IF('01_RAW_FwdRV'!B3056="","",'01_RAW_FwdRV'!B3056)</f>
        <v/>
      </c>
      <c r="J3056" s="18">
        <f>IF(ROW()&lt;=3286,STDEV(D3057:D3077)*SQRT(252),"")</f>
        <v/>
      </c>
      <c r="K3056" s="18">
        <f>IF(ROW()&lt;=3244,LN(B3119/B3056),"")</f>
        <v/>
      </c>
      <c r="L3056" s="19" t="n">
        <v>0.1492635024549918</v>
      </c>
      <c r="M3056" s="19" t="n">
        <v>0.2824877250409165</v>
      </c>
      <c r="N3056" s="17" t="n">
        <v>-0.2967056867783038</v>
      </c>
      <c r="O3056" s="20">
        <f>IF(F3056="","",IF(F3056&lt;'04_VOLATILITY_REGIMES'!$C$5,"Low",IF(F3056&lt;'04_VOLATILITY_REGIMES'!$C$6,"Normal",IF(F3056&lt;'04_VOLATILITY_REGIMES'!$C$7,"High","Extreme"))))</f>
        <v/>
      </c>
      <c r="P3056" s="20">
        <f>O3057</f>
        <v/>
      </c>
      <c r="Q3056" s="21">
        <f>YEAR(A3056)</f>
        <v/>
      </c>
    </row>
    <row r="3057">
      <c r="A3057" s="14" t="n">
        <v>45895</v>
      </c>
      <c r="B3057" s="15">
        <f>'01_RAW_Spot'!B3057</f>
        <v/>
      </c>
      <c r="C3057" s="16">
        <f>'01_RAW_IV'!B3057</f>
        <v/>
      </c>
      <c r="D3057" s="15">
        <f>LN(B3057/B3056)</f>
        <v/>
      </c>
      <c r="E3057" s="16">
        <f>STDEV(D3037:D3057)*SQRT(252)</f>
        <v/>
      </c>
      <c r="F3057" s="16">
        <f>STDEV(D2995:D3057)*SQRT(252)</f>
        <v/>
      </c>
      <c r="G3057" s="16">
        <f>IF(OR(C3057="",F3057=""),"",C3057-F3057)</f>
        <v/>
      </c>
      <c r="H3057" s="17">
        <f>IF(OR(C3057="",F3057="",F3057=0),"",C3057/F3057)</f>
        <v/>
      </c>
      <c r="I3057" s="18">
        <f>IF('01_RAW_FwdRV'!B3057="","",'01_RAW_FwdRV'!B3057)</f>
        <v/>
      </c>
      <c r="J3057" s="18">
        <f>IF(ROW()&lt;=3286,STDEV(D3058:D3078)*SQRT(252),"")</f>
        <v/>
      </c>
      <c r="K3057" s="18">
        <f>IF(ROW()&lt;=3244,LN(B3120/B3057),"")</f>
        <v/>
      </c>
      <c r="L3057" s="19" t="n">
        <v>0.1495418848167539</v>
      </c>
      <c r="M3057" s="19" t="n">
        <v>0.2843586387434555</v>
      </c>
      <c r="N3057" s="17" t="n">
        <v>-0.2982209826212104</v>
      </c>
      <c r="O3057" s="20">
        <f>IF(F3057="","",IF(F3057&lt;'04_VOLATILITY_REGIMES'!$C$5,"Low",IF(F3057&lt;'04_VOLATILITY_REGIMES'!$C$6,"Normal",IF(F3057&lt;'04_VOLATILITY_REGIMES'!$C$7,"High","Extreme"))))</f>
        <v/>
      </c>
      <c r="P3057" s="20">
        <f>O3058</f>
        <v/>
      </c>
      <c r="Q3057" s="21">
        <f>YEAR(A3057)</f>
        <v/>
      </c>
    </row>
    <row r="3058">
      <c r="A3058" s="14" t="n">
        <v>45897</v>
      </c>
      <c r="B3058" s="15">
        <f>'01_RAW_Spot'!B3058</f>
        <v/>
      </c>
      <c r="C3058" s="16">
        <f>'01_RAW_IV'!B3058</f>
        <v/>
      </c>
      <c r="D3058" s="15">
        <f>LN(B3058/B3057)</f>
        <v/>
      </c>
      <c r="E3058" s="16">
        <f>STDEV(D3038:D3058)*SQRT(252)</f>
        <v/>
      </c>
      <c r="F3058" s="16">
        <f>STDEV(D2996:D3058)*SQRT(252)</f>
        <v/>
      </c>
      <c r="G3058" s="16">
        <f>IF(OR(C3058="",F3058=""),"",C3058-F3058)</f>
        <v/>
      </c>
      <c r="H3058" s="17">
        <f>IF(OR(C3058="",F3058="",F3058=0),"",C3058/F3058)</f>
        <v/>
      </c>
      <c r="I3058" s="18">
        <f>IF('01_RAW_FwdRV'!B3058="","",'01_RAW_FwdRV'!B3058)</f>
        <v/>
      </c>
      <c r="J3058" s="18">
        <f>IF(ROW()&lt;=3286,STDEV(D3059:D3079)*SQRT(252),"")</f>
        <v/>
      </c>
      <c r="K3058" s="18">
        <f>IF(ROW()&lt;=3244,LN(B3121/B3058),"")</f>
        <v/>
      </c>
      <c r="L3058" s="19" t="n">
        <v>0.1475302584232908</v>
      </c>
      <c r="M3058" s="19" t="n">
        <v>0.2813215570821067</v>
      </c>
      <c r="N3058" s="17" t="n">
        <v>-0.3279446965005786</v>
      </c>
      <c r="O3058" s="20">
        <f>IF(F3058="","",IF(F3058&lt;'04_VOLATILITY_REGIMES'!$C$5,"Low",IF(F3058&lt;'04_VOLATILITY_REGIMES'!$C$6,"Normal",IF(F3058&lt;'04_VOLATILITY_REGIMES'!$C$7,"High","Extreme"))))</f>
        <v/>
      </c>
      <c r="P3058" s="20">
        <f>O3059</f>
        <v/>
      </c>
      <c r="Q3058" s="21">
        <f>YEAR(A3058)</f>
        <v/>
      </c>
    </row>
    <row r="3059">
      <c r="A3059" s="14" t="n">
        <v>45898</v>
      </c>
      <c r="B3059" s="15">
        <f>'01_RAW_Spot'!B3059</f>
        <v/>
      </c>
      <c r="C3059" s="16">
        <f>'01_RAW_IV'!B3059</f>
        <v/>
      </c>
      <c r="D3059" s="15">
        <f>LN(B3059/B3058)</f>
        <v/>
      </c>
      <c r="E3059" s="16">
        <f>STDEV(D3039:D3059)*SQRT(252)</f>
        <v/>
      </c>
      <c r="F3059" s="16">
        <f>STDEV(D2997:D3059)*SQRT(252)</f>
        <v/>
      </c>
      <c r="G3059" s="16">
        <f>IF(OR(C3059="",F3059=""),"",C3059-F3059)</f>
        <v/>
      </c>
      <c r="H3059" s="17">
        <f>IF(OR(C3059="",F3059="",F3059=0),"",C3059/F3059)</f>
        <v/>
      </c>
      <c r="I3059" s="18">
        <f>IF('01_RAW_FwdRV'!B3059="","",'01_RAW_FwdRV'!B3059)</f>
        <v/>
      </c>
      <c r="J3059" s="18">
        <f>IF(ROW()&lt;=3286,STDEV(D3060:D3080)*SQRT(252),"")</f>
        <v/>
      </c>
      <c r="K3059" s="18">
        <f>IF(ROW()&lt;=3244,LN(B3122/B3059),"")</f>
        <v/>
      </c>
      <c r="L3059" s="19" t="n">
        <v>0.15729234793983</v>
      </c>
      <c r="M3059" s="19" t="n">
        <v>0.3351863963374755</v>
      </c>
      <c r="N3059" s="17" t="n">
        <v>-0.3411572068254042</v>
      </c>
      <c r="O3059" s="20">
        <f>IF(F3059="","",IF(F3059&lt;'04_VOLATILITY_REGIMES'!$C$5,"Low",IF(F3059&lt;'04_VOLATILITY_REGIMES'!$C$6,"Normal",IF(F3059&lt;'04_VOLATILITY_REGIMES'!$C$7,"High","Extreme"))))</f>
        <v/>
      </c>
      <c r="P3059" s="20">
        <f>O3060</f>
        <v/>
      </c>
      <c r="Q3059" s="21">
        <f>YEAR(A3059)</f>
        <v/>
      </c>
    </row>
    <row r="3060">
      <c r="A3060" s="14" t="n">
        <v>45901</v>
      </c>
      <c r="B3060" s="15">
        <f>'01_RAW_Spot'!B3060</f>
        <v/>
      </c>
      <c r="C3060" s="16">
        <f>'01_RAW_IV'!B3060</f>
        <v/>
      </c>
      <c r="D3060" s="15">
        <f>LN(B3060/B3059)</f>
        <v/>
      </c>
      <c r="E3060" s="16">
        <f>STDEV(D3040:D3060)*SQRT(252)</f>
        <v/>
      </c>
      <c r="F3060" s="16">
        <f>STDEV(D2998:D3060)*SQRT(252)</f>
        <v/>
      </c>
      <c r="G3060" s="16">
        <f>IF(OR(C3060="",F3060=""),"",C3060-F3060)</f>
        <v/>
      </c>
      <c r="H3060" s="17">
        <f>IF(OR(C3060="",F3060="",F3060=0),"",C3060/F3060)</f>
        <v/>
      </c>
      <c r="I3060" s="18">
        <f>IF('01_RAW_FwdRV'!B3060="","",'01_RAW_FwdRV'!B3060)</f>
        <v/>
      </c>
      <c r="J3060" s="18">
        <f>IF(ROW()&lt;=3286,STDEV(D3061:D3081)*SQRT(252),"")</f>
        <v/>
      </c>
      <c r="K3060" s="18">
        <f>IF(ROW()&lt;=3244,LN(B3123/B3060),"")</f>
        <v/>
      </c>
      <c r="L3060" s="19" t="n">
        <v>0.1510297482837529</v>
      </c>
      <c r="M3060" s="19" t="n">
        <v>0.3272311212814645</v>
      </c>
      <c r="N3060" s="17" t="n">
        <v>-0.368865360814196</v>
      </c>
      <c r="O3060" s="20">
        <f>IF(F3060="","",IF(F3060&lt;'04_VOLATILITY_REGIMES'!$C$5,"Low",IF(F3060&lt;'04_VOLATILITY_REGIMES'!$C$6,"Normal",IF(F3060&lt;'04_VOLATILITY_REGIMES'!$C$7,"High","Extreme"))))</f>
        <v/>
      </c>
      <c r="P3060" s="20">
        <f>O3061</f>
        <v/>
      </c>
      <c r="Q3060" s="21">
        <f>YEAR(A3060)</f>
        <v/>
      </c>
    </row>
    <row r="3061">
      <c r="A3061" s="14" t="n">
        <v>45902</v>
      </c>
      <c r="B3061" s="15">
        <f>'01_RAW_Spot'!B3061</f>
        <v/>
      </c>
      <c r="C3061" s="16">
        <f>'01_RAW_IV'!B3061</f>
        <v/>
      </c>
      <c r="D3061" s="15">
        <f>LN(B3061/B3060)</f>
        <v/>
      </c>
      <c r="E3061" s="16">
        <f>STDEV(D3041:D3061)*SQRT(252)</f>
        <v/>
      </c>
      <c r="F3061" s="16">
        <f>STDEV(D2999:D3061)*SQRT(252)</f>
        <v/>
      </c>
      <c r="G3061" s="16">
        <f>IF(OR(C3061="",F3061=""),"",C3061-F3061)</f>
        <v/>
      </c>
      <c r="H3061" s="17">
        <f>IF(OR(C3061="",F3061="",F3061=0),"",C3061/F3061)</f>
        <v/>
      </c>
      <c r="I3061" s="18">
        <f>IF('01_RAW_FwdRV'!B3061="","",'01_RAW_FwdRV'!B3061)</f>
        <v/>
      </c>
      <c r="J3061" s="18">
        <f>IF(ROW()&lt;=3286,STDEV(D3062:D3082)*SQRT(252),"")</f>
        <v/>
      </c>
      <c r="K3061" s="18">
        <f>IF(ROW()&lt;=3244,LN(B3124/B3061),"")</f>
        <v/>
      </c>
      <c r="L3061" s="19" t="n">
        <v>0.1493464052287582</v>
      </c>
      <c r="M3061" s="19" t="n">
        <v>0.3235294117647059</v>
      </c>
      <c r="N3061" s="17" t="n">
        <v>-0.3791948325910605</v>
      </c>
      <c r="O3061" s="20">
        <f>IF(F3061="","",IF(F3061&lt;'04_VOLATILITY_REGIMES'!$C$5,"Low",IF(F3061&lt;'04_VOLATILITY_REGIMES'!$C$6,"Normal",IF(F3061&lt;'04_VOLATILITY_REGIMES'!$C$7,"High","Extreme"))))</f>
        <v/>
      </c>
      <c r="P3061" s="20">
        <f>O3062</f>
        <v/>
      </c>
      <c r="Q3061" s="21">
        <f>YEAR(A3061)</f>
        <v/>
      </c>
    </row>
    <row r="3062">
      <c r="A3062" s="14" t="n">
        <v>45903</v>
      </c>
      <c r="B3062" s="15">
        <f>'01_RAW_Spot'!B3062</f>
        <v/>
      </c>
      <c r="C3062" s="16">
        <f>'01_RAW_IV'!B3062</f>
        <v/>
      </c>
      <c r="D3062" s="15">
        <f>LN(B3062/B3061)</f>
        <v/>
      </c>
      <c r="E3062" s="16">
        <f>STDEV(D3042:D3062)*SQRT(252)</f>
        <v/>
      </c>
      <c r="F3062" s="16">
        <f>STDEV(D3000:D3062)*SQRT(252)</f>
        <v/>
      </c>
      <c r="G3062" s="16">
        <f>IF(OR(C3062="",F3062=""),"",C3062-F3062)</f>
        <v/>
      </c>
      <c r="H3062" s="17">
        <f>IF(OR(C3062="",F3062="",F3062=0),"",C3062/F3062)</f>
        <v/>
      </c>
      <c r="I3062" s="18">
        <f>IF('01_RAW_FwdRV'!B3062="","",'01_RAW_FwdRV'!B3062)</f>
        <v/>
      </c>
      <c r="J3062" s="18">
        <f>IF(ROW()&lt;=3286,STDEV(D3063:D3083)*SQRT(252),"")</f>
        <v/>
      </c>
      <c r="K3062" s="18">
        <f>IF(ROW()&lt;=3244,LN(B3125/B3062),"")</f>
        <v/>
      </c>
      <c r="L3062" s="19" t="n">
        <v>0.1470107807905913</v>
      </c>
      <c r="M3062" s="19" t="n">
        <v>0.3126429271479909</v>
      </c>
      <c r="N3062" s="17" t="n">
        <v>-0.3882100061680861</v>
      </c>
      <c r="O3062" s="20">
        <f>IF(F3062="","",IF(F3062&lt;'04_VOLATILITY_REGIMES'!$C$5,"Low",IF(F3062&lt;'04_VOLATILITY_REGIMES'!$C$6,"Normal",IF(F3062&lt;'04_VOLATILITY_REGIMES'!$C$7,"High","Extreme"))))</f>
        <v/>
      </c>
      <c r="P3062" s="20">
        <f>O3063</f>
        <v/>
      </c>
      <c r="Q3062" s="21">
        <f>YEAR(A3062)</f>
        <v/>
      </c>
    </row>
    <row r="3063">
      <c r="A3063" s="14" t="n">
        <v>45904</v>
      </c>
      <c r="B3063" s="15">
        <f>'01_RAW_Spot'!B3063</f>
        <v/>
      </c>
      <c r="C3063" s="16">
        <f>'01_RAW_IV'!B3063</f>
        <v/>
      </c>
      <c r="D3063" s="15">
        <f>LN(B3063/B3062)</f>
        <v/>
      </c>
      <c r="E3063" s="16">
        <f>STDEV(D3043:D3063)*SQRT(252)</f>
        <v/>
      </c>
      <c r="F3063" s="16">
        <f>STDEV(D3001:D3063)*SQRT(252)</f>
        <v/>
      </c>
      <c r="G3063" s="16">
        <f>IF(OR(C3063="",F3063=""),"",C3063-F3063)</f>
        <v/>
      </c>
      <c r="H3063" s="17">
        <f>IF(OR(C3063="",F3063="",F3063=0),"",C3063/F3063)</f>
        <v/>
      </c>
      <c r="I3063" s="18">
        <f>IF('01_RAW_FwdRV'!B3063="","",'01_RAW_FwdRV'!B3063)</f>
        <v/>
      </c>
      <c r="J3063" s="18">
        <f>IF(ROW()&lt;=3286,STDEV(D3064:D3084)*SQRT(252),"")</f>
        <v/>
      </c>
      <c r="K3063" s="18">
        <f>IF(ROW()&lt;=3244,LN(B3126/B3063),"")</f>
        <v/>
      </c>
      <c r="L3063" s="19" t="n">
        <v>0.1459830176355323</v>
      </c>
      <c r="M3063" s="19" t="n">
        <v>0.3056825604180274</v>
      </c>
      <c r="N3063" s="17" t="n">
        <v>-0.4680330894711079</v>
      </c>
      <c r="O3063" s="20">
        <f>IF(F3063="","",IF(F3063&lt;'04_VOLATILITY_REGIMES'!$C$5,"Low",IF(F3063&lt;'04_VOLATILITY_REGIMES'!$C$6,"Normal",IF(F3063&lt;'04_VOLATILITY_REGIMES'!$C$7,"High","Extreme"))))</f>
        <v/>
      </c>
      <c r="P3063" s="20">
        <f>O3064</f>
        <v/>
      </c>
      <c r="Q3063" s="21">
        <f>YEAR(A3063)</f>
        <v/>
      </c>
    </row>
    <row r="3064">
      <c r="A3064" s="14" t="n">
        <v>45905</v>
      </c>
      <c r="B3064" s="15">
        <f>'01_RAW_Spot'!B3064</f>
        <v/>
      </c>
      <c r="C3064" s="16">
        <f>'01_RAW_IV'!B3064</f>
        <v/>
      </c>
      <c r="D3064" s="15">
        <f>LN(B3064/B3063)</f>
        <v/>
      </c>
      <c r="E3064" s="16">
        <f>STDEV(D3044:D3064)*SQRT(252)</f>
        <v/>
      </c>
      <c r="F3064" s="16">
        <f>STDEV(D3002:D3064)*SQRT(252)</f>
        <v/>
      </c>
      <c r="G3064" s="16">
        <f>IF(OR(C3064="",F3064=""),"",C3064-F3064)</f>
        <v/>
      </c>
      <c r="H3064" s="17">
        <f>IF(OR(C3064="",F3064="",F3064=0),"",C3064/F3064)</f>
        <v/>
      </c>
      <c r="I3064" s="18">
        <f>IF('01_RAW_FwdRV'!B3064="","",'01_RAW_FwdRV'!B3064)</f>
        <v/>
      </c>
      <c r="J3064" s="18">
        <f>IF(ROW()&lt;=3286,STDEV(D3065:D3085)*SQRT(252),"")</f>
        <v/>
      </c>
      <c r="K3064" s="18">
        <f>IF(ROW()&lt;=3244,LN(B3127/B3064),"")</f>
        <v/>
      </c>
      <c r="L3064" s="19" t="n">
        <v>0.1469147894221352</v>
      </c>
      <c r="M3064" s="19" t="n">
        <v>0.2954619653934051</v>
      </c>
      <c r="N3064" s="17" t="n">
        <v>-0.4045230596650982</v>
      </c>
      <c r="O3064" s="20">
        <f>IF(F3064="","",IF(F3064&lt;'04_VOLATILITY_REGIMES'!$C$5,"Low",IF(F3064&lt;'04_VOLATILITY_REGIMES'!$C$6,"Normal",IF(F3064&lt;'04_VOLATILITY_REGIMES'!$C$7,"High","Extreme"))))</f>
        <v/>
      </c>
      <c r="P3064" s="20">
        <f>O3065</f>
        <v/>
      </c>
      <c r="Q3064" s="21">
        <f>YEAR(A3064)</f>
        <v/>
      </c>
    </row>
    <row r="3065">
      <c r="A3065" s="14" t="n">
        <v>45909</v>
      </c>
      <c r="B3065" s="15">
        <f>'01_RAW_Spot'!B3065</f>
        <v/>
      </c>
      <c r="C3065" s="16">
        <f>'01_RAW_IV'!B3065</f>
        <v/>
      </c>
      <c r="D3065" s="15">
        <f>LN(B3065/B3064)</f>
        <v/>
      </c>
      <c r="E3065" s="16">
        <f>STDEV(D3045:D3065)*SQRT(252)</f>
        <v/>
      </c>
      <c r="F3065" s="16">
        <f>STDEV(D3003:D3065)*SQRT(252)</f>
        <v/>
      </c>
      <c r="G3065" s="16">
        <f>IF(OR(C3065="",F3065=""),"",C3065-F3065)</f>
        <v/>
      </c>
      <c r="H3065" s="17">
        <f>IF(OR(C3065="",F3065="",F3065=0),"",C3065/F3065)</f>
        <v/>
      </c>
      <c r="I3065" s="18">
        <f>IF('01_RAW_FwdRV'!B3065="","",'01_RAW_FwdRV'!B3065)</f>
        <v/>
      </c>
      <c r="J3065" s="18">
        <f>IF(ROW()&lt;=3286,STDEV(D3066:D3086)*SQRT(252),"")</f>
        <v/>
      </c>
      <c r="K3065" s="18">
        <f>IF(ROW()&lt;=3244,LN(B3128/B3065),"")</f>
        <v/>
      </c>
      <c r="L3065" s="19" t="n">
        <v>0.1432767624020888</v>
      </c>
      <c r="M3065" s="19" t="n">
        <v>0.3054830287206267</v>
      </c>
      <c r="N3065" s="17" t="n">
        <v>-0.4844875998973029</v>
      </c>
      <c r="O3065" s="20">
        <f>IF(F3065="","",IF(F3065&lt;'04_VOLATILITY_REGIMES'!$C$5,"Low",IF(F3065&lt;'04_VOLATILITY_REGIMES'!$C$6,"Normal",IF(F3065&lt;'04_VOLATILITY_REGIMES'!$C$7,"High","Extreme"))))</f>
        <v/>
      </c>
      <c r="P3065" s="20">
        <f>O3066</f>
        <v/>
      </c>
      <c r="Q3065" s="21">
        <f>YEAR(A3065)</f>
        <v/>
      </c>
    </row>
    <row r="3066">
      <c r="A3066" s="14" t="n">
        <v>45910</v>
      </c>
      <c r="B3066" s="15">
        <f>'01_RAW_Spot'!B3066</f>
        <v/>
      </c>
      <c r="C3066" s="16">
        <f>'01_RAW_IV'!B3066</f>
        <v/>
      </c>
      <c r="D3066" s="15">
        <f>LN(B3066/B3065)</f>
        <v/>
      </c>
      <c r="E3066" s="16">
        <f>STDEV(D3046:D3066)*SQRT(252)</f>
        <v/>
      </c>
      <c r="F3066" s="16">
        <f>STDEV(D3004:D3066)*SQRT(252)</f>
        <v/>
      </c>
      <c r="G3066" s="16">
        <f>IF(OR(C3066="",F3066=""),"",C3066-F3066)</f>
        <v/>
      </c>
      <c r="H3066" s="17">
        <f>IF(OR(C3066="",F3066="",F3066=0),"",C3066/F3066)</f>
        <v/>
      </c>
      <c r="I3066" s="18">
        <f>IF('01_RAW_FwdRV'!B3066="","",'01_RAW_FwdRV'!B3066)</f>
        <v/>
      </c>
      <c r="J3066" s="18">
        <f>IF(ROW()&lt;=3286,STDEV(D3067:D3087)*SQRT(252),"")</f>
        <v/>
      </c>
      <c r="K3066" s="18">
        <f>IF(ROW()&lt;=3244,LN(B3129/B3066),"")</f>
        <v/>
      </c>
      <c r="L3066" s="19" t="n">
        <v>0.1406199021207178</v>
      </c>
      <c r="M3066" s="19" t="n">
        <v>0.3057096247960848</v>
      </c>
      <c r="N3066" s="17" t="n">
        <v>-0.5630978747366934</v>
      </c>
      <c r="O3066" s="20">
        <f>IF(F3066="","",IF(F3066&lt;'04_VOLATILITY_REGIMES'!$C$5,"Low",IF(F3066&lt;'04_VOLATILITY_REGIMES'!$C$6,"Normal",IF(F3066&lt;'04_VOLATILITY_REGIMES'!$C$7,"High","Extreme"))))</f>
        <v/>
      </c>
      <c r="P3066" s="20">
        <f>O3067</f>
        <v/>
      </c>
      <c r="Q3066" s="21">
        <f>YEAR(A3066)</f>
        <v/>
      </c>
    </row>
    <row r="3067">
      <c r="A3067" s="14" t="n">
        <v>45911</v>
      </c>
      <c r="B3067" s="15">
        <f>'01_RAW_Spot'!B3067</f>
        <v/>
      </c>
      <c r="C3067" s="16">
        <f>'01_RAW_IV'!B3067</f>
        <v/>
      </c>
      <c r="D3067" s="15">
        <f>LN(B3067/B3066)</f>
        <v/>
      </c>
      <c r="E3067" s="16">
        <f>STDEV(D3047:D3067)*SQRT(252)</f>
        <v/>
      </c>
      <c r="F3067" s="16">
        <f>STDEV(D3005:D3067)*SQRT(252)</f>
        <v/>
      </c>
      <c r="G3067" s="16">
        <f>IF(OR(C3067="",F3067=""),"",C3067-F3067)</f>
        <v/>
      </c>
      <c r="H3067" s="17">
        <f>IF(OR(C3067="",F3067="",F3067=0),"",C3067/F3067)</f>
        <v/>
      </c>
      <c r="I3067" s="18">
        <f>IF('01_RAW_FwdRV'!B3067="","",'01_RAW_FwdRV'!B3067)</f>
        <v/>
      </c>
      <c r="J3067" s="18">
        <f>IF(ROW()&lt;=3286,STDEV(D3068:D3088)*SQRT(252),"")</f>
        <v/>
      </c>
      <c r="K3067" s="18">
        <f>IF(ROW()&lt;=3244,LN(B3130/B3067),"")</f>
        <v/>
      </c>
      <c r="L3067" s="19" t="n">
        <v>0.1389432485322896</v>
      </c>
      <c r="M3067" s="19" t="n">
        <v>0.3202870189171559</v>
      </c>
      <c r="N3067" s="17" t="n">
        <v>-0.6067918033377273</v>
      </c>
      <c r="O3067" s="20">
        <f>IF(F3067="","",IF(F3067&lt;'04_VOLATILITY_REGIMES'!$C$5,"Low",IF(F3067&lt;'04_VOLATILITY_REGIMES'!$C$6,"Normal",IF(F3067&lt;'04_VOLATILITY_REGIMES'!$C$7,"High","Extreme"))))</f>
        <v/>
      </c>
      <c r="P3067" s="20">
        <f>O3068</f>
        <v/>
      </c>
      <c r="Q3067" s="21">
        <f>YEAR(A3067)</f>
        <v/>
      </c>
    </row>
    <row r="3068">
      <c r="A3068" s="14" t="n">
        <v>45912</v>
      </c>
      <c r="B3068" s="15">
        <f>'01_RAW_Spot'!B3068</f>
        <v/>
      </c>
      <c r="C3068" s="16">
        <f>'01_RAW_IV'!B3068</f>
        <v/>
      </c>
      <c r="D3068" s="15">
        <f>LN(B3068/B3067)</f>
        <v/>
      </c>
      <c r="E3068" s="16">
        <f>STDEV(D3048:D3068)*SQRT(252)</f>
        <v/>
      </c>
      <c r="F3068" s="16">
        <f>STDEV(D3006:D3068)*SQRT(252)</f>
        <v/>
      </c>
      <c r="G3068" s="16">
        <f>IF(OR(C3068="",F3068=""),"",C3068-F3068)</f>
        <v/>
      </c>
      <c r="H3068" s="17">
        <f>IF(OR(C3068="",F3068="",F3068=0),"",C3068/F3068)</f>
        <v/>
      </c>
      <c r="I3068" s="18">
        <f>IF('01_RAW_FwdRV'!B3068="","",'01_RAW_FwdRV'!B3068)</f>
        <v/>
      </c>
      <c r="J3068" s="18">
        <f>IF(ROW()&lt;=3286,STDEV(D3069:D3089)*SQRT(252),"")</f>
        <v/>
      </c>
      <c r="K3068" s="18">
        <f>IF(ROW()&lt;=3244,LN(B3131/B3068),"")</f>
        <v/>
      </c>
      <c r="L3068" s="19" t="n">
        <v>0.1320508640365178</v>
      </c>
      <c r="M3068" s="19" t="n">
        <v>0.3270296706879687</v>
      </c>
      <c r="N3068" s="17" t="n">
        <v>-0.6852960273852253</v>
      </c>
      <c r="O3068" s="20">
        <f>IF(F3068="","",IF(F3068&lt;'04_VOLATILITY_REGIMES'!$C$5,"Low",IF(F3068&lt;'04_VOLATILITY_REGIMES'!$C$6,"Normal",IF(F3068&lt;'04_VOLATILITY_REGIMES'!$C$7,"High","Extreme"))))</f>
        <v/>
      </c>
      <c r="P3068" s="20">
        <f>O3069</f>
        <v/>
      </c>
      <c r="Q3068" s="21">
        <f>YEAR(A3068)</f>
        <v/>
      </c>
    </row>
    <row r="3069">
      <c r="A3069" s="14" t="n">
        <v>45915</v>
      </c>
      <c r="B3069" s="15">
        <f>'01_RAW_Spot'!B3069</f>
        <v/>
      </c>
      <c r="C3069" s="16">
        <f>'01_RAW_IV'!B3069</f>
        <v/>
      </c>
      <c r="D3069" s="15">
        <f>LN(B3069/B3068)</f>
        <v/>
      </c>
      <c r="E3069" s="16">
        <f>STDEV(D3049:D3069)*SQRT(252)</f>
        <v/>
      </c>
      <c r="F3069" s="16">
        <f>STDEV(D3007:D3069)*SQRT(252)</f>
        <v/>
      </c>
      <c r="G3069" s="16">
        <f>IF(OR(C3069="",F3069=""),"",C3069-F3069)</f>
        <v/>
      </c>
      <c r="H3069" s="17">
        <f>IF(OR(C3069="",F3069="",F3069=0),"",C3069/F3069)</f>
        <v/>
      </c>
      <c r="I3069" s="18">
        <f>IF('01_RAW_FwdRV'!B3069="","",'01_RAW_FwdRV'!B3069)</f>
        <v/>
      </c>
      <c r="J3069" s="18">
        <f>IF(ROW()&lt;=3286,STDEV(D3070:D3090)*SQRT(252),"")</f>
        <v/>
      </c>
      <c r="K3069" s="18">
        <f>IF(ROW()&lt;=3244,LN(B3132/B3069),"")</f>
        <v/>
      </c>
      <c r="L3069" s="19" t="n">
        <v>0.113102998696219</v>
      </c>
      <c r="M3069" s="19" t="n">
        <v>0.2855280312907432</v>
      </c>
      <c r="N3069" s="17" t="n">
        <v>-0.7030873718776313</v>
      </c>
      <c r="O3069" s="20">
        <f>IF(F3069="","",IF(F3069&lt;'04_VOLATILITY_REGIMES'!$C$5,"Low",IF(F3069&lt;'04_VOLATILITY_REGIMES'!$C$6,"Normal",IF(F3069&lt;'04_VOLATILITY_REGIMES'!$C$7,"High","Extreme"))))</f>
        <v/>
      </c>
      <c r="P3069" s="20">
        <f>O3070</f>
        <v/>
      </c>
      <c r="Q3069" s="21">
        <f>YEAR(A3069)</f>
        <v/>
      </c>
    </row>
    <row r="3070">
      <c r="A3070" s="14" t="n">
        <v>45916</v>
      </c>
      <c r="B3070" s="15">
        <f>'01_RAW_Spot'!B3070</f>
        <v/>
      </c>
      <c r="C3070" s="16">
        <f>'01_RAW_IV'!B3070</f>
        <v/>
      </c>
      <c r="D3070" s="15">
        <f>LN(B3070/B3069)</f>
        <v/>
      </c>
      <c r="E3070" s="16">
        <f>STDEV(D3050:D3070)*SQRT(252)</f>
        <v/>
      </c>
      <c r="F3070" s="16">
        <f>STDEV(D3008:D3070)*SQRT(252)</f>
        <v/>
      </c>
      <c r="G3070" s="16">
        <f>IF(OR(C3070="",F3070=""),"",C3070-F3070)</f>
        <v/>
      </c>
      <c r="H3070" s="17">
        <f>IF(OR(C3070="",F3070="",F3070=0),"",C3070/F3070)</f>
        <v/>
      </c>
      <c r="I3070" s="18">
        <f>IF('01_RAW_FwdRV'!B3070="","",'01_RAW_FwdRV'!B3070)</f>
        <v/>
      </c>
      <c r="J3070" s="18">
        <f>IF(ROW()&lt;=3286,STDEV(D3071:D3091)*SQRT(252),"")</f>
        <v/>
      </c>
      <c r="K3070" s="18">
        <f>IF(ROW()&lt;=3244,LN(B3133/B3070),"")</f>
        <v/>
      </c>
      <c r="L3070" s="19" t="n">
        <v>0.1016617790811339</v>
      </c>
      <c r="M3070" s="19" t="n">
        <v>0.288693385467579</v>
      </c>
      <c r="N3070" s="17" t="n">
        <v>-0.8073624928258054</v>
      </c>
      <c r="O3070" s="20">
        <f>IF(F3070="","",IF(F3070&lt;'04_VOLATILITY_REGIMES'!$C$5,"Low",IF(F3070&lt;'04_VOLATILITY_REGIMES'!$C$6,"Normal",IF(F3070&lt;'04_VOLATILITY_REGIMES'!$C$7,"High","Extreme"))))</f>
        <v/>
      </c>
      <c r="P3070" s="20">
        <f>O3071</f>
        <v/>
      </c>
      <c r="Q3070" s="21">
        <f>YEAR(A3070)</f>
        <v/>
      </c>
    </row>
    <row r="3071">
      <c r="A3071" s="14" t="n">
        <v>45917</v>
      </c>
      <c r="B3071" s="15">
        <f>'01_RAW_Spot'!B3071</f>
        <v/>
      </c>
      <c r="C3071" s="16">
        <f>'01_RAW_IV'!B3071</f>
        <v/>
      </c>
      <c r="D3071" s="15">
        <f>LN(B3071/B3070)</f>
        <v/>
      </c>
      <c r="E3071" s="16">
        <f>STDEV(D3051:D3071)*SQRT(252)</f>
        <v/>
      </c>
      <c r="F3071" s="16">
        <f>STDEV(D3009:D3071)*SQRT(252)</f>
        <v/>
      </c>
      <c r="G3071" s="16">
        <f>IF(OR(C3071="",F3071=""),"",C3071-F3071)</f>
        <v/>
      </c>
      <c r="H3071" s="17">
        <f>IF(OR(C3071="",F3071="",F3071=0),"",C3071/F3071)</f>
        <v/>
      </c>
      <c r="I3071" s="18">
        <f>IF('01_RAW_FwdRV'!B3071="","",'01_RAW_FwdRV'!B3071)</f>
        <v/>
      </c>
      <c r="J3071" s="18">
        <f>IF(ROW()&lt;=3286,STDEV(D3072:D3092)*SQRT(252),"")</f>
        <v/>
      </c>
      <c r="K3071" s="18">
        <f>IF(ROW()&lt;=3244,LN(B3134/B3071),"")</f>
        <v/>
      </c>
      <c r="L3071" s="19" t="n">
        <v>0.1179153094462541</v>
      </c>
      <c r="M3071" s="19" t="n">
        <v>0.3022801302931596</v>
      </c>
      <c r="N3071" s="17" t="n">
        <v>-0.7166570956584458</v>
      </c>
      <c r="O3071" s="20">
        <f>IF(F3071="","",IF(F3071&lt;'04_VOLATILITY_REGIMES'!$C$5,"Low",IF(F3071&lt;'04_VOLATILITY_REGIMES'!$C$6,"Normal",IF(F3071&lt;'04_VOLATILITY_REGIMES'!$C$7,"High","Extreme"))))</f>
        <v/>
      </c>
      <c r="P3071" s="20">
        <f>O3072</f>
        <v/>
      </c>
      <c r="Q3071" s="21">
        <f>YEAR(A3071)</f>
        <v/>
      </c>
    </row>
    <row r="3072">
      <c r="A3072" s="14" t="n">
        <v>45918</v>
      </c>
      <c r="B3072" s="15">
        <f>'01_RAW_Spot'!B3072</f>
        <v/>
      </c>
      <c r="C3072" s="16">
        <f>'01_RAW_IV'!B3072</f>
        <v/>
      </c>
      <c r="D3072" s="15">
        <f>LN(B3072/B3071)</f>
        <v/>
      </c>
      <c r="E3072" s="16">
        <f>STDEV(D3052:D3072)*SQRT(252)</f>
        <v/>
      </c>
      <c r="F3072" s="16">
        <f>STDEV(D3010:D3072)*SQRT(252)</f>
        <v/>
      </c>
      <c r="G3072" s="16">
        <f>IF(OR(C3072="",F3072=""),"",C3072-F3072)</f>
        <v/>
      </c>
      <c r="H3072" s="17">
        <f>IF(OR(C3072="",F3072="",F3072=0),"",C3072/F3072)</f>
        <v/>
      </c>
      <c r="I3072" s="18">
        <f>IF('01_RAW_FwdRV'!B3072="","",'01_RAW_FwdRV'!B3072)</f>
        <v/>
      </c>
      <c r="J3072" s="18">
        <f>IF(ROW()&lt;=3286,STDEV(D3073:D3093)*SQRT(252),"")</f>
        <v/>
      </c>
      <c r="K3072" s="18">
        <f>IF(ROW()&lt;=3244,LN(B3135/B3072),"")</f>
        <v/>
      </c>
      <c r="L3072" s="19" t="n">
        <v>0.0986649299902312</v>
      </c>
      <c r="M3072" s="19" t="n">
        <v>0.3174861608596548</v>
      </c>
      <c r="N3072" s="17" t="n">
        <v>-0.868594804228551</v>
      </c>
      <c r="O3072" s="20">
        <f>IF(F3072="","",IF(F3072&lt;'04_VOLATILITY_REGIMES'!$C$5,"Low",IF(F3072&lt;'04_VOLATILITY_REGIMES'!$C$6,"Normal",IF(F3072&lt;'04_VOLATILITY_REGIMES'!$C$7,"High","Extreme"))))</f>
        <v/>
      </c>
      <c r="P3072" s="20">
        <f>O3073</f>
        <v/>
      </c>
      <c r="Q3072" s="21">
        <f>YEAR(A3072)</f>
        <v/>
      </c>
    </row>
    <row r="3073">
      <c r="A3073" s="14" t="n">
        <v>45919</v>
      </c>
      <c r="B3073" s="15">
        <f>'01_RAW_Spot'!B3073</f>
        <v/>
      </c>
      <c r="C3073" s="16">
        <f>'01_RAW_IV'!B3073</f>
        <v/>
      </c>
      <c r="D3073" s="15">
        <f>LN(B3073/B3072)</f>
        <v/>
      </c>
      <c r="E3073" s="16">
        <f>STDEV(D3053:D3073)*SQRT(252)</f>
        <v/>
      </c>
      <c r="F3073" s="16">
        <f>STDEV(D3011:D3073)*SQRT(252)</f>
        <v/>
      </c>
      <c r="G3073" s="16">
        <f>IF(OR(C3073="",F3073=""),"",C3073-F3073)</f>
        <v/>
      </c>
      <c r="H3073" s="17">
        <f>IF(OR(C3073="",F3073="",F3073=0),"",C3073/F3073)</f>
        <v/>
      </c>
      <c r="I3073" s="18">
        <f>IF('01_RAW_FwdRV'!B3073="","",'01_RAW_FwdRV'!B3073)</f>
        <v/>
      </c>
      <c r="J3073" s="18">
        <f>IF(ROW()&lt;=3286,STDEV(D3074:D3094)*SQRT(252),"")</f>
        <v/>
      </c>
      <c r="K3073" s="18">
        <f>IF(ROW()&lt;=3244,LN(B3136/B3073),"")</f>
        <v/>
      </c>
      <c r="L3073" s="19" t="n">
        <v>0.09830729166666667</v>
      </c>
      <c r="M3073" s="19" t="n">
        <v>0.2998046875</v>
      </c>
      <c r="N3073" s="17" t="n">
        <v>-0.8557841058699146</v>
      </c>
      <c r="O3073" s="20">
        <f>IF(F3073="","",IF(F3073&lt;'04_VOLATILITY_REGIMES'!$C$5,"Low",IF(F3073&lt;'04_VOLATILITY_REGIMES'!$C$6,"Normal",IF(F3073&lt;'04_VOLATILITY_REGIMES'!$C$7,"High","Extreme"))))</f>
        <v/>
      </c>
      <c r="P3073" s="20">
        <f>O3074</f>
        <v/>
      </c>
      <c r="Q3073" s="21">
        <f>YEAR(A3073)</f>
        <v/>
      </c>
    </row>
    <row r="3074">
      <c r="A3074" s="14" t="n">
        <v>45922</v>
      </c>
      <c r="B3074" s="15">
        <f>'01_RAW_Spot'!B3074</f>
        <v/>
      </c>
      <c r="C3074" s="16">
        <f>'01_RAW_IV'!B3074</f>
        <v/>
      </c>
      <c r="D3074" s="15">
        <f>LN(B3074/B3073)</f>
        <v/>
      </c>
      <c r="E3074" s="16">
        <f>STDEV(D3054:D3074)*SQRT(252)</f>
        <v/>
      </c>
      <c r="F3074" s="16">
        <f>STDEV(D3012:D3074)*SQRT(252)</f>
        <v/>
      </c>
      <c r="G3074" s="16">
        <f>IF(OR(C3074="",F3074=""),"",C3074-F3074)</f>
        <v/>
      </c>
      <c r="H3074" s="17">
        <f>IF(OR(C3074="",F3074="",F3074=0),"",C3074/F3074)</f>
        <v/>
      </c>
      <c r="I3074" s="18">
        <f>IF('01_RAW_FwdRV'!B3074="","",'01_RAW_FwdRV'!B3074)</f>
        <v/>
      </c>
      <c r="J3074" s="18">
        <f>IF(ROW()&lt;=3286,STDEV(D3075:D3095)*SQRT(252),"")</f>
        <v/>
      </c>
      <c r="K3074" s="18">
        <f>IF(ROW()&lt;=3244,LN(B3137/B3074),"")</f>
        <v/>
      </c>
      <c r="L3074" s="19" t="n">
        <v>0.09599739668076798</v>
      </c>
      <c r="M3074" s="19" t="n">
        <v>0.3016596160104133</v>
      </c>
      <c r="N3074" s="17" t="n">
        <v>-0.886394234482823</v>
      </c>
      <c r="O3074" s="20">
        <f>IF(F3074="","",IF(F3074&lt;'04_VOLATILITY_REGIMES'!$C$5,"Low",IF(F3074&lt;'04_VOLATILITY_REGIMES'!$C$6,"Normal",IF(F3074&lt;'04_VOLATILITY_REGIMES'!$C$7,"High","Extreme"))))</f>
        <v/>
      </c>
      <c r="P3074" s="20">
        <f>O3075</f>
        <v/>
      </c>
      <c r="Q3074" s="21">
        <f>YEAR(A3074)</f>
        <v/>
      </c>
    </row>
    <row r="3075">
      <c r="A3075" s="14" t="n">
        <v>45923</v>
      </c>
      <c r="B3075" s="15">
        <f>'01_RAW_Spot'!B3075</f>
        <v/>
      </c>
      <c r="C3075" s="16">
        <f>'01_RAW_IV'!B3075</f>
        <v/>
      </c>
      <c r="D3075" s="15">
        <f>LN(B3075/B3074)</f>
        <v/>
      </c>
      <c r="E3075" s="16">
        <f>STDEV(D3055:D3075)*SQRT(252)</f>
        <v/>
      </c>
      <c r="F3075" s="16">
        <f>STDEV(D3013:D3075)*SQRT(252)</f>
        <v/>
      </c>
      <c r="G3075" s="16">
        <f>IF(OR(C3075="",F3075=""),"",C3075-F3075)</f>
        <v/>
      </c>
      <c r="H3075" s="17">
        <f>IF(OR(C3075="",F3075="",F3075=0),"",C3075/F3075)</f>
        <v/>
      </c>
      <c r="I3075" s="18">
        <f>IF('01_RAW_FwdRV'!B3075="","",'01_RAW_FwdRV'!B3075)</f>
        <v/>
      </c>
      <c r="J3075" s="18">
        <f>IF(ROW()&lt;=3286,STDEV(D3076:D3096)*SQRT(252),"")</f>
        <v/>
      </c>
      <c r="K3075" s="18">
        <f>IF(ROW()&lt;=3244,LN(B3138/B3075),"")</f>
        <v/>
      </c>
      <c r="L3075" s="19" t="n">
        <v>0.1070266753415745</v>
      </c>
      <c r="M3075" s="19" t="n">
        <v>0.33409238776838</v>
      </c>
      <c r="N3075" s="17" t="n">
        <v>-0.8472109690584135</v>
      </c>
      <c r="O3075" s="20">
        <f>IF(F3075="","",IF(F3075&lt;'04_VOLATILITY_REGIMES'!$C$5,"Low",IF(F3075&lt;'04_VOLATILITY_REGIMES'!$C$6,"Normal",IF(F3075&lt;'04_VOLATILITY_REGIMES'!$C$7,"High","Extreme"))))</f>
        <v/>
      </c>
      <c r="P3075" s="20">
        <f>O3076</f>
        <v/>
      </c>
      <c r="Q3075" s="21">
        <f>YEAR(A3075)</f>
        <v/>
      </c>
    </row>
    <row r="3076">
      <c r="A3076" s="14" t="n">
        <v>45924</v>
      </c>
      <c r="B3076" s="15">
        <f>'01_RAW_Spot'!B3076</f>
        <v/>
      </c>
      <c r="C3076" s="16">
        <f>'01_RAW_IV'!B3076</f>
        <v/>
      </c>
      <c r="D3076" s="15">
        <f>LN(B3076/B3075)</f>
        <v/>
      </c>
      <c r="E3076" s="16">
        <f>STDEV(D3056:D3076)*SQRT(252)</f>
        <v/>
      </c>
      <c r="F3076" s="16">
        <f>STDEV(D3014:D3076)*SQRT(252)</f>
        <v/>
      </c>
      <c r="G3076" s="16">
        <f>IF(OR(C3076="",F3076=""),"",C3076-F3076)</f>
        <v/>
      </c>
      <c r="H3076" s="17">
        <f>IF(OR(C3076="",F3076="",F3076=0),"",C3076/F3076)</f>
        <v/>
      </c>
      <c r="I3076" s="18">
        <f>IF('01_RAW_FwdRV'!B3076="","",'01_RAW_FwdRV'!B3076)</f>
        <v/>
      </c>
      <c r="J3076" s="18">
        <f>IF(ROW()&lt;=3286,STDEV(D3077:D3097)*SQRT(252),"")</f>
        <v/>
      </c>
      <c r="K3076" s="18">
        <f>IF(ROW()&lt;=3244,LN(B3139/B3076),"")</f>
        <v/>
      </c>
      <c r="L3076" s="19" t="n">
        <v>0.1027642276422764</v>
      </c>
      <c r="M3076" s="19" t="n">
        <v>0.2178861788617886</v>
      </c>
      <c r="N3076" s="17" t="n">
        <v>-0.6026259054752177</v>
      </c>
      <c r="O3076" s="20">
        <f>IF(F3076="","",IF(F3076&lt;'04_VOLATILITY_REGIMES'!$C$5,"Low",IF(F3076&lt;'04_VOLATILITY_REGIMES'!$C$6,"Normal",IF(F3076&lt;'04_VOLATILITY_REGIMES'!$C$7,"High","Extreme"))))</f>
        <v/>
      </c>
      <c r="P3076" s="20">
        <f>O3077</f>
        <v/>
      </c>
      <c r="Q3076" s="21">
        <f>YEAR(A3076)</f>
        <v/>
      </c>
    </row>
    <row r="3077">
      <c r="A3077" s="14" t="n">
        <v>45925</v>
      </c>
      <c r="B3077" s="15">
        <f>'01_RAW_Spot'!B3077</f>
        <v/>
      </c>
      <c r="C3077" s="16">
        <f>'01_RAW_IV'!B3077</f>
        <v/>
      </c>
      <c r="D3077" s="15">
        <f>LN(B3077/B3076)</f>
        <v/>
      </c>
      <c r="E3077" s="16">
        <f>STDEV(D3057:D3077)*SQRT(252)</f>
        <v/>
      </c>
      <c r="F3077" s="16">
        <f>STDEV(D3015:D3077)*SQRT(252)</f>
        <v/>
      </c>
      <c r="G3077" s="16">
        <f>IF(OR(C3077="",F3077=""),"",C3077-F3077)</f>
        <v/>
      </c>
      <c r="H3077" s="17">
        <f>IF(OR(C3077="",F3077="",F3077=0),"",C3077/F3077)</f>
        <v/>
      </c>
      <c r="I3077" s="18">
        <f>IF('01_RAW_FwdRV'!B3077="","",'01_RAW_FwdRV'!B3077)</f>
        <v/>
      </c>
      <c r="J3077" s="18">
        <f>IF(ROW()&lt;=3286,STDEV(D3078:D3098)*SQRT(252),"")</f>
        <v/>
      </c>
      <c r="K3077" s="18">
        <f>IF(ROW()&lt;=3244,LN(B3140/B3077),"")</f>
        <v/>
      </c>
      <c r="L3077" s="19" t="n">
        <v>0.1030559167750325</v>
      </c>
      <c r="M3077" s="19" t="n">
        <v>0.217815344603381</v>
      </c>
      <c r="N3077" s="17" t="n">
        <v>-0.5960975177474431</v>
      </c>
      <c r="O3077" s="20">
        <f>IF(F3077="","",IF(F3077&lt;'04_VOLATILITY_REGIMES'!$C$5,"Low",IF(F3077&lt;'04_VOLATILITY_REGIMES'!$C$6,"Normal",IF(F3077&lt;'04_VOLATILITY_REGIMES'!$C$7,"High","Extreme"))))</f>
        <v/>
      </c>
      <c r="P3077" s="20">
        <f>O3078</f>
        <v/>
      </c>
      <c r="Q3077" s="21">
        <f>YEAR(A3077)</f>
        <v/>
      </c>
    </row>
    <row r="3078">
      <c r="A3078" s="14" t="n">
        <v>45926</v>
      </c>
      <c r="B3078" s="15">
        <f>'01_RAW_Spot'!B3078</f>
        <v/>
      </c>
      <c r="C3078" s="16">
        <f>'01_RAW_IV'!B3078</f>
        <v/>
      </c>
      <c r="D3078" s="15">
        <f>LN(B3078/B3077)</f>
        <v/>
      </c>
      <c r="E3078" s="16">
        <f>STDEV(D3058:D3078)*SQRT(252)</f>
        <v/>
      </c>
      <c r="F3078" s="16">
        <f>STDEV(D3016:D3078)*SQRT(252)</f>
        <v/>
      </c>
      <c r="G3078" s="16">
        <f>IF(OR(C3078="",F3078=""),"",C3078-F3078)</f>
        <v/>
      </c>
      <c r="H3078" s="17">
        <f>IF(OR(C3078="",F3078="",F3078=0),"",C3078/F3078)</f>
        <v/>
      </c>
      <c r="I3078" s="18">
        <f>IF('01_RAW_FwdRV'!B3078="","",'01_RAW_FwdRV'!B3078)</f>
        <v/>
      </c>
      <c r="J3078" s="18">
        <f>IF(ROW()&lt;=3286,STDEV(D3079:D3099)*SQRT(252),"")</f>
        <v/>
      </c>
      <c r="K3078" s="18">
        <f>IF(ROW()&lt;=3244,LN(B3141/B3078),"")</f>
        <v/>
      </c>
      <c r="L3078" s="19" t="n">
        <v>0.1004224894377641</v>
      </c>
      <c r="M3078" s="19" t="n">
        <v>0.1936951576210595</v>
      </c>
      <c r="N3078" s="17" t="n">
        <v>-0.53831354969979</v>
      </c>
      <c r="O3078" s="20">
        <f>IF(F3078="","",IF(F3078&lt;'04_VOLATILITY_REGIMES'!$C$5,"Low",IF(F3078&lt;'04_VOLATILITY_REGIMES'!$C$6,"Normal",IF(F3078&lt;'04_VOLATILITY_REGIMES'!$C$7,"High","Extreme"))))</f>
        <v/>
      </c>
      <c r="P3078" s="20">
        <f>O3079</f>
        <v/>
      </c>
      <c r="Q3078" s="21">
        <f>YEAR(A3078)</f>
        <v/>
      </c>
    </row>
    <row r="3079">
      <c r="A3079" s="14" t="n">
        <v>45929</v>
      </c>
      <c r="B3079" s="15">
        <f>'01_RAW_Spot'!B3079</f>
        <v/>
      </c>
      <c r="C3079" s="16">
        <f>'01_RAW_IV'!B3079</f>
        <v/>
      </c>
      <c r="D3079" s="15">
        <f>LN(B3079/B3078)</f>
        <v/>
      </c>
      <c r="E3079" s="16">
        <f>STDEV(D3059:D3079)*SQRT(252)</f>
        <v/>
      </c>
      <c r="F3079" s="16">
        <f>STDEV(D3017:D3079)*SQRT(252)</f>
        <v/>
      </c>
      <c r="G3079" s="16">
        <f>IF(OR(C3079="",F3079=""),"",C3079-F3079)</f>
        <v/>
      </c>
      <c r="H3079" s="17">
        <f>IF(OR(C3079="",F3079="",F3079=0),"",C3079/F3079)</f>
        <v/>
      </c>
      <c r="I3079" s="18">
        <f>IF('01_RAW_FwdRV'!B3079="","",'01_RAW_FwdRV'!B3079)</f>
        <v/>
      </c>
      <c r="J3079" s="18">
        <f>IF(ROW()&lt;=3286,STDEV(D3080:D3100)*SQRT(252),"")</f>
        <v/>
      </c>
      <c r="K3079" s="18">
        <f>IF(ROW()&lt;=3244,LN(B3142/B3079),"")</f>
        <v/>
      </c>
      <c r="L3079" s="19" t="n">
        <v>0.1033138401559454</v>
      </c>
      <c r="M3079" s="19" t="n">
        <v>0.1884340480831709</v>
      </c>
      <c r="N3079" s="17" t="n">
        <v>-0.4800021494509388</v>
      </c>
      <c r="O3079" s="20">
        <f>IF(F3079="","",IF(F3079&lt;'04_VOLATILITY_REGIMES'!$C$5,"Low",IF(F3079&lt;'04_VOLATILITY_REGIMES'!$C$6,"Normal",IF(F3079&lt;'04_VOLATILITY_REGIMES'!$C$7,"High","Extreme"))))</f>
        <v/>
      </c>
      <c r="P3079" s="20">
        <f>O3080</f>
        <v/>
      </c>
      <c r="Q3079" s="21">
        <f>YEAR(A3079)</f>
        <v/>
      </c>
    </row>
    <row r="3080">
      <c r="A3080" s="14" t="n">
        <v>45930</v>
      </c>
      <c r="B3080" s="15">
        <f>'01_RAW_Spot'!B3080</f>
        <v/>
      </c>
      <c r="C3080" s="16">
        <f>'01_RAW_IV'!B3080</f>
        <v/>
      </c>
      <c r="D3080" s="15">
        <f>LN(B3080/B3079)</f>
        <v/>
      </c>
      <c r="E3080" s="16">
        <f>STDEV(D3060:D3080)*SQRT(252)</f>
        <v/>
      </c>
      <c r="F3080" s="16">
        <f>STDEV(D3018:D3080)*SQRT(252)</f>
        <v/>
      </c>
      <c r="G3080" s="16">
        <f>IF(OR(C3080="",F3080=""),"",C3080-F3080)</f>
        <v/>
      </c>
      <c r="H3080" s="17">
        <f>IF(OR(C3080="",F3080="",F3080=0),"",C3080/F3080)</f>
        <v/>
      </c>
      <c r="I3080" s="18">
        <f>IF('01_RAW_FwdRV'!B3080="","",'01_RAW_FwdRV'!B3080)</f>
        <v/>
      </c>
      <c r="J3080" s="18">
        <f>IF(ROW()&lt;=3286,STDEV(D3081:D3101)*SQRT(252),"")</f>
        <v/>
      </c>
      <c r="K3080" s="18">
        <f>IF(ROW()&lt;=3244,LN(B3143/B3080),"")</f>
        <v/>
      </c>
      <c r="L3080" s="19" t="n">
        <v>0.09645988957453719</v>
      </c>
      <c r="M3080" s="19" t="n">
        <v>0.1851250405975966</v>
      </c>
      <c r="N3080" s="17" t="n">
        <v>-0.5192125436220785</v>
      </c>
      <c r="O3080" s="20">
        <f>IF(F3080="","",IF(F3080&lt;'04_VOLATILITY_REGIMES'!$C$5,"Low",IF(F3080&lt;'04_VOLATILITY_REGIMES'!$C$6,"Normal",IF(F3080&lt;'04_VOLATILITY_REGIMES'!$C$7,"High","Extreme"))))</f>
        <v/>
      </c>
      <c r="P3080" s="20">
        <f>O3081</f>
        <v/>
      </c>
      <c r="Q3080" s="21">
        <f>YEAR(A3080)</f>
        <v/>
      </c>
    </row>
    <row r="3081">
      <c r="A3081" s="14" t="n">
        <v>45931</v>
      </c>
      <c r="B3081" s="15">
        <f>'01_RAW_Spot'!B3081</f>
        <v/>
      </c>
      <c r="C3081" s="16">
        <f>'01_RAW_IV'!B3081</f>
        <v/>
      </c>
      <c r="D3081" s="15">
        <f>LN(B3081/B3080)</f>
        <v/>
      </c>
      <c r="E3081" s="16">
        <f>STDEV(D3061:D3081)*SQRT(252)</f>
        <v/>
      </c>
      <c r="F3081" s="16">
        <f>STDEV(D3019:D3081)*SQRT(252)</f>
        <v/>
      </c>
      <c r="G3081" s="16">
        <f>IF(OR(C3081="",F3081=""),"",C3081-F3081)</f>
        <v/>
      </c>
      <c r="H3081" s="17">
        <f>IF(OR(C3081="",F3081="",F3081=0),"",C3081/F3081)</f>
        <v/>
      </c>
      <c r="I3081" s="18">
        <f>IF('01_RAW_FwdRV'!B3081="","",'01_RAW_FwdRV'!B3081)</f>
        <v/>
      </c>
      <c r="J3081" s="18">
        <f>IF(ROW()&lt;=3286,STDEV(D3082:D3102)*SQRT(252),"")</f>
        <v/>
      </c>
      <c r="K3081" s="18">
        <f>IF(ROW()&lt;=3244,LN(B3144/B3081),"")</f>
        <v/>
      </c>
      <c r="L3081" s="19" t="n">
        <v>0.09448051948051948</v>
      </c>
      <c r="M3081" s="19" t="n">
        <v>0.1818181818181818</v>
      </c>
      <c r="N3081" s="17" t="n">
        <v>-0.5275623102998476</v>
      </c>
      <c r="O3081" s="20">
        <f>IF(F3081="","",IF(F3081&lt;'04_VOLATILITY_REGIMES'!$C$5,"Low",IF(F3081&lt;'04_VOLATILITY_REGIMES'!$C$6,"Normal",IF(F3081&lt;'04_VOLATILITY_REGIMES'!$C$7,"High","Extreme"))))</f>
        <v/>
      </c>
      <c r="P3081" s="20">
        <f>O3082</f>
        <v/>
      </c>
      <c r="Q3081" s="21">
        <f>YEAR(A3081)</f>
        <v/>
      </c>
    </row>
    <row r="3082">
      <c r="A3082" s="14" t="n">
        <v>45933</v>
      </c>
      <c r="B3082" s="15">
        <f>'01_RAW_Spot'!B3082</f>
        <v/>
      </c>
      <c r="C3082" s="16">
        <f>'01_RAW_IV'!B3082</f>
        <v/>
      </c>
      <c r="D3082" s="15">
        <f>LN(B3082/B3081)</f>
        <v/>
      </c>
      <c r="E3082" s="16">
        <f>STDEV(D3062:D3082)*SQRT(252)</f>
        <v/>
      </c>
      <c r="F3082" s="16">
        <f>STDEV(D3020:D3082)*SQRT(252)</f>
        <v/>
      </c>
      <c r="G3082" s="16">
        <f>IF(OR(C3082="",F3082=""),"",C3082-F3082)</f>
        <v/>
      </c>
      <c r="H3082" s="17">
        <f>IF(OR(C3082="",F3082="",F3082=0),"",C3082/F3082)</f>
        <v/>
      </c>
      <c r="I3082" s="18">
        <f>IF('01_RAW_FwdRV'!B3082="","",'01_RAW_FwdRV'!B3082)</f>
        <v/>
      </c>
      <c r="J3082" s="18">
        <f>IF(ROW()&lt;=3286,STDEV(D3083:D3103)*SQRT(252),"")</f>
        <v/>
      </c>
      <c r="K3082" s="18">
        <f>IF(ROW()&lt;=3244,LN(B3145/B3082),"")</f>
        <v/>
      </c>
      <c r="L3082" s="19" t="n">
        <v>0.09185329438493996</v>
      </c>
      <c r="M3082" s="19" t="n">
        <v>0.1807854592664719</v>
      </c>
      <c r="N3082" s="17" t="n">
        <v>-0.5690738201843707</v>
      </c>
      <c r="O3082" s="20">
        <f>IF(F3082="","",IF(F3082&lt;'04_VOLATILITY_REGIMES'!$C$5,"Low",IF(F3082&lt;'04_VOLATILITY_REGIMES'!$C$6,"Normal",IF(F3082&lt;'04_VOLATILITY_REGIMES'!$C$7,"High","Extreme"))))</f>
        <v/>
      </c>
      <c r="P3082" s="20">
        <f>O3083</f>
        <v/>
      </c>
      <c r="Q3082" s="21">
        <f>YEAR(A3082)</f>
        <v/>
      </c>
    </row>
    <row r="3083">
      <c r="A3083" s="14" t="n">
        <v>45936</v>
      </c>
      <c r="B3083" s="15">
        <f>'01_RAW_Spot'!B3083</f>
        <v/>
      </c>
      <c r="C3083" s="16">
        <f>'01_RAW_IV'!B3083</f>
        <v/>
      </c>
      <c r="D3083" s="15">
        <f>LN(B3083/B3082)</f>
        <v/>
      </c>
      <c r="E3083" s="16">
        <f>STDEV(D3063:D3083)*SQRT(252)</f>
        <v/>
      </c>
      <c r="F3083" s="16">
        <f>STDEV(D3021:D3083)*SQRT(252)</f>
        <v/>
      </c>
      <c r="G3083" s="16">
        <f>IF(OR(C3083="",F3083=""),"",C3083-F3083)</f>
        <v/>
      </c>
      <c r="H3083" s="17">
        <f>IF(OR(C3083="",F3083="",F3083=0),"",C3083/F3083)</f>
        <v/>
      </c>
      <c r="I3083" s="18">
        <f>IF('01_RAW_FwdRV'!B3083="","",'01_RAW_FwdRV'!B3083)</f>
        <v/>
      </c>
      <c r="J3083" s="18">
        <f>IF(ROW()&lt;=3286,STDEV(D3084:D3104)*SQRT(252),"")</f>
        <v/>
      </c>
      <c r="K3083" s="18">
        <f>IF(ROW()&lt;=3244,LN(B3146/B3083),"")</f>
        <v/>
      </c>
      <c r="L3083" s="19" t="n">
        <v>0.08857884490590526</v>
      </c>
      <c r="M3083" s="19" t="n">
        <v>0.1599610642439974</v>
      </c>
      <c r="N3083" s="17" t="n">
        <v>-0.5040370706639343</v>
      </c>
      <c r="O3083" s="20">
        <f>IF(F3083="","",IF(F3083&lt;'04_VOLATILITY_REGIMES'!$C$5,"Low",IF(F3083&lt;'04_VOLATILITY_REGIMES'!$C$6,"Normal",IF(F3083&lt;'04_VOLATILITY_REGIMES'!$C$7,"High","Extreme"))))</f>
        <v/>
      </c>
      <c r="P3083" s="20">
        <f>O3084</f>
        <v/>
      </c>
      <c r="Q3083" s="21">
        <f>YEAR(A3083)</f>
        <v/>
      </c>
    </row>
    <row r="3084">
      <c r="A3084" s="14" t="n">
        <v>45937</v>
      </c>
      <c r="B3084" s="15">
        <f>'01_RAW_Spot'!B3084</f>
        <v/>
      </c>
      <c r="C3084" s="16">
        <f>'01_RAW_IV'!B3084</f>
        <v/>
      </c>
      <c r="D3084" s="15">
        <f>LN(B3084/B3083)</f>
        <v/>
      </c>
      <c r="E3084" s="16">
        <f>STDEV(D3064:D3084)*SQRT(252)</f>
        <v/>
      </c>
      <c r="F3084" s="16">
        <f>STDEV(D3022:D3084)*SQRT(252)</f>
        <v/>
      </c>
      <c r="G3084" s="16">
        <f>IF(OR(C3084="",F3084=""),"",C3084-F3084)</f>
        <v/>
      </c>
      <c r="H3084" s="17">
        <f>IF(OR(C3084="",F3084="",F3084=0),"",C3084/F3084)</f>
        <v/>
      </c>
      <c r="I3084" s="18">
        <f>IF('01_RAW_FwdRV'!B3084="","",'01_RAW_FwdRV'!B3084)</f>
        <v/>
      </c>
      <c r="J3084" s="18">
        <f>IF(ROW()&lt;=3286,STDEV(D3085:D3105)*SQRT(252),"")</f>
        <v/>
      </c>
      <c r="K3084" s="18">
        <f>IF(ROW()&lt;=3244,LN(B3147/B3084),"")</f>
        <v/>
      </c>
      <c r="L3084" s="19" t="n">
        <v>0.0859552384041518</v>
      </c>
      <c r="M3084" s="19" t="n">
        <v>0.1602335387609471</v>
      </c>
      <c r="N3084" s="17" t="n">
        <v>-0.554500782199304</v>
      </c>
      <c r="O3084" s="20">
        <f>IF(F3084="","",IF(F3084&lt;'04_VOLATILITY_REGIMES'!$C$5,"Low",IF(F3084&lt;'04_VOLATILITY_REGIMES'!$C$6,"Normal",IF(F3084&lt;'04_VOLATILITY_REGIMES'!$C$7,"High","Extreme"))))</f>
        <v/>
      </c>
      <c r="P3084" s="20">
        <f>O3085</f>
        <v/>
      </c>
      <c r="Q3084" s="21">
        <f>YEAR(A3084)</f>
        <v/>
      </c>
    </row>
    <row r="3085">
      <c r="A3085" s="14" t="n">
        <v>45938</v>
      </c>
      <c r="B3085" s="15">
        <f>'01_RAW_Spot'!B3085</f>
        <v/>
      </c>
      <c r="C3085" s="16">
        <f>'01_RAW_IV'!B3085</f>
        <v/>
      </c>
      <c r="D3085" s="15">
        <f>LN(B3085/B3084)</f>
        <v/>
      </c>
      <c r="E3085" s="16">
        <f>STDEV(D3065:D3085)*SQRT(252)</f>
        <v/>
      </c>
      <c r="F3085" s="16">
        <f>STDEV(D3023:D3085)*SQRT(252)</f>
        <v/>
      </c>
      <c r="G3085" s="16">
        <f>IF(OR(C3085="",F3085=""),"",C3085-F3085)</f>
        <v/>
      </c>
      <c r="H3085" s="17">
        <f>IF(OR(C3085="",F3085="",F3085=0),"",C3085/F3085)</f>
        <v/>
      </c>
      <c r="I3085" s="18">
        <f>IF('01_RAW_FwdRV'!B3085="","",'01_RAW_FwdRV'!B3085)</f>
        <v/>
      </c>
      <c r="J3085" s="18">
        <f>IF(ROW()&lt;=3286,STDEV(D3086:D3106)*SQRT(252),"")</f>
        <v/>
      </c>
      <c r="K3085" s="18">
        <f>IF(ROW()&lt;=3244,LN(B3148/B3085),"")</f>
        <v/>
      </c>
      <c r="L3085" s="19" t="n">
        <v>0.08203631647211414</v>
      </c>
      <c r="M3085" s="19" t="n">
        <v>0.1501297016861219</v>
      </c>
      <c r="N3085" s="17" t="n">
        <v>-0.5272340486493432</v>
      </c>
      <c r="O3085" s="20">
        <f>IF(F3085="","",IF(F3085&lt;'04_VOLATILITY_REGIMES'!$C$5,"Low",IF(F3085&lt;'04_VOLATILITY_REGIMES'!$C$6,"Normal",IF(F3085&lt;'04_VOLATILITY_REGIMES'!$C$7,"High","Extreme"))))</f>
        <v/>
      </c>
      <c r="P3085" s="20">
        <f>O3086</f>
        <v/>
      </c>
      <c r="Q3085" s="21">
        <f>YEAR(A3085)</f>
        <v/>
      </c>
    </row>
    <row r="3086">
      <c r="A3086" s="14" t="n">
        <v>45939</v>
      </c>
      <c r="B3086" s="15">
        <f>'01_RAW_Spot'!B3086</f>
        <v/>
      </c>
      <c r="C3086" s="16">
        <f>'01_RAW_IV'!B3086</f>
        <v/>
      </c>
      <c r="D3086" s="15">
        <f>LN(B3086/B3085)</f>
        <v/>
      </c>
      <c r="E3086" s="16">
        <f>STDEV(D3066:D3086)*SQRT(252)</f>
        <v/>
      </c>
      <c r="F3086" s="16">
        <f>STDEV(D3024:D3086)*SQRT(252)</f>
        <v/>
      </c>
      <c r="G3086" s="16">
        <f>IF(OR(C3086="",F3086=""),"",C3086-F3086)</f>
        <v/>
      </c>
      <c r="H3086" s="17">
        <f>IF(OR(C3086="",F3086="",F3086=0),"",C3086/F3086)</f>
        <v/>
      </c>
      <c r="I3086" s="18">
        <f>IF('01_RAW_FwdRV'!B3086="","",'01_RAW_FwdRV'!B3086)</f>
        <v/>
      </c>
      <c r="J3086" s="18">
        <f>IF(ROW()&lt;=3286,STDEV(D3087:D3107)*SQRT(252),"")</f>
        <v/>
      </c>
      <c r="K3086" s="18">
        <f>IF(ROW()&lt;=3244,LN(B3149/B3086),"")</f>
        <v/>
      </c>
      <c r="L3086" s="19" t="n">
        <v>0.07909238249594813</v>
      </c>
      <c r="M3086" s="19" t="n">
        <v>0.1471636952998379</v>
      </c>
      <c r="N3086" s="17" t="n">
        <v>-0.5248159530426721</v>
      </c>
      <c r="O3086" s="20">
        <f>IF(F3086="","",IF(F3086&lt;'04_VOLATILITY_REGIMES'!$C$5,"Low",IF(F3086&lt;'04_VOLATILITY_REGIMES'!$C$6,"Normal",IF(F3086&lt;'04_VOLATILITY_REGIMES'!$C$7,"High","Extreme"))))</f>
        <v/>
      </c>
      <c r="P3086" s="20">
        <f>O3087</f>
        <v/>
      </c>
      <c r="Q3086" s="21">
        <f>YEAR(A3086)</f>
        <v/>
      </c>
    </row>
    <row r="3087">
      <c r="A3087" s="14" t="n">
        <v>45940</v>
      </c>
      <c r="B3087" s="15">
        <f>'01_RAW_Spot'!B3087</f>
        <v/>
      </c>
      <c r="C3087" s="16">
        <f>'01_RAW_IV'!B3087</f>
        <v/>
      </c>
      <c r="D3087" s="15">
        <f>LN(B3087/B3086)</f>
        <v/>
      </c>
      <c r="E3087" s="16">
        <f>STDEV(D3067:D3087)*SQRT(252)</f>
        <v/>
      </c>
      <c r="F3087" s="16">
        <f>STDEV(D3025:D3087)*SQRT(252)</f>
        <v/>
      </c>
      <c r="G3087" s="16">
        <f>IF(OR(C3087="",F3087=""),"",C3087-F3087)</f>
        <v/>
      </c>
      <c r="H3087" s="17">
        <f>IF(OR(C3087="",F3087="",F3087=0),"",C3087/F3087)</f>
        <v/>
      </c>
      <c r="I3087" s="18">
        <f>IF('01_RAW_FwdRV'!B3087="","",'01_RAW_FwdRV'!B3087)</f>
        <v/>
      </c>
      <c r="J3087" s="18">
        <f>IF(ROW()&lt;=3286,STDEV(D3088:D3108)*SQRT(252),"")</f>
        <v/>
      </c>
      <c r="K3087" s="18">
        <f>IF(ROW()&lt;=3244,LN(B3150/B3087),"")</f>
        <v/>
      </c>
      <c r="L3087" s="19" t="n">
        <v>0.08911211924821776</v>
      </c>
      <c r="M3087" s="19" t="n">
        <v>0.1484121840570317</v>
      </c>
      <c r="N3087" s="17" t="n">
        <v>-0.4006846455807636</v>
      </c>
      <c r="O3087" s="20">
        <f>IF(F3087="","",IF(F3087&lt;'04_VOLATILITY_REGIMES'!$C$5,"Low",IF(F3087&lt;'04_VOLATILITY_REGIMES'!$C$6,"Normal",IF(F3087&lt;'04_VOLATILITY_REGIMES'!$C$7,"High","Extreme"))))</f>
        <v/>
      </c>
      <c r="P3087" s="20">
        <f>O3088</f>
        <v/>
      </c>
      <c r="Q3087" s="21">
        <f>YEAR(A3087)</f>
        <v/>
      </c>
    </row>
    <row r="3088">
      <c r="A3088" s="14" t="n">
        <v>45943</v>
      </c>
      <c r="B3088" s="15">
        <f>'01_RAW_Spot'!B3088</f>
        <v/>
      </c>
      <c r="C3088" s="16">
        <f>'01_RAW_IV'!B3088</f>
        <v/>
      </c>
      <c r="D3088" s="15">
        <f>LN(B3088/B3087)</f>
        <v/>
      </c>
      <c r="E3088" s="16">
        <f>STDEV(D3068:D3088)*SQRT(252)</f>
        <v/>
      </c>
      <c r="F3088" s="16">
        <f>STDEV(D3026:D3088)*SQRT(252)</f>
        <v/>
      </c>
      <c r="G3088" s="16">
        <f>IF(OR(C3088="",F3088=""),"",C3088-F3088)</f>
        <v/>
      </c>
      <c r="H3088" s="17">
        <f>IF(OR(C3088="",F3088="",F3088=0),"",C3088/F3088)</f>
        <v/>
      </c>
      <c r="I3088" s="18">
        <f>IF('01_RAW_FwdRV'!B3088="","",'01_RAW_FwdRV'!B3088)</f>
        <v/>
      </c>
      <c r="J3088" s="18">
        <f>IF(ROW()&lt;=3286,STDEV(D3089:D3109)*SQRT(252),"")</f>
        <v/>
      </c>
      <c r="K3088" s="18">
        <f>IF(ROW()&lt;=3244,LN(B3151/B3088),"")</f>
        <v/>
      </c>
      <c r="L3088" s="19" t="n">
        <v>0.08325234855847101</v>
      </c>
      <c r="M3088" s="19" t="n">
        <v>0.1480401684483317</v>
      </c>
      <c r="N3088" s="17" t="n">
        <v>-0.4936101738521599</v>
      </c>
      <c r="O3088" s="20">
        <f>IF(F3088="","",IF(F3088&lt;'04_VOLATILITY_REGIMES'!$C$5,"Low",IF(F3088&lt;'04_VOLATILITY_REGIMES'!$C$6,"Normal",IF(F3088&lt;'04_VOLATILITY_REGIMES'!$C$7,"High","Extreme"))))</f>
        <v/>
      </c>
      <c r="P3088" s="20">
        <f>O3089</f>
        <v/>
      </c>
      <c r="Q3088" s="21">
        <f>YEAR(A3088)</f>
        <v/>
      </c>
    </row>
    <row r="3089">
      <c r="A3089" s="14" t="n">
        <v>45944</v>
      </c>
      <c r="B3089" s="15">
        <f>'01_RAW_Spot'!B3089</f>
        <v/>
      </c>
      <c r="C3089" s="16">
        <f>'01_RAW_IV'!B3089</f>
        <v/>
      </c>
      <c r="D3089" s="15">
        <f>LN(B3089/B3088)</f>
        <v/>
      </c>
      <c r="E3089" s="16">
        <f>STDEV(D3069:D3089)*SQRT(252)</f>
        <v/>
      </c>
      <c r="F3089" s="16">
        <f>STDEV(D3027:D3089)*SQRT(252)</f>
        <v/>
      </c>
      <c r="G3089" s="16">
        <f>IF(OR(C3089="",F3089=""),"",C3089-F3089)</f>
        <v/>
      </c>
      <c r="H3089" s="17">
        <f>IF(OR(C3089="",F3089="",F3089=0),"",C3089/F3089)</f>
        <v/>
      </c>
      <c r="I3089" s="18">
        <f>IF('01_RAW_FwdRV'!B3089="","",'01_RAW_FwdRV'!B3089)</f>
        <v/>
      </c>
      <c r="J3089" s="18">
        <f>IF(ROW()&lt;=3286,STDEV(D3090:D3110)*SQRT(252),"")</f>
        <v/>
      </c>
      <c r="K3089" s="18">
        <f>IF(ROW()&lt;=3244,LN(B3152/B3089),"")</f>
        <v/>
      </c>
      <c r="L3089" s="19" t="n">
        <v>0.0822538860103627</v>
      </c>
      <c r="M3089" s="19" t="n">
        <v>0.1473445595854922</v>
      </c>
      <c r="N3089" s="17" t="n">
        <v>-0.510056680863566</v>
      </c>
      <c r="O3089" s="20">
        <f>IF(F3089="","",IF(F3089&lt;'04_VOLATILITY_REGIMES'!$C$5,"Low",IF(F3089&lt;'04_VOLATILITY_REGIMES'!$C$6,"Normal",IF(F3089&lt;'04_VOLATILITY_REGIMES'!$C$7,"High","Extreme"))))</f>
        <v/>
      </c>
      <c r="P3089" s="20">
        <f>O3090</f>
        <v/>
      </c>
      <c r="Q3089" s="21">
        <f>YEAR(A3089)</f>
        <v/>
      </c>
    </row>
    <row r="3090">
      <c r="A3090" s="14" t="n">
        <v>45945</v>
      </c>
      <c r="B3090" s="15">
        <f>'01_RAW_Spot'!B3090</f>
        <v/>
      </c>
      <c r="C3090" s="16">
        <f>'01_RAW_IV'!B3090</f>
        <v/>
      </c>
      <c r="D3090" s="15">
        <f>LN(B3090/B3089)</f>
        <v/>
      </c>
      <c r="E3090" s="16">
        <f>STDEV(D3070:D3090)*SQRT(252)</f>
        <v/>
      </c>
      <c r="F3090" s="16">
        <f>STDEV(D3028:D3090)*SQRT(252)</f>
        <v/>
      </c>
      <c r="G3090" s="16">
        <f>IF(OR(C3090="",F3090=""),"",C3090-F3090)</f>
        <v/>
      </c>
      <c r="H3090" s="17">
        <f>IF(OR(C3090="",F3090="",F3090=0),"",C3090/F3090)</f>
        <v/>
      </c>
      <c r="I3090" s="18">
        <f>IF('01_RAW_FwdRV'!B3090="","",'01_RAW_FwdRV'!B3090)</f>
        <v/>
      </c>
      <c r="J3090" s="18">
        <f>IF(ROW()&lt;=3286,STDEV(D3091:D3111)*SQRT(252),"")</f>
        <v/>
      </c>
      <c r="K3090" s="18">
        <f>IF(ROW()&lt;=3244,LN(B3153/B3090),"")</f>
        <v/>
      </c>
      <c r="L3090" s="19" t="n">
        <v>0.1010035610229848</v>
      </c>
      <c r="M3090" s="19" t="n">
        <v>0.1919715118161217</v>
      </c>
      <c r="N3090" s="17" t="n">
        <v>-0.5377374963663694</v>
      </c>
      <c r="O3090" s="20">
        <f>IF(F3090="","",IF(F3090&lt;'04_VOLATILITY_REGIMES'!$C$5,"Low",IF(F3090&lt;'04_VOLATILITY_REGIMES'!$C$6,"Normal",IF(F3090&lt;'04_VOLATILITY_REGIMES'!$C$7,"High","Extreme"))))</f>
        <v/>
      </c>
      <c r="P3090" s="20">
        <f>O3091</f>
        <v/>
      </c>
      <c r="Q3090" s="21">
        <f>YEAR(A3090)</f>
        <v/>
      </c>
    </row>
    <row r="3091">
      <c r="A3091" s="14" t="n">
        <v>45946</v>
      </c>
      <c r="B3091" s="15">
        <f>'01_RAW_Spot'!B3091</f>
        <v/>
      </c>
      <c r="C3091" s="16">
        <f>'01_RAW_IV'!B3091</f>
        <v/>
      </c>
      <c r="D3091" s="15">
        <f>LN(B3091/B3090)</f>
        <v/>
      </c>
      <c r="E3091" s="16">
        <f>STDEV(D3071:D3091)*SQRT(252)</f>
        <v/>
      </c>
      <c r="F3091" s="16">
        <f>STDEV(D3029:D3091)*SQRT(252)</f>
        <v/>
      </c>
      <c r="G3091" s="16">
        <f>IF(OR(C3091="",F3091=""),"",C3091-F3091)</f>
        <v/>
      </c>
      <c r="H3091" s="17">
        <f>IF(OR(C3091="",F3091="",F3091=0),"",C3091/F3091)</f>
        <v/>
      </c>
      <c r="I3091" s="18">
        <f>IF('01_RAW_FwdRV'!B3091="","",'01_RAW_FwdRV'!B3091)</f>
        <v/>
      </c>
      <c r="J3091" s="18">
        <f>IF(ROW()&lt;=3286,STDEV(D3092:D3112)*SQRT(252),"")</f>
        <v/>
      </c>
      <c r="K3091" s="18">
        <f>IF(ROW()&lt;=3244,LN(B3154/B3091),"")</f>
        <v/>
      </c>
      <c r="L3091" s="19" t="n">
        <v>0.1336569579288026</v>
      </c>
      <c r="M3091" s="19" t="n">
        <v>0.1935275080906149</v>
      </c>
      <c r="N3091" s="17" t="n">
        <v>-0.3572892506484212</v>
      </c>
      <c r="O3091" s="20">
        <f>IF(F3091="","",IF(F3091&lt;'04_VOLATILITY_REGIMES'!$C$5,"Low",IF(F3091&lt;'04_VOLATILITY_REGIMES'!$C$6,"Normal",IF(F3091&lt;'04_VOLATILITY_REGIMES'!$C$7,"High","Extreme"))))</f>
        <v/>
      </c>
      <c r="P3091" s="20">
        <f>O3092</f>
        <v/>
      </c>
      <c r="Q3091" s="21">
        <f>YEAR(A3091)</f>
        <v/>
      </c>
    </row>
    <row r="3092">
      <c r="A3092" s="14" t="n">
        <v>45947</v>
      </c>
      <c r="B3092" s="15">
        <f>'01_RAW_Spot'!B3092</f>
        <v/>
      </c>
      <c r="C3092" s="16">
        <f>'01_RAW_IV'!B3092</f>
        <v/>
      </c>
      <c r="D3092" s="15">
        <f>LN(B3092/B3091)</f>
        <v/>
      </c>
      <c r="E3092" s="16">
        <f>STDEV(D3072:D3092)*SQRT(252)</f>
        <v/>
      </c>
      <c r="F3092" s="16">
        <f>STDEV(D3030:D3092)*SQRT(252)</f>
        <v/>
      </c>
      <c r="G3092" s="16">
        <f>IF(OR(C3092="",F3092=""),"",C3092-F3092)</f>
        <v/>
      </c>
      <c r="H3092" s="17">
        <f>IF(OR(C3092="",F3092="",F3092=0),"",C3092/F3092)</f>
        <v/>
      </c>
      <c r="I3092" s="18">
        <f>IF('01_RAW_FwdRV'!B3092="","",'01_RAW_FwdRV'!B3092)</f>
        <v/>
      </c>
      <c r="J3092" s="18">
        <f>IF(ROW()&lt;=3286,STDEV(D3093:D3113)*SQRT(252),"")</f>
        <v/>
      </c>
      <c r="K3092" s="18">
        <f>IF(ROW()&lt;=3244,LN(B3155/B3092),"")</f>
        <v/>
      </c>
      <c r="L3092" s="19" t="n">
        <v>0.1087026852151407</v>
      </c>
      <c r="M3092" s="19" t="n">
        <v>0.1941119378841799</v>
      </c>
      <c r="N3092" s="17" t="n">
        <v>-0.4877124607728359</v>
      </c>
      <c r="O3092" s="20">
        <f>IF(F3092="","",IF(F3092&lt;'04_VOLATILITY_REGIMES'!$C$5,"Low",IF(F3092&lt;'04_VOLATILITY_REGIMES'!$C$6,"Normal",IF(F3092&lt;'04_VOLATILITY_REGIMES'!$C$7,"High","Extreme"))))</f>
        <v/>
      </c>
      <c r="P3092" s="20">
        <f>O3093</f>
        <v/>
      </c>
      <c r="Q3092" s="21">
        <f>YEAR(A3092)</f>
        <v/>
      </c>
    </row>
    <row r="3093">
      <c r="A3093" s="14" t="n">
        <v>45950</v>
      </c>
      <c r="B3093" s="15">
        <f>'01_RAW_Spot'!B3093</f>
        <v/>
      </c>
      <c r="C3093" s="16">
        <f>'01_RAW_IV'!B3093</f>
        <v/>
      </c>
      <c r="D3093" s="15">
        <f>LN(B3093/B3092)</f>
        <v/>
      </c>
      <c r="E3093" s="16">
        <f>STDEV(D3073:D3093)*SQRT(252)</f>
        <v/>
      </c>
      <c r="F3093" s="16">
        <f>STDEV(D3031:D3093)*SQRT(252)</f>
        <v/>
      </c>
      <c r="G3093" s="16">
        <f>IF(OR(C3093="",F3093=""),"",C3093-F3093)</f>
        <v/>
      </c>
      <c r="H3093" s="17">
        <f>IF(OR(C3093="",F3093="",F3093=0),"",C3093/F3093)</f>
        <v/>
      </c>
      <c r="I3093" s="18">
        <f>IF('01_RAW_FwdRV'!B3093="","",'01_RAW_FwdRV'!B3093)</f>
        <v/>
      </c>
      <c r="J3093" s="18">
        <f>IF(ROW()&lt;=3286,STDEV(D3094:D3114)*SQRT(252),"")</f>
        <v/>
      </c>
      <c r="K3093" s="18">
        <f>IF(ROW()&lt;=3244,LN(B3156/B3093),"")</f>
        <v/>
      </c>
      <c r="L3093" s="19" t="n">
        <v>0.1089909443725744</v>
      </c>
      <c r="M3093" s="19" t="n">
        <v>0.1930789133247089</v>
      </c>
      <c r="N3093" s="17" t="n">
        <v>-0.4847528536202734</v>
      </c>
      <c r="O3093" s="20">
        <f>IF(F3093="","",IF(F3093&lt;'04_VOLATILITY_REGIMES'!$C$5,"Low",IF(F3093&lt;'04_VOLATILITY_REGIMES'!$C$6,"Normal",IF(F3093&lt;'04_VOLATILITY_REGIMES'!$C$7,"High","Extreme"))))</f>
        <v/>
      </c>
      <c r="P3093" s="20">
        <f>O3094</f>
        <v/>
      </c>
      <c r="Q3093" s="21">
        <f>YEAR(A3093)</f>
        <v/>
      </c>
    </row>
    <row r="3094">
      <c r="A3094" s="14" t="n">
        <v>45953</v>
      </c>
      <c r="B3094" s="15">
        <f>'01_RAW_Spot'!B3094</f>
        <v/>
      </c>
      <c r="C3094" s="16">
        <f>'01_RAW_IV'!B3094</f>
        <v/>
      </c>
      <c r="D3094" s="15">
        <f>LN(B3094/B3093)</f>
        <v/>
      </c>
      <c r="E3094" s="16">
        <f>STDEV(D3074:D3094)*SQRT(252)</f>
        <v/>
      </c>
      <c r="F3094" s="16">
        <f>STDEV(D3032:D3094)*SQRT(252)</f>
        <v/>
      </c>
      <c r="G3094" s="16">
        <f>IF(OR(C3094="",F3094=""),"",C3094-F3094)</f>
        <v/>
      </c>
      <c r="H3094" s="17">
        <f>IF(OR(C3094="",F3094="",F3094=0),"",C3094/F3094)</f>
        <v/>
      </c>
      <c r="I3094" s="18">
        <f>IF('01_RAW_FwdRV'!B3094="","",'01_RAW_FwdRV'!B3094)</f>
        <v/>
      </c>
      <c r="J3094" s="18">
        <f>IF(ROW()&lt;=3286,STDEV(D3095:D3115)*SQRT(252),"")</f>
        <v/>
      </c>
      <c r="K3094" s="18">
        <f>IF(ROW()&lt;=3244,LN(B3157/B3094),"")</f>
        <v/>
      </c>
      <c r="L3094" s="19" t="n">
        <v>0.1150986097639832</v>
      </c>
      <c r="M3094" s="19" t="n">
        <v>0.1946330423537019</v>
      </c>
      <c r="N3094" s="17" t="n">
        <v>-0.4537773393088209</v>
      </c>
      <c r="O3094" s="20">
        <f>IF(F3094="","",IF(F3094&lt;'04_VOLATILITY_REGIMES'!$C$5,"Low",IF(F3094&lt;'04_VOLATILITY_REGIMES'!$C$6,"Normal",IF(F3094&lt;'04_VOLATILITY_REGIMES'!$C$7,"High","Extreme"))))</f>
        <v/>
      </c>
      <c r="P3094" s="20">
        <f>O3095</f>
        <v/>
      </c>
      <c r="Q3094" s="21">
        <f>YEAR(A3094)</f>
        <v/>
      </c>
    </row>
    <row r="3095">
      <c r="A3095" s="14" t="n">
        <v>45954</v>
      </c>
      <c r="B3095" s="15">
        <f>'01_RAW_Spot'!B3095</f>
        <v/>
      </c>
      <c r="C3095" s="16">
        <f>'01_RAW_IV'!B3095</f>
        <v/>
      </c>
      <c r="D3095" s="15">
        <f>LN(B3095/B3094)</f>
        <v/>
      </c>
      <c r="E3095" s="16">
        <f>STDEV(D3075:D3095)*SQRT(252)</f>
        <v/>
      </c>
      <c r="F3095" s="16">
        <f>STDEV(D3033:D3095)*SQRT(252)</f>
        <v/>
      </c>
      <c r="G3095" s="16">
        <f>IF(OR(C3095="",F3095=""),"",C3095-F3095)</f>
        <v/>
      </c>
      <c r="H3095" s="17">
        <f>IF(OR(C3095="",F3095="",F3095=0),"",C3095/F3095)</f>
        <v/>
      </c>
      <c r="I3095" s="18">
        <f>IF('01_RAW_FwdRV'!B3095="","",'01_RAW_FwdRV'!B3095)</f>
        <v/>
      </c>
      <c r="J3095" s="18">
        <f>IF(ROW()&lt;=3286,STDEV(D3096:D3116)*SQRT(252),"")</f>
        <v/>
      </c>
      <c r="K3095" s="18">
        <f>IF(ROW()&lt;=3244,LN(B3158/B3095),"")</f>
        <v/>
      </c>
      <c r="L3095" s="19" t="n">
        <v>0.1144149967679379</v>
      </c>
      <c r="M3095" s="19" t="n">
        <v>0.1926308985132515</v>
      </c>
      <c r="N3095" s="17" t="n">
        <v>-0.4540948424246146</v>
      </c>
      <c r="O3095" s="20">
        <f>IF(F3095="","",IF(F3095&lt;'04_VOLATILITY_REGIMES'!$C$5,"Low",IF(F3095&lt;'04_VOLATILITY_REGIMES'!$C$6,"Normal",IF(F3095&lt;'04_VOLATILITY_REGIMES'!$C$7,"High","Extreme"))))</f>
        <v/>
      </c>
      <c r="P3095" s="20">
        <f>O3096</f>
        <v/>
      </c>
      <c r="Q3095" s="21">
        <f>YEAR(A3095)</f>
        <v/>
      </c>
    </row>
    <row r="3096">
      <c r="A3096" s="14" t="n">
        <v>45957</v>
      </c>
      <c r="B3096" s="15">
        <f>'01_RAW_Spot'!B3096</f>
        <v/>
      </c>
      <c r="C3096" s="16">
        <f>'01_RAW_IV'!B3096</f>
        <v/>
      </c>
      <c r="D3096" s="15">
        <f>LN(B3096/B3095)</f>
        <v/>
      </c>
      <c r="E3096" s="16">
        <f>STDEV(D3076:D3096)*SQRT(252)</f>
        <v/>
      </c>
      <c r="F3096" s="16">
        <f>STDEV(D3034:D3096)*SQRT(252)</f>
        <v/>
      </c>
      <c r="G3096" s="16">
        <f>IF(OR(C3096="",F3096=""),"",C3096-F3096)</f>
        <v/>
      </c>
      <c r="H3096" s="17">
        <f>IF(OR(C3096="",F3096="",F3096=0),"",C3096/F3096)</f>
        <v/>
      </c>
      <c r="I3096" s="18">
        <f>IF('01_RAW_FwdRV'!B3096="","",'01_RAW_FwdRV'!B3096)</f>
        <v/>
      </c>
      <c r="J3096" s="18">
        <f>IF(ROW()&lt;=3286,STDEV(D3097:D3117)*SQRT(252),"")</f>
        <v/>
      </c>
      <c r="K3096" s="18">
        <f>IF(ROW()&lt;=3244,LN(B3159/B3096),"")</f>
        <v/>
      </c>
      <c r="L3096" s="19" t="n">
        <v>0.1147011308562197</v>
      </c>
      <c r="M3096" s="19" t="n">
        <v>0.2109854604200323</v>
      </c>
      <c r="N3096" s="17" t="n">
        <v>-0.5131889726647328</v>
      </c>
      <c r="O3096" s="20">
        <f>IF(F3096="","",IF(F3096&lt;'04_VOLATILITY_REGIMES'!$C$5,"Low",IF(F3096&lt;'04_VOLATILITY_REGIMES'!$C$6,"Normal",IF(F3096&lt;'04_VOLATILITY_REGIMES'!$C$7,"High","Extreme"))))</f>
        <v/>
      </c>
      <c r="P3096" s="20">
        <f>O3097</f>
        <v/>
      </c>
      <c r="Q3096" s="21">
        <f>YEAR(A3096)</f>
        <v/>
      </c>
    </row>
    <row r="3097">
      <c r="A3097" s="14" t="n">
        <v>45958</v>
      </c>
      <c r="B3097" s="15">
        <f>'01_RAW_Spot'!B3097</f>
        <v/>
      </c>
      <c r="C3097" s="16">
        <f>'01_RAW_IV'!B3097</f>
        <v/>
      </c>
      <c r="D3097" s="15">
        <f>LN(B3097/B3096)</f>
        <v/>
      </c>
      <c r="E3097" s="16">
        <f>STDEV(D3077:D3097)*SQRT(252)</f>
        <v/>
      </c>
      <c r="F3097" s="16">
        <f>STDEV(D3035:D3097)*SQRT(252)</f>
        <v/>
      </c>
      <c r="G3097" s="16">
        <f>IF(OR(C3097="",F3097=""),"",C3097-F3097)</f>
        <v/>
      </c>
      <c r="H3097" s="17">
        <f>IF(OR(C3097="",F3097="",F3097=0),"",C3097/F3097)</f>
        <v/>
      </c>
      <c r="I3097" s="18">
        <f>IF('01_RAW_FwdRV'!B3097="","",'01_RAW_FwdRV'!B3097)</f>
        <v/>
      </c>
      <c r="J3097" s="18">
        <f>IF(ROW()&lt;=3286,STDEV(D3098:D3118)*SQRT(252),"")</f>
        <v/>
      </c>
      <c r="K3097" s="18">
        <f>IF(ROW()&lt;=3244,LN(B3160/B3097),"")</f>
        <v/>
      </c>
      <c r="L3097" s="19" t="n">
        <v>0.1107881136950904</v>
      </c>
      <c r="M3097" s="19" t="n">
        <v>0.2109173126614987</v>
      </c>
      <c r="N3097" s="17" t="n">
        <v>-0.5318124145850468</v>
      </c>
      <c r="O3097" s="20">
        <f>IF(F3097="","",IF(F3097&lt;'04_VOLATILITY_REGIMES'!$C$5,"Low",IF(F3097&lt;'04_VOLATILITY_REGIMES'!$C$6,"Normal",IF(F3097&lt;'04_VOLATILITY_REGIMES'!$C$7,"High","Extreme"))))</f>
        <v/>
      </c>
      <c r="P3097" s="20">
        <f>O3098</f>
        <v/>
      </c>
      <c r="Q3097" s="21">
        <f>YEAR(A3097)</f>
        <v/>
      </c>
    </row>
    <row r="3098">
      <c r="A3098" s="14" t="n">
        <v>45959</v>
      </c>
      <c r="B3098" s="15">
        <f>'01_RAW_Spot'!B3098</f>
        <v/>
      </c>
      <c r="C3098" s="16">
        <f>'01_RAW_IV'!B3098</f>
        <v/>
      </c>
      <c r="D3098" s="15">
        <f>LN(B3098/B3097)</f>
        <v/>
      </c>
      <c r="E3098" s="16">
        <f>STDEV(D3078:D3098)*SQRT(252)</f>
        <v/>
      </c>
      <c r="F3098" s="16">
        <f>STDEV(D3036:D3098)*SQRT(252)</f>
        <v/>
      </c>
      <c r="G3098" s="16">
        <f>IF(OR(C3098="",F3098=""),"",C3098-F3098)</f>
        <v/>
      </c>
      <c r="H3098" s="17">
        <f>IF(OR(C3098="",F3098="",F3098=0),"",C3098/F3098)</f>
        <v/>
      </c>
      <c r="I3098" s="18">
        <f>IF('01_RAW_FwdRV'!B3098="","",'01_RAW_FwdRV'!B3098)</f>
        <v/>
      </c>
      <c r="J3098" s="18">
        <f>IF(ROW()&lt;=3286,STDEV(D3099:D3119)*SQRT(252),"")</f>
        <v/>
      </c>
      <c r="K3098" s="18">
        <f>IF(ROW()&lt;=3244,LN(B3161/B3098),"")</f>
        <v/>
      </c>
      <c r="L3098" s="19" t="n">
        <v>0.1072005166289958</v>
      </c>
      <c r="M3098" s="19" t="n">
        <v>0.2140781401356151</v>
      </c>
      <c r="N3098" s="17" t="n">
        <v>-0.5573289581011394</v>
      </c>
      <c r="O3098" s="20">
        <f>IF(F3098="","",IF(F3098&lt;'04_VOLATILITY_REGIMES'!$C$5,"Low",IF(F3098&lt;'04_VOLATILITY_REGIMES'!$C$6,"Normal",IF(F3098&lt;'04_VOLATILITY_REGIMES'!$C$7,"High","Extreme"))))</f>
        <v/>
      </c>
      <c r="P3098" s="20">
        <f>O3099</f>
        <v/>
      </c>
      <c r="Q3098" s="21">
        <f>YEAR(A3098)</f>
        <v/>
      </c>
    </row>
    <row r="3099">
      <c r="A3099" s="14" t="n">
        <v>45960</v>
      </c>
      <c r="B3099" s="15">
        <f>'01_RAW_Spot'!B3099</f>
        <v/>
      </c>
      <c r="C3099" s="16">
        <f>'01_RAW_IV'!B3099</f>
        <v/>
      </c>
      <c r="D3099" s="15">
        <f>LN(B3099/B3098)</f>
        <v/>
      </c>
      <c r="E3099" s="16">
        <f>STDEV(D3079:D3099)*SQRT(252)</f>
        <v/>
      </c>
      <c r="F3099" s="16">
        <f>STDEV(D3037:D3099)*SQRT(252)</f>
        <v/>
      </c>
      <c r="G3099" s="16">
        <f>IF(OR(C3099="",F3099=""),"",C3099-F3099)</f>
        <v/>
      </c>
      <c r="H3099" s="17">
        <f>IF(OR(C3099="",F3099="",F3099=0),"",C3099/F3099)</f>
        <v/>
      </c>
      <c r="I3099" s="18">
        <f>IF('01_RAW_FwdRV'!B3099="","",'01_RAW_FwdRV'!B3099)</f>
        <v/>
      </c>
      <c r="J3099" s="18">
        <f>IF(ROW()&lt;=3286,STDEV(D3100:D3120)*SQRT(252),"")</f>
        <v/>
      </c>
      <c r="K3099" s="18">
        <f>IF(ROW()&lt;=3244,LN(B3162/B3099),"")</f>
        <v/>
      </c>
      <c r="L3099" s="19" t="n">
        <v>0.1113621691413815</v>
      </c>
      <c r="M3099" s="19" t="n">
        <v>0.2388637830858618</v>
      </c>
      <c r="N3099" s="17" t="n">
        <v>-0.6294712110501506</v>
      </c>
      <c r="O3099" s="20">
        <f>IF(F3099="","",IF(F3099&lt;'04_VOLATILITY_REGIMES'!$C$5,"Low",IF(F3099&lt;'04_VOLATILITY_REGIMES'!$C$6,"Normal",IF(F3099&lt;'04_VOLATILITY_REGIMES'!$C$7,"High","Extreme"))))</f>
        <v/>
      </c>
      <c r="P3099" s="20">
        <f>O3100</f>
        <v/>
      </c>
      <c r="Q3099" s="21">
        <f>YEAR(A3099)</f>
        <v/>
      </c>
    </row>
    <row r="3100">
      <c r="A3100" s="14" t="n">
        <v>45961</v>
      </c>
      <c r="B3100" s="15">
        <f>'01_RAW_Spot'!B3100</f>
        <v/>
      </c>
      <c r="C3100" s="16">
        <f>'01_RAW_IV'!B3100</f>
        <v/>
      </c>
      <c r="D3100" s="15">
        <f>LN(B3100/B3099)</f>
        <v/>
      </c>
      <c r="E3100" s="16">
        <f>STDEV(D3080:D3100)*SQRT(252)</f>
        <v/>
      </c>
      <c r="F3100" s="16">
        <f>STDEV(D3038:D3100)*SQRT(252)</f>
        <v/>
      </c>
      <c r="G3100" s="16">
        <f>IF(OR(C3100="",F3100=""),"",C3100-F3100)</f>
        <v/>
      </c>
      <c r="H3100" s="17">
        <f>IF(OR(C3100="",F3100="",F3100=0),"",C3100/F3100)</f>
        <v/>
      </c>
      <c r="I3100" s="18">
        <f>IF('01_RAW_FwdRV'!B3100="","",'01_RAW_FwdRV'!B3100)</f>
        <v/>
      </c>
      <c r="J3100" s="18">
        <f>IF(ROW()&lt;=3286,STDEV(D3101:D3121)*SQRT(252),"")</f>
        <v/>
      </c>
      <c r="K3100" s="18">
        <f>IF(ROW()&lt;=3244,LN(B3163/B3100),"")</f>
        <v/>
      </c>
      <c r="L3100" s="19" t="n">
        <v>0.1087447563730236</v>
      </c>
      <c r="M3100" s="19" t="n">
        <v>0.2384640206518232</v>
      </c>
      <c r="N3100" s="17" t="n">
        <v>-0.6376590761608644</v>
      </c>
      <c r="O3100" s="20">
        <f>IF(F3100="","",IF(F3100&lt;'04_VOLATILITY_REGIMES'!$C$5,"Low",IF(F3100&lt;'04_VOLATILITY_REGIMES'!$C$6,"Normal",IF(F3100&lt;'04_VOLATILITY_REGIMES'!$C$7,"High","Extreme"))))</f>
        <v/>
      </c>
      <c r="P3100" s="20">
        <f>O3101</f>
        <v/>
      </c>
      <c r="Q3100" s="21">
        <f>YEAR(A3100)</f>
        <v/>
      </c>
    </row>
    <row r="3101">
      <c r="A3101" s="14" t="n">
        <v>45964</v>
      </c>
      <c r="B3101" s="15">
        <f>'01_RAW_Spot'!B3101</f>
        <v/>
      </c>
      <c r="C3101" s="16">
        <f>'01_RAW_IV'!B3101</f>
        <v/>
      </c>
      <c r="D3101" s="15">
        <f>LN(B3101/B3100)</f>
        <v/>
      </c>
      <c r="E3101" s="16">
        <f>STDEV(D3081:D3101)*SQRT(252)</f>
        <v/>
      </c>
      <c r="F3101" s="16">
        <f>STDEV(D3039:D3101)*SQRT(252)</f>
        <v/>
      </c>
      <c r="G3101" s="16">
        <f>IF(OR(C3101="",F3101=""),"",C3101-F3101)</f>
        <v/>
      </c>
      <c r="H3101" s="17">
        <f>IF(OR(C3101="",F3101="",F3101=0),"",C3101/F3101)</f>
        <v/>
      </c>
      <c r="I3101" s="18">
        <f>IF('01_RAW_FwdRV'!B3101="","",'01_RAW_FwdRV'!B3101)</f>
        <v/>
      </c>
      <c r="J3101" s="18">
        <f>IF(ROW()&lt;=3286,STDEV(D3102:D3122)*SQRT(252),"")</f>
        <v/>
      </c>
      <c r="K3101" s="18">
        <f>IF(ROW()&lt;=3244,LN(B3164/B3101),"")</f>
        <v/>
      </c>
      <c r="L3101" s="19" t="n">
        <v>0.1048387096774194</v>
      </c>
      <c r="M3101" s="19" t="n">
        <v>0.2364516129032258</v>
      </c>
      <c r="N3101" s="17" t="n">
        <v>-0.6585932534497713</v>
      </c>
      <c r="O3101" s="20">
        <f>IF(F3101="","",IF(F3101&lt;'04_VOLATILITY_REGIMES'!$C$5,"Low",IF(F3101&lt;'04_VOLATILITY_REGIMES'!$C$6,"Normal",IF(F3101&lt;'04_VOLATILITY_REGIMES'!$C$7,"High","Extreme"))))</f>
        <v/>
      </c>
      <c r="P3101" s="20">
        <f>O3102</f>
        <v/>
      </c>
      <c r="Q3101" s="21">
        <f>YEAR(A3101)</f>
        <v/>
      </c>
    </row>
    <row r="3102">
      <c r="A3102" s="14" t="n">
        <v>45965</v>
      </c>
      <c r="B3102" s="15">
        <f>'01_RAW_Spot'!B3102</f>
        <v/>
      </c>
      <c r="C3102" s="16">
        <f>'01_RAW_IV'!B3102</f>
        <v/>
      </c>
      <c r="D3102" s="15">
        <f>LN(B3102/B3101)</f>
        <v/>
      </c>
      <c r="E3102" s="16">
        <f>STDEV(D3082:D3102)*SQRT(252)</f>
        <v/>
      </c>
      <c r="F3102" s="16">
        <f>STDEV(D3040:D3102)*SQRT(252)</f>
        <v/>
      </c>
      <c r="G3102" s="16">
        <f>IF(OR(C3102="",F3102=""),"",C3102-F3102)</f>
        <v/>
      </c>
      <c r="H3102" s="17">
        <f>IF(OR(C3102="",F3102="",F3102=0),"",C3102/F3102)</f>
        <v/>
      </c>
      <c r="I3102" s="18">
        <f>IF('01_RAW_FwdRV'!B3102="","",'01_RAW_FwdRV'!B3102)</f>
        <v/>
      </c>
      <c r="J3102" s="18">
        <f>IF(ROW()&lt;=3286,STDEV(D3103:D3123)*SQRT(252),"")</f>
        <v/>
      </c>
      <c r="K3102" s="18">
        <f>IF(ROW()&lt;=3244,LN(B3165/B3102),"")</f>
        <v/>
      </c>
      <c r="L3102" s="19" t="n">
        <v>0.108674621089971</v>
      </c>
      <c r="M3102" s="19" t="n">
        <v>0.1931634956465656</v>
      </c>
      <c r="N3102" s="17" t="n">
        <v>-0.4923433820581098</v>
      </c>
      <c r="O3102" s="20">
        <f>IF(F3102="","",IF(F3102&lt;'04_VOLATILITY_REGIMES'!$C$5,"Low",IF(F3102&lt;'04_VOLATILITY_REGIMES'!$C$6,"Normal",IF(F3102&lt;'04_VOLATILITY_REGIMES'!$C$7,"High","Extreme"))))</f>
        <v/>
      </c>
      <c r="P3102" s="20">
        <f>O3103</f>
        <v/>
      </c>
      <c r="Q3102" s="21">
        <f>YEAR(A3102)</f>
        <v/>
      </c>
    </row>
    <row r="3103">
      <c r="A3103" s="14" t="n">
        <v>45967</v>
      </c>
      <c r="B3103" s="15">
        <f>'01_RAW_Spot'!B3103</f>
        <v/>
      </c>
      <c r="C3103" s="16">
        <f>'01_RAW_IV'!B3103</f>
        <v/>
      </c>
      <c r="D3103" s="15">
        <f>LN(B3103/B3102)</f>
        <v/>
      </c>
      <c r="E3103" s="16">
        <f>STDEV(D3083:D3103)*SQRT(252)</f>
        <v/>
      </c>
      <c r="F3103" s="16">
        <f>STDEV(D3041:D3103)*SQRT(252)</f>
        <v/>
      </c>
      <c r="G3103" s="16">
        <f>IF(OR(C3103="",F3103=""),"",C3103-F3103)</f>
        <v/>
      </c>
      <c r="H3103" s="17">
        <f>IF(OR(C3103="",F3103="",F3103=0),"",C3103/F3103)</f>
        <v/>
      </c>
      <c r="I3103" s="18">
        <f>IF('01_RAW_FwdRV'!B3103="","",'01_RAW_FwdRV'!B3103)</f>
        <v/>
      </c>
      <c r="J3103" s="18">
        <f>IF(ROW()&lt;=3286,STDEV(D3104:D3124)*SQRT(252),"")</f>
        <v/>
      </c>
      <c r="K3103" s="18">
        <f>IF(ROW()&lt;=3244,LN(B3166/B3103),"")</f>
        <v/>
      </c>
      <c r="L3103" s="19" t="n">
        <v>0.1044487427466151</v>
      </c>
      <c r="M3103" s="19" t="n">
        <v>0.1914893617021277</v>
      </c>
      <c r="N3103" s="17" t="n">
        <v>-0.508814271361776</v>
      </c>
      <c r="O3103" s="20">
        <f>IF(F3103="","",IF(F3103&lt;'04_VOLATILITY_REGIMES'!$C$5,"Low",IF(F3103&lt;'04_VOLATILITY_REGIMES'!$C$6,"Normal",IF(F3103&lt;'04_VOLATILITY_REGIMES'!$C$7,"High","Extreme"))))</f>
        <v/>
      </c>
      <c r="P3103" s="20">
        <f>O3104</f>
        <v/>
      </c>
      <c r="Q3103" s="21">
        <f>YEAR(A3103)</f>
        <v/>
      </c>
    </row>
    <row r="3104">
      <c r="A3104" s="14" t="n">
        <v>45968</v>
      </c>
      <c r="B3104" s="15">
        <f>'01_RAW_Spot'!B3104</f>
        <v/>
      </c>
      <c r="C3104" s="16">
        <f>'01_RAW_IV'!B3104</f>
        <v/>
      </c>
      <c r="D3104" s="15">
        <f>LN(B3104/B3103)</f>
        <v/>
      </c>
      <c r="E3104" s="16">
        <f>STDEV(D3084:D3104)*SQRT(252)</f>
        <v/>
      </c>
      <c r="F3104" s="16">
        <f>STDEV(D3042:D3104)*SQRT(252)</f>
        <v/>
      </c>
      <c r="G3104" s="16">
        <f>IF(OR(C3104="",F3104=""),"",C3104-F3104)</f>
        <v/>
      </c>
      <c r="H3104" s="17">
        <f>IF(OR(C3104="",F3104="",F3104=0),"",C3104/F3104)</f>
        <v/>
      </c>
      <c r="I3104" s="18">
        <f>IF('01_RAW_FwdRV'!B3104="","",'01_RAW_FwdRV'!B3104)</f>
        <v/>
      </c>
      <c r="J3104" s="18">
        <f>IF(ROW()&lt;=3286,STDEV(D3105:D3125)*SQRT(252),"")</f>
        <v/>
      </c>
      <c r="K3104" s="18">
        <f>IF(ROW()&lt;=3244,LN(B3167/B3104),"")</f>
        <v/>
      </c>
      <c r="L3104" s="19" t="n">
        <v>0.102159200773445</v>
      </c>
      <c r="M3104" s="19" t="n">
        <v>0.191105381888495</v>
      </c>
      <c r="N3104" s="17" t="n">
        <v>-0.51783491160785</v>
      </c>
      <c r="O3104" s="20">
        <f>IF(F3104="","",IF(F3104&lt;'04_VOLATILITY_REGIMES'!$C$5,"Low",IF(F3104&lt;'04_VOLATILITY_REGIMES'!$C$6,"Normal",IF(F3104&lt;'04_VOLATILITY_REGIMES'!$C$7,"High","Extreme"))))</f>
        <v/>
      </c>
      <c r="P3104" s="20">
        <f>O3105</f>
        <v/>
      </c>
      <c r="Q3104" s="21">
        <f>YEAR(A3104)</f>
        <v/>
      </c>
    </row>
    <row r="3105">
      <c r="A3105" s="14" t="n">
        <v>45971</v>
      </c>
      <c r="B3105" s="15">
        <f>'01_RAW_Spot'!B3105</f>
        <v/>
      </c>
      <c r="C3105" s="16">
        <f>'01_RAW_IV'!B3105</f>
        <v/>
      </c>
      <c r="D3105" s="15">
        <f>LN(B3105/B3104)</f>
        <v/>
      </c>
      <c r="E3105" s="16">
        <f>STDEV(D3085:D3105)*SQRT(252)</f>
        <v/>
      </c>
      <c r="F3105" s="16">
        <f>STDEV(D3043:D3105)*SQRT(252)</f>
        <v/>
      </c>
      <c r="G3105" s="16">
        <f>IF(OR(C3105="",F3105=""),"",C3105-F3105)</f>
        <v/>
      </c>
      <c r="H3105" s="17">
        <f>IF(OR(C3105="",F3105="",F3105=0),"",C3105/F3105)</f>
        <v/>
      </c>
      <c r="I3105" s="18">
        <f>IF('01_RAW_FwdRV'!B3105="","",'01_RAW_FwdRV'!B3105)</f>
        <v/>
      </c>
      <c r="J3105" s="18">
        <f>IF(ROW()&lt;=3286,STDEV(D3106:D3126)*SQRT(252),"")</f>
        <v/>
      </c>
      <c r="K3105" s="18">
        <f>IF(ROW()&lt;=3244,LN(B3168/B3105),"")</f>
        <v/>
      </c>
      <c r="L3105" s="19" t="n">
        <v>0.102770618556701</v>
      </c>
      <c r="M3105" s="19" t="n">
        <v>0.1907216494845361</v>
      </c>
      <c r="N3105" s="17" t="n">
        <v>-0.5077177562754375</v>
      </c>
      <c r="O3105" s="20">
        <f>IF(F3105="","",IF(F3105&lt;'04_VOLATILITY_REGIMES'!$C$5,"Low",IF(F3105&lt;'04_VOLATILITY_REGIMES'!$C$6,"Normal",IF(F3105&lt;'04_VOLATILITY_REGIMES'!$C$7,"High","Extreme"))))</f>
        <v/>
      </c>
      <c r="P3105" s="20">
        <f>O3106</f>
        <v/>
      </c>
      <c r="Q3105" s="21">
        <f>YEAR(A3105)</f>
        <v/>
      </c>
    </row>
    <row r="3106">
      <c r="A3106" s="14" t="n">
        <v>45972</v>
      </c>
      <c r="B3106" s="15">
        <f>'01_RAW_Spot'!B3106</f>
        <v/>
      </c>
      <c r="C3106" s="16">
        <f>'01_RAW_IV'!B3106</f>
        <v/>
      </c>
      <c r="D3106" s="15">
        <f>LN(B3106/B3105)</f>
        <v/>
      </c>
      <c r="E3106" s="16">
        <f>STDEV(D3086:D3106)*SQRT(252)</f>
        <v/>
      </c>
      <c r="F3106" s="16">
        <f>STDEV(D3044:D3106)*SQRT(252)</f>
        <v/>
      </c>
      <c r="G3106" s="16">
        <f>IF(OR(C3106="",F3106=""),"",C3106-F3106)</f>
        <v/>
      </c>
      <c r="H3106" s="17">
        <f>IF(OR(C3106="",F3106="",F3106=0),"",C3106/F3106)</f>
        <v/>
      </c>
      <c r="I3106" s="18">
        <f>IF('01_RAW_FwdRV'!B3106="","",'01_RAW_FwdRV'!B3106)</f>
        <v/>
      </c>
      <c r="J3106" s="18">
        <f>IF(ROW()&lt;=3286,STDEV(D3107:D3127)*SQRT(252),"")</f>
        <v/>
      </c>
      <c r="K3106" s="18">
        <f>IF(ROW()&lt;=3244,LN(B3169/B3106),"")</f>
        <v/>
      </c>
      <c r="L3106" s="19" t="n">
        <v>0.1017713365539453</v>
      </c>
      <c r="M3106" s="19" t="n">
        <v>0.1909822866344605</v>
      </c>
      <c r="N3106" s="17" t="n">
        <v>-0.5194285910575538</v>
      </c>
      <c r="O3106" s="20">
        <f>IF(F3106="","",IF(F3106&lt;'04_VOLATILITY_REGIMES'!$C$5,"Low",IF(F3106&lt;'04_VOLATILITY_REGIMES'!$C$6,"Normal",IF(F3106&lt;'04_VOLATILITY_REGIMES'!$C$7,"High","Extreme"))))</f>
        <v/>
      </c>
      <c r="P3106" s="20">
        <f>O3107</f>
        <v/>
      </c>
      <c r="Q3106" s="21">
        <f>YEAR(A3106)</f>
        <v/>
      </c>
    </row>
    <row r="3107">
      <c r="A3107" s="14" t="n">
        <v>45973</v>
      </c>
      <c r="B3107" s="15">
        <f>'01_RAW_Spot'!B3107</f>
        <v/>
      </c>
      <c r="C3107" s="16">
        <f>'01_RAW_IV'!B3107</f>
        <v/>
      </c>
      <c r="D3107" s="15">
        <f>LN(B3107/B3106)</f>
        <v/>
      </c>
      <c r="E3107" s="16">
        <f>STDEV(D3087:D3107)*SQRT(252)</f>
        <v/>
      </c>
      <c r="F3107" s="16">
        <f>STDEV(D3045:D3107)*SQRT(252)</f>
        <v/>
      </c>
      <c r="G3107" s="16">
        <f>IF(OR(C3107="",F3107=""),"",C3107-F3107)</f>
        <v/>
      </c>
      <c r="H3107" s="17">
        <f>IF(OR(C3107="",F3107="",F3107=0),"",C3107/F3107)</f>
        <v/>
      </c>
      <c r="I3107" s="18">
        <f>IF('01_RAW_FwdRV'!B3107="","",'01_RAW_FwdRV'!B3107)</f>
        <v/>
      </c>
      <c r="J3107" s="18">
        <f>IF(ROW()&lt;=3286,STDEV(D3108:D3128)*SQRT(252),"")</f>
        <v/>
      </c>
      <c r="K3107" s="18">
        <f>IF(ROW()&lt;=3244,LN(B3170/B3107),"")</f>
        <v/>
      </c>
      <c r="L3107" s="19" t="n">
        <v>0.1088216355441082</v>
      </c>
      <c r="M3107" s="19" t="n">
        <v>0.1905988409529942</v>
      </c>
      <c r="N3107" s="17" t="n">
        <v>-0.4751893054536022</v>
      </c>
      <c r="O3107" s="20">
        <f>IF(F3107="","",IF(F3107&lt;'04_VOLATILITY_REGIMES'!$C$5,"Low",IF(F3107&lt;'04_VOLATILITY_REGIMES'!$C$6,"Normal",IF(F3107&lt;'04_VOLATILITY_REGIMES'!$C$7,"High","Extreme"))))</f>
        <v/>
      </c>
      <c r="P3107" s="20">
        <f>O3108</f>
        <v/>
      </c>
      <c r="Q3107" s="21">
        <f>YEAR(A3107)</f>
        <v/>
      </c>
    </row>
    <row r="3108">
      <c r="A3108" s="14" t="n">
        <v>45974</v>
      </c>
      <c r="B3108" s="15">
        <f>'01_RAW_Spot'!B3108</f>
        <v/>
      </c>
      <c r="C3108" s="16">
        <f>'01_RAW_IV'!B3108</f>
        <v/>
      </c>
      <c r="D3108" s="15">
        <f>LN(B3108/B3107)</f>
        <v/>
      </c>
      <c r="E3108" s="16">
        <f>STDEV(D3088:D3108)*SQRT(252)</f>
        <v/>
      </c>
      <c r="F3108" s="16">
        <f>STDEV(D3046:D3108)*SQRT(252)</f>
        <v/>
      </c>
      <c r="G3108" s="16">
        <f>IF(OR(C3108="",F3108=""),"",C3108-F3108)</f>
        <v/>
      </c>
      <c r="H3108" s="17">
        <f>IF(OR(C3108="",F3108="",F3108=0),"",C3108/F3108)</f>
        <v/>
      </c>
      <c r="I3108" s="18">
        <f>IF('01_RAW_FwdRV'!B3108="","",'01_RAW_FwdRV'!B3108)</f>
        <v/>
      </c>
      <c r="J3108" s="18">
        <f>IF(ROW()&lt;=3286,STDEV(D3109:D3129)*SQRT(252),"")</f>
        <v/>
      </c>
      <c r="K3108" s="18">
        <f>IF(ROW()&lt;=3244,LN(B3171/B3108),"")</f>
        <v/>
      </c>
      <c r="L3108" s="19" t="n">
        <v>0.1152236884454458</v>
      </c>
      <c r="M3108" s="19" t="n">
        <v>0.1905374959768265</v>
      </c>
      <c r="N3108" s="17" t="n">
        <v>-0.4506986668091206</v>
      </c>
      <c r="O3108" s="20">
        <f>IF(F3108="","",IF(F3108&lt;'04_VOLATILITY_REGIMES'!$C$5,"Low",IF(F3108&lt;'04_VOLATILITY_REGIMES'!$C$6,"Normal",IF(F3108&lt;'04_VOLATILITY_REGIMES'!$C$7,"High","Extreme"))))</f>
        <v/>
      </c>
      <c r="P3108" s="20">
        <f>O3109</f>
        <v/>
      </c>
      <c r="Q3108" s="21">
        <f>YEAR(A3108)</f>
        <v/>
      </c>
    </row>
    <row r="3109">
      <c r="A3109" s="14" t="n">
        <v>45975</v>
      </c>
      <c r="B3109" s="15">
        <f>'01_RAW_Spot'!B3109</f>
        <v/>
      </c>
      <c r="C3109" s="16">
        <f>'01_RAW_IV'!B3109</f>
        <v/>
      </c>
      <c r="D3109" s="15">
        <f>LN(B3109/B3108)</f>
        <v/>
      </c>
      <c r="E3109" s="16">
        <f>STDEV(D3089:D3109)*SQRT(252)</f>
        <v/>
      </c>
      <c r="F3109" s="16">
        <f>STDEV(D3047:D3109)*SQRT(252)</f>
        <v/>
      </c>
      <c r="G3109" s="16">
        <f>IF(OR(C3109="",F3109=""),"",C3109-F3109)</f>
        <v/>
      </c>
      <c r="H3109" s="17">
        <f>IF(OR(C3109="",F3109="",F3109=0),"",C3109/F3109)</f>
        <v/>
      </c>
      <c r="I3109" s="18">
        <f>IF('01_RAW_FwdRV'!B3109="","",'01_RAW_FwdRV'!B3109)</f>
        <v/>
      </c>
      <c r="J3109" s="18">
        <f>IF(ROW()&lt;=3286,STDEV(D3110:D3130)*SQRT(252),"")</f>
        <v/>
      </c>
      <c r="K3109" s="18">
        <f>IF(ROW()&lt;=3244,LN(B3172/B3109),"")</f>
        <v/>
      </c>
      <c r="L3109" s="19" t="n">
        <v>0.111003861003861</v>
      </c>
      <c r="M3109" s="19" t="n">
        <v>0.1904761904761905</v>
      </c>
      <c r="N3109" s="17" t="n">
        <v>-0.4661446564345184</v>
      </c>
      <c r="O3109" s="20">
        <f>IF(F3109="","",IF(F3109&lt;'04_VOLATILITY_REGIMES'!$C$5,"Low",IF(F3109&lt;'04_VOLATILITY_REGIMES'!$C$6,"Normal",IF(F3109&lt;'04_VOLATILITY_REGIMES'!$C$7,"High","Extreme"))))</f>
        <v/>
      </c>
      <c r="P3109" s="20">
        <f>O3110</f>
        <v/>
      </c>
      <c r="Q3109" s="21">
        <f>YEAR(A3109)</f>
        <v/>
      </c>
    </row>
    <row r="3110">
      <c r="A3110" s="14" t="n">
        <v>45978</v>
      </c>
      <c r="B3110" s="15">
        <f>'01_RAW_Spot'!B3110</f>
        <v/>
      </c>
      <c r="C3110" s="16">
        <f>'01_RAW_IV'!B3110</f>
        <v/>
      </c>
      <c r="D3110" s="15">
        <f>LN(B3110/B3109)</f>
        <v/>
      </c>
      <c r="E3110" s="16">
        <f>STDEV(D3090:D3110)*SQRT(252)</f>
        <v/>
      </c>
      <c r="F3110" s="16">
        <f>STDEV(D3048:D3110)*SQRT(252)</f>
        <v/>
      </c>
      <c r="G3110" s="16">
        <f>IF(OR(C3110="",F3110=""),"",C3110-F3110)</f>
        <v/>
      </c>
      <c r="H3110" s="17">
        <f>IF(OR(C3110="",F3110="",F3110=0),"",C3110/F3110)</f>
        <v/>
      </c>
      <c r="I3110" s="18">
        <f>IF('01_RAW_FwdRV'!B3110="","",'01_RAW_FwdRV'!B3110)</f>
        <v/>
      </c>
      <c r="J3110" s="18">
        <f>IF(ROW()&lt;=3286,STDEV(D3111:D3131)*SQRT(252),"")</f>
        <v/>
      </c>
      <c r="K3110" s="18">
        <f>IF(ROW()&lt;=3244,LN(B3173/B3110),"")</f>
        <v/>
      </c>
      <c r="L3110" s="19" t="n">
        <v>0.1132196847861049</v>
      </c>
      <c r="M3110" s="19" t="n">
        <v>0.1923448054036668</v>
      </c>
      <c r="N3110" s="17" t="n">
        <v>-0.4629379957285731</v>
      </c>
      <c r="O3110" s="20">
        <f>IF(F3110="","",IF(F3110&lt;'04_VOLATILITY_REGIMES'!$C$5,"Low",IF(F3110&lt;'04_VOLATILITY_REGIMES'!$C$6,"Normal",IF(F3110&lt;'04_VOLATILITY_REGIMES'!$C$7,"High","Extreme"))))</f>
        <v/>
      </c>
      <c r="P3110" s="20">
        <f>O3111</f>
        <v/>
      </c>
      <c r="Q3110" s="21">
        <f>YEAR(A3110)</f>
        <v/>
      </c>
    </row>
    <row r="3111">
      <c r="A3111" s="14" t="n">
        <v>45979</v>
      </c>
      <c r="B3111" s="15">
        <f>'01_RAW_Spot'!B3111</f>
        <v/>
      </c>
      <c r="C3111" s="16">
        <f>'01_RAW_IV'!B3111</f>
        <v/>
      </c>
      <c r="D3111" s="15">
        <f>LN(B3111/B3110)</f>
        <v/>
      </c>
      <c r="E3111" s="16">
        <f>STDEV(D3091:D3111)*SQRT(252)</f>
        <v/>
      </c>
      <c r="F3111" s="16">
        <f>STDEV(D3049:D3111)*SQRT(252)</f>
        <v/>
      </c>
      <c r="G3111" s="16">
        <f>IF(OR(C3111="",F3111=""),"",C3111-F3111)</f>
        <v/>
      </c>
      <c r="H3111" s="17">
        <f>IF(OR(C3111="",F3111="",F3111=0),"",C3111/F3111)</f>
        <v/>
      </c>
      <c r="I3111" s="18">
        <f>IF('01_RAW_FwdRV'!B3111="","",'01_RAW_FwdRV'!B3111)</f>
        <v/>
      </c>
      <c r="J3111" s="18">
        <f>IF(ROW()&lt;=3286,STDEV(D3112:D3132)*SQRT(252),"")</f>
        <v/>
      </c>
      <c r="K3111" s="18">
        <f>IF(ROW()&lt;=3244,LN(B3174/B3111),"")</f>
        <v/>
      </c>
      <c r="L3111" s="19" t="n">
        <v>0.1122186495176849</v>
      </c>
      <c r="M3111" s="19" t="n">
        <v>0.1926045016077171</v>
      </c>
      <c r="N3111" s="17" t="n">
        <v>-0.4678272698854399</v>
      </c>
      <c r="O3111" s="20">
        <f>IF(F3111="","",IF(F3111&lt;'04_VOLATILITY_REGIMES'!$C$5,"Low",IF(F3111&lt;'04_VOLATILITY_REGIMES'!$C$6,"Normal",IF(F3111&lt;'04_VOLATILITY_REGIMES'!$C$7,"High","Extreme"))))</f>
        <v/>
      </c>
      <c r="P3111" s="20">
        <f>O3112</f>
        <v/>
      </c>
      <c r="Q3111" s="21">
        <f>YEAR(A3111)</f>
        <v/>
      </c>
    </row>
    <row r="3112">
      <c r="A3112" s="14" t="n">
        <v>45980</v>
      </c>
      <c r="B3112" s="15">
        <f>'01_RAW_Spot'!B3112</f>
        <v/>
      </c>
      <c r="C3112" s="16">
        <f>'01_RAW_IV'!B3112</f>
        <v/>
      </c>
      <c r="D3112" s="15">
        <f>LN(B3112/B3111)</f>
        <v/>
      </c>
      <c r="E3112" s="16">
        <f>STDEV(D3092:D3112)*SQRT(252)</f>
        <v/>
      </c>
      <c r="F3112" s="16">
        <f>STDEV(D3050:D3112)*SQRT(252)</f>
        <v/>
      </c>
      <c r="G3112" s="16">
        <f>IF(OR(C3112="",F3112=""),"",C3112-F3112)</f>
        <v/>
      </c>
      <c r="H3112" s="17">
        <f>IF(OR(C3112="",F3112="",F3112=0),"",C3112/F3112)</f>
        <v/>
      </c>
      <c r="I3112" s="18">
        <f>IF('01_RAW_FwdRV'!B3112="","",'01_RAW_FwdRV'!B3112)</f>
        <v/>
      </c>
      <c r="J3112" s="18">
        <f>IF(ROW()&lt;=3286,STDEV(D3113:D3133)*SQRT(252),"")</f>
        <v/>
      </c>
      <c r="K3112" s="18">
        <f>IF(ROW()&lt;=3244,LN(B3175/B3112),"")</f>
        <v/>
      </c>
      <c r="L3112" s="19" t="n">
        <v>0.1215043394406943</v>
      </c>
      <c r="M3112" s="19" t="n">
        <v>0.1867566698810672</v>
      </c>
      <c r="N3112" s="17" t="n">
        <v>-0.3999016398067731</v>
      </c>
      <c r="O3112" s="20">
        <f>IF(F3112="","",IF(F3112&lt;'04_VOLATILITY_REGIMES'!$C$5,"Low",IF(F3112&lt;'04_VOLATILITY_REGIMES'!$C$6,"Normal",IF(F3112&lt;'04_VOLATILITY_REGIMES'!$C$7,"High","Extreme"))))</f>
        <v/>
      </c>
      <c r="P3112" s="20">
        <f>O3113</f>
        <v/>
      </c>
      <c r="Q3112" s="21">
        <f>YEAR(A3112)</f>
        <v/>
      </c>
    </row>
    <row r="3113">
      <c r="A3113" s="14" t="n">
        <v>45981</v>
      </c>
      <c r="B3113" s="15">
        <f>'01_RAW_Spot'!B3113</f>
        <v/>
      </c>
      <c r="C3113" s="16">
        <f>'01_RAW_IV'!B3113</f>
        <v/>
      </c>
      <c r="D3113" s="15">
        <f>LN(B3113/B3112)</f>
        <v/>
      </c>
      <c r="E3113" s="16">
        <f>STDEV(D3093:D3113)*SQRT(252)</f>
        <v/>
      </c>
      <c r="F3113" s="16">
        <f>STDEV(D3051:D3113)*SQRT(252)</f>
        <v/>
      </c>
      <c r="G3113" s="16">
        <f>IF(OR(C3113="",F3113=""),"",C3113-F3113)</f>
        <v/>
      </c>
      <c r="H3113" s="17">
        <f>IF(OR(C3113="",F3113="",F3113=0),"",C3113/F3113)</f>
        <v/>
      </c>
      <c r="I3113" s="18">
        <f>IF('01_RAW_FwdRV'!B3113="","",'01_RAW_FwdRV'!B3113)</f>
        <v/>
      </c>
      <c r="J3113" s="18">
        <f>IF(ROW()&lt;=3286,STDEV(D3114:D3134)*SQRT(252),"")</f>
        <v/>
      </c>
      <c r="K3113" s="18">
        <f>IF(ROW()&lt;=3244,LN(B3176/B3113),"")</f>
        <v/>
      </c>
      <c r="L3113" s="19" t="n">
        <v>0.1217866323907455</v>
      </c>
      <c r="M3113" s="19" t="n">
        <v>0.1873393316195373</v>
      </c>
      <c r="N3113" s="17" t="n">
        <v>-0.3969375100890958</v>
      </c>
      <c r="O3113" s="20">
        <f>IF(F3113="","",IF(F3113&lt;'04_VOLATILITY_REGIMES'!$C$5,"Low",IF(F3113&lt;'04_VOLATILITY_REGIMES'!$C$6,"Normal",IF(F3113&lt;'04_VOLATILITY_REGIMES'!$C$7,"High","Extreme"))))</f>
        <v/>
      </c>
      <c r="P3113" s="20">
        <f>O3114</f>
        <v/>
      </c>
      <c r="Q3113" s="21">
        <f>YEAR(A3113)</f>
        <v/>
      </c>
    </row>
    <row r="3114">
      <c r="A3114" s="14" t="n">
        <v>45982</v>
      </c>
      <c r="B3114" s="15">
        <f>'01_RAW_Spot'!B3114</f>
        <v/>
      </c>
      <c r="C3114" s="16">
        <f>'01_RAW_IV'!B3114</f>
        <v/>
      </c>
      <c r="D3114" s="15">
        <f>LN(B3114/B3113)</f>
        <v/>
      </c>
      <c r="E3114" s="16">
        <f>STDEV(D3094:D3114)*SQRT(252)</f>
        <v/>
      </c>
      <c r="F3114" s="16">
        <f>STDEV(D3052:D3114)*SQRT(252)</f>
        <v/>
      </c>
      <c r="G3114" s="16">
        <f>IF(OR(C3114="",F3114=""),"",C3114-F3114)</f>
        <v/>
      </c>
      <c r="H3114" s="17">
        <f>IF(OR(C3114="",F3114="",F3114=0),"",C3114/F3114)</f>
        <v/>
      </c>
      <c r="I3114" s="18">
        <f>IF('01_RAW_FwdRV'!B3114="","",'01_RAW_FwdRV'!B3114)</f>
        <v/>
      </c>
      <c r="J3114" s="18">
        <f>IF(ROW()&lt;=3286,STDEV(D3115:D3135)*SQRT(252),"")</f>
        <v/>
      </c>
      <c r="K3114" s="18">
        <f>IF(ROW()&lt;=3244,LN(B3177/B3114),"")</f>
        <v/>
      </c>
      <c r="L3114" s="19" t="n">
        <v>0.1548345647285577</v>
      </c>
      <c r="M3114" s="19" t="n">
        <v>0.2373915836813363</v>
      </c>
      <c r="N3114" s="17" t="n">
        <v>-0.3528372079631246</v>
      </c>
      <c r="O3114" s="20">
        <f>IF(F3114="","",IF(F3114&lt;'04_VOLATILITY_REGIMES'!$C$5,"Low",IF(F3114&lt;'04_VOLATILITY_REGIMES'!$C$6,"Normal",IF(F3114&lt;'04_VOLATILITY_REGIMES'!$C$7,"High","Extreme"))))</f>
        <v/>
      </c>
      <c r="P3114" s="20">
        <f>O3115</f>
        <v/>
      </c>
      <c r="Q3114" s="21">
        <f>YEAR(A3114)</f>
        <v/>
      </c>
    </row>
    <row r="3115">
      <c r="A3115" s="14" t="n">
        <v>45985</v>
      </c>
      <c r="B3115" s="15">
        <f>'01_RAW_Spot'!B3115</f>
        <v/>
      </c>
      <c r="C3115" s="16">
        <f>'01_RAW_IV'!B3115</f>
        <v/>
      </c>
      <c r="D3115" s="15">
        <f>LN(B3115/B3114)</f>
        <v/>
      </c>
      <c r="E3115" s="16">
        <f>STDEV(D3095:D3115)*SQRT(252)</f>
        <v/>
      </c>
      <c r="F3115" s="16">
        <f>STDEV(D3053:D3115)*SQRT(252)</f>
        <v/>
      </c>
      <c r="G3115" s="16">
        <f>IF(OR(C3115="",F3115=""),"",C3115-F3115)</f>
        <v/>
      </c>
      <c r="H3115" s="17">
        <f>IF(OR(C3115="",F3115="",F3115=0),"",C3115/F3115)</f>
        <v/>
      </c>
      <c r="I3115" s="18">
        <f>IF('01_RAW_FwdRV'!B3115="","",'01_RAW_FwdRV'!B3115)</f>
        <v/>
      </c>
      <c r="J3115" s="18">
        <f>IF(ROW()&lt;=3286,STDEV(D3116:D3136)*SQRT(252),"")</f>
        <v/>
      </c>
      <c r="K3115" s="18">
        <f>IF(ROW()&lt;=3244,LN(B3178/B3115),"")</f>
        <v/>
      </c>
      <c r="L3115" s="19" t="n">
        <v>0.1486833654463712</v>
      </c>
      <c r="M3115" s="19" t="n">
        <v>0.2199743095696853</v>
      </c>
      <c r="N3115" s="17" t="n">
        <v>-0.3649315341146008</v>
      </c>
      <c r="O3115" s="20">
        <f>IF(F3115="","",IF(F3115&lt;'04_VOLATILITY_REGIMES'!$C$5,"Low",IF(F3115&lt;'04_VOLATILITY_REGIMES'!$C$6,"Normal",IF(F3115&lt;'04_VOLATILITY_REGIMES'!$C$7,"High","Extreme"))))</f>
        <v/>
      </c>
      <c r="P3115" s="20">
        <f>O3116</f>
        <v/>
      </c>
      <c r="Q3115" s="21">
        <f>YEAR(A3115)</f>
        <v/>
      </c>
    </row>
    <row r="3116">
      <c r="A3116" s="14" t="n">
        <v>45986</v>
      </c>
      <c r="B3116" s="15">
        <f>'01_RAW_Spot'!B3116</f>
        <v/>
      </c>
      <c r="C3116" s="16">
        <f>'01_RAW_IV'!B3116</f>
        <v/>
      </c>
      <c r="D3116" s="15">
        <f>LN(B3116/B3115)</f>
        <v/>
      </c>
      <c r="E3116" s="16">
        <f>STDEV(D3096:D3116)*SQRT(252)</f>
        <v/>
      </c>
      <c r="F3116" s="16">
        <f>STDEV(D3054:D3116)*SQRT(252)</f>
        <v/>
      </c>
      <c r="G3116" s="16">
        <f>IF(OR(C3116="",F3116=""),"",C3116-F3116)</f>
        <v/>
      </c>
      <c r="H3116" s="17">
        <f>IF(OR(C3116="",F3116="",F3116=0),"",C3116/F3116)</f>
        <v/>
      </c>
      <c r="I3116" s="18">
        <f>IF('01_RAW_FwdRV'!B3116="","",'01_RAW_FwdRV'!B3116)</f>
        <v/>
      </c>
      <c r="J3116" s="18">
        <f>IF(ROW()&lt;=3286,STDEV(D3117:D3137)*SQRT(252),"")</f>
        <v/>
      </c>
      <c r="K3116" s="18">
        <f>IF(ROW()&lt;=3244,LN(B3179/B3116),"")</f>
        <v/>
      </c>
      <c r="L3116" s="19" t="n">
        <v>0.1390048154093098</v>
      </c>
      <c r="M3116" s="19" t="n">
        <v>0.2192616372391653</v>
      </c>
      <c r="N3116" s="17" t="n">
        <v>-0.4356866070162875</v>
      </c>
      <c r="O3116" s="20">
        <f>IF(F3116="","",IF(F3116&lt;'04_VOLATILITY_REGIMES'!$C$5,"Low",IF(F3116&lt;'04_VOLATILITY_REGIMES'!$C$6,"Normal",IF(F3116&lt;'04_VOLATILITY_REGIMES'!$C$7,"High","Extreme"))))</f>
        <v/>
      </c>
      <c r="P3116" s="20">
        <f>O3117</f>
        <v/>
      </c>
      <c r="Q3116" s="21">
        <f>YEAR(A3116)</f>
        <v/>
      </c>
    </row>
    <row r="3117">
      <c r="A3117" s="14" t="n">
        <v>45987</v>
      </c>
      <c r="B3117" s="15">
        <f>'01_RAW_Spot'!B3117</f>
        <v/>
      </c>
      <c r="C3117" s="16">
        <f>'01_RAW_IV'!B3117</f>
        <v/>
      </c>
      <c r="D3117" s="15">
        <f>LN(B3117/B3116)</f>
        <v/>
      </c>
      <c r="E3117" s="16">
        <f>STDEV(D3097:D3117)*SQRT(252)</f>
        <v/>
      </c>
      <c r="F3117" s="16">
        <f>STDEV(D3055:D3117)*SQRT(252)</f>
        <v/>
      </c>
      <c r="G3117" s="16">
        <f>IF(OR(C3117="",F3117=""),"",C3117-F3117)</f>
        <v/>
      </c>
      <c r="H3117" s="17">
        <f>IF(OR(C3117="",F3117="",F3117=0),"",C3117/F3117)</f>
        <v/>
      </c>
      <c r="I3117" s="18">
        <f>IF('01_RAW_FwdRV'!B3117="","",'01_RAW_FwdRV'!B3117)</f>
        <v/>
      </c>
      <c r="J3117" s="18">
        <f>IF(ROW()&lt;=3286,STDEV(D3118:D3138)*SQRT(252),"")</f>
        <v/>
      </c>
      <c r="K3117" s="18">
        <f>IF(ROW()&lt;=3244,LN(B3180/B3117),"")</f>
        <v/>
      </c>
      <c r="L3117" s="19" t="n">
        <v>0.1306161745827984</v>
      </c>
      <c r="M3117" s="19" t="n">
        <v>0.2179075738125802</v>
      </c>
      <c r="N3117" s="17" t="n">
        <v>-0.4600991903994711</v>
      </c>
      <c r="O3117" s="20">
        <f>IF(F3117="","",IF(F3117&lt;'04_VOLATILITY_REGIMES'!$C$5,"Low",IF(F3117&lt;'04_VOLATILITY_REGIMES'!$C$6,"Normal",IF(F3117&lt;'04_VOLATILITY_REGIMES'!$C$7,"High","Extreme"))))</f>
        <v/>
      </c>
      <c r="P3117" s="20">
        <f>O3118</f>
        <v/>
      </c>
      <c r="Q3117" s="21">
        <f>YEAR(A3117)</f>
        <v/>
      </c>
    </row>
    <row r="3118">
      <c r="A3118" s="14" t="n">
        <v>45988</v>
      </c>
      <c r="B3118" s="15">
        <f>'01_RAW_Spot'!B3118</f>
        <v/>
      </c>
      <c r="C3118" s="16">
        <f>'01_RAW_IV'!B3118</f>
        <v/>
      </c>
      <c r="D3118" s="15">
        <f>LN(B3118/B3117)</f>
        <v/>
      </c>
      <c r="E3118" s="16">
        <f>STDEV(D3098:D3118)*SQRT(252)</f>
        <v/>
      </c>
      <c r="F3118" s="16">
        <f>STDEV(D3056:D3118)*SQRT(252)</f>
        <v/>
      </c>
      <c r="G3118" s="16">
        <f>IF(OR(C3118="",F3118=""),"",C3118-F3118)</f>
        <v/>
      </c>
      <c r="H3118" s="17">
        <f>IF(OR(C3118="",F3118="",F3118=0),"",C3118/F3118)</f>
        <v/>
      </c>
      <c r="I3118" s="18">
        <f>IF('01_RAW_FwdRV'!B3118="","",'01_RAW_FwdRV'!B3118)</f>
        <v/>
      </c>
      <c r="J3118" s="18">
        <f>IF(ROW()&lt;=3286,STDEV(D3119:D3139)*SQRT(252),"")</f>
        <v/>
      </c>
      <c r="K3118" s="18">
        <f>IF(ROW()&lt;=3244,LN(B3181/B3118),"")</f>
        <v/>
      </c>
      <c r="L3118" s="19" t="n">
        <v>0.122874558870709</v>
      </c>
      <c r="M3118" s="19" t="n">
        <v>0.2091754892524864</v>
      </c>
      <c r="N3118" s="17" t="n">
        <v>-0.4662196939339857</v>
      </c>
      <c r="O3118" s="20">
        <f>IF(F3118="","",IF(F3118&lt;'04_VOLATILITY_REGIMES'!$C$5,"Low",IF(F3118&lt;'04_VOLATILITY_REGIMES'!$C$6,"Normal",IF(F3118&lt;'04_VOLATILITY_REGIMES'!$C$7,"High","Extreme"))))</f>
        <v/>
      </c>
      <c r="P3118" s="20">
        <f>O3119</f>
        <v/>
      </c>
      <c r="Q3118" s="21">
        <f>YEAR(A3118)</f>
        <v/>
      </c>
    </row>
    <row r="3119">
      <c r="A3119" s="14" t="n">
        <v>45989</v>
      </c>
      <c r="B3119" s="15">
        <f>'01_RAW_Spot'!B3119</f>
        <v/>
      </c>
      <c r="C3119" s="16">
        <f>'01_RAW_IV'!B3119</f>
        <v/>
      </c>
      <c r="D3119" s="15">
        <f>LN(B3119/B3118)</f>
        <v/>
      </c>
      <c r="E3119" s="16">
        <f>STDEV(D3099:D3119)*SQRT(252)</f>
        <v/>
      </c>
      <c r="F3119" s="16">
        <f>STDEV(D3057:D3119)*SQRT(252)</f>
        <v/>
      </c>
      <c r="G3119" s="16">
        <f>IF(OR(C3119="",F3119=""),"",C3119-F3119)</f>
        <v/>
      </c>
      <c r="H3119" s="17">
        <f>IF(OR(C3119="",F3119="",F3119=0),"",C3119/F3119)</f>
        <v/>
      </c>
      <c r="I3119" s="18">
        <f>IF('01_RAW_FwdRV'!B3119="","",'01_RAW_FwdRV'!B3119)</f>
        <v/>
      </c>
      <c r="J3119" s="18">
        <f>IF(ROW()&lt;=3286,STDEV(D3120:D3140)*SQRT(252),"")</f>
        <v/>
      </c>
      <c r="K3119" s="18">
        <f>IF(ROW()&lt;=3244,LN(B3182/B3119),"")</f>
        <v/>
      </c>
      <c r="L3119" s="19" t="n">
        <v>0.1254008980115459</v>
      </c>
      <c r="M3119" s="19" t="n">
        <v>0.2100705580500321</v>
      </c>
      <c r="N3119" s="17" t="n">
        <v>-0.4627480254850128</v>
      </c>
      <c r="O3119" s="20">
        <f>IF(F3119="","",IF(F3119&lt;'04_VOLATILITY_REGIMES'!$C$5,"Low",IF(F3119&lt;'04_VOLATILITY_REGIMES'!$C$6,"Normal",IF(F3119&lt;'04_VOLATILITY_REGIMES'!$C$7,"High","Extreme"))))</f>
        <v/>
      </c>
      <c r="P3119" s="20">
        <f>O3120</f>
        <v/>
      </c>
      <c r="Q3119" s="21">
        <f>YEAR(A3119)</f>
        <v/>
      </c>
    </row>
    <row r="3120">
      <c r="A3120" s="14" t="n">
        <v>45992</v>
      </c>
      <c r="B3120" s="15">
        <f>'01_RAW_Spot'!B3120</f>
        <v/>
      </c>
      <c r="C3120" s="16">
        <f>'01_RAW_IV'!B3120</f>
        <v/>
      </c>
      <c r="D3120" s="15">
        <f>LN(B3120/B3119)</f>
        <v/>
      </c>
      <c r="E3120" s="16">
        <f>STDEV(D3100:D3120)*SQRT(252)</f>
        <v/>
      </c>
      <c r="F3120" s="16">
        <f>STDEV(D3058:D3120)*SQRT(252)</f>
        <v/>
      </c>
      <c r="G3120" s="16">
        <f>IF(OR(C3120="",F3120=""),"",C3120-F3120)</f>
        <v/>
      </c>
      <c r="H3120" s="17">
        <f>IF(OR(C3120="",F3120="",F3120=0),"",C3120/F3120)</f>
        <v/>
      </c>
      <c r="I3120" s="18">
        <f>IF('01_RAW_FwdRV'!B3120="","",'01_RAW_FwdRV'!B3120)</f>
        <v/>
      </c>
      <c r="J3120" s="18">
        <f>IF(ROW()&lt;=3286,STDEV(D3121:D3141)*SQRT(252),"")</f>
        <v/>
      </c>
      <c r="K3120" s="18">
        <f>IF(ROW()&lt;=3244,LN(B3183/B3120),"")</f>
        <v/>
      </c>
      <c r="L3120" s="19" t="n">
        <v>0.1343379288233408</v>
      </c>
      <c r="M3120" s="19" t="n">
        <v>0.2103238217377364</v>
      </c>
      <c r="N3120" s="17" t="n">
        <v>-0.4294900553261646</v>
      </c>
      <c r="O3120" s="20">
        <f>IF(F3120="","",IF(F3120&lt;'04_VOLATILITY_REGIMES'!$C$5,"Low",IF(F3120&lt;'04_VOLATILITY_REGIMES'!$C$6,"Normal",IF(F3120&lt;'04_VOLATILITY_REGIMES'!$C$7,"High","Extreme"))))</f>
        <v/>
      </c>
      <c r="P3120" s="20">
        <f>O3121</f>
        <v/>
      </c>
      <c r="Q3120" s="21">
        <f>YEAR(A3120)</f>
        <v/>
      </c>
    </row>
    <row r="3121">
      <c r="A3121" s="14" t="n">
        <v>45993</v>
      </c>
      <c r="B3121" s="15">
        <f>'01_RAW_Spot'!B3121</f>
        <v/>
      </c>
      <c r="C3121" s="16">
        <f>'01_RAW_IV'!B3121</f>
        <v/>
      </c>
      <c r="D3121" s="15">
        <f>LN(B3121/B3120)</f>
        <v/>
      </c>
      <c r="E3121" s="16">
        <f>STDEV(D3101:D3121)*SQRT(252)</f>
        <v/>
      </c>
      <c r="F3121" s="16">
        <f>STDEV(D3059:D3121)*SQRT(252)</f>
        <v/>
      </c>
      <c r="G3121" s="16">
        <f>IF(OR(C3121="",F3121=""),"",C3121-F3121)</f>
        <v/>
      </c>
      <c r="H3121" s="17">
        <f>IF(OR(C3121="",F3121="",F3121=0),"",C3121/F3121)</f>
        <v/>
      </c>
      <c r="I3121" s="18">
        <f>IF('01_RAW_FwdRV'!B3121="","",'01_RAW_FwdRV'!B3121)</f>
        <v/>
      </c>
      <c r="J3121" s="18">
        <f>IF(ROW()&lt;=3286,STDEV(D3122:D3142)*SQRT(252),"")</f>
        <v/>
      </c>
      <c r="K3121" s="18">
        <f>IF(ROW()&lt;=3244,LN(B3184/B3121),"")</f>
        <v/>
      </c>
      <c r="L3121" s="19" t="n">
        <v>0.1461538461538462</v>
      </c>
      <c r="M3121" s="19" t="n">
        <v>0.2217948717948718</v>
      </c>
      <c r="N3121" s="17" t="n">
        <v>-0.3931032271228165</v>
      </c>
      <c r="O3121" s="20">
        <f>IF(F3121="","",IF(F3121&lt;'04_VOLATILITY_REGIMES'!$C$5,"Low",IF(F3121&lt;'04_VOLATILITY_REGIMES'!$C$6,"Normal",IF(F3121&lt;'04_VOLATILITY_REGIMES'!$C$7,"High","Extreme"))))</f>
        <v/>
      </c>
      <c r="P3121" s="20">
        <f>O3122</f>
        <v/>
      </c>
      <c r="Q3121" s="21">
        <f>YEAR(A3121)</f>
        <v/>
      </c>
    </row>
    <row r="3122">
      <c r="A3122" s="14" t="n">
        <v>45994</v>
      </c>
      <c r="B3122" s="15">
        <f>'01_RAW_Spot'!B3122</f>
        <v/>
      </c>
      <c r="C3122" s="16">
        <f>'01_RAW_IV'!B3122</f>
        <v/>
      </c>
      <c r="D3122" s="15">
        <f>LN(B3122/B3121)</f>
        <v/>
      </c>
      <c r="E3122" s="16">
        <f>STDEV(D3102:D3122)*SQRT(252)</f>
        <v/>
      </c>
      <c r="F3122" s="16">
        <f>STDEV(D3060:D3122)*SQRT(252)</f>
        <v/>
      </c>
      <c r="G3122" s="16">
        <f>IF(OR(C3122="",F3122=""),"",C3122-F3122)</f>
        <v/>
      </c>
      <c r="H3122" s="17">
        <f>IF(OR(C3122="",F3122="",F3122=0),"",C3122/F3122)</f>
        <v/>
      </c>
      <c r="I3122" s="18">
        <f>IF('01_RAW_FwdRV'!B3122="","",'01_RAW_FwdRV'!B3122)</f>
        <v/>
      </c>
      <c r="J3122" s="18">
        <f>IF(ROW()&lt;=3286,STDEV(D3123:D3143)*SQRT(252),"")</f>
        <v/>
      </c>
      <c r="K3122" s="18">
        <f>IF(ROW()&lt;=3244,LN(B3185/B3122),"")</f>
        <v/>
      </c>
      <c r="L3122" s="19" t="n">
        <v>0.156360140980455</v>
      </c>
      <c r="M3122" s="19" t="n">
        <v>0.1912848446010894</v>
      </c>
      <c r="N3122" s="17" t="n">
        <v>-0.2055406675055633</v>
      </c>
      <c r="O3122" s="20">
        <f>IF(F3122="","",IF(F3122&lt;'04_VOLATILITY_REGIMES'!$C$5,"Low",IF(F3122&lt;'04_VOLATILITY_REGIMES'!$C$6,"Normal",IF(F3122&lt;'04_VOLATILITY_REGIMES'!$C$7,"High","Extreme"))))</f>
        <v/>
      </c>
      <c r="P3122" s="20">
        <f>O3123</f>
        <v/>
      </c>
      <c r="Q3122" s="21">
        <f>YEAR(A3122)</f>
        <v/>
      </c>
    </row>
    <row r="3123">
      <c r="A3123" s="14" t="n">
        <v>45995</v>
      </c>
      <c r="B3123" s="15">
        <f>'01_RAW_Spot'!B3123</f>
        <v/>
      </c>
      <c r="C3123" s="16">
        <f>'01_RAW_IV'!B3123</f>
        <v/>
      </c>
      <c r="D3123" s="15">
        <f>LN(B3123/B3122)</f>
        <v/>
      </c>
      <c r="E3123" s="16">
        <f>STDEV(D3103:D3123)*SQRT(252)</f>
        <v/>
      </c>
      <c r="F3123" s="16">
        <f>STDEV(D3061:D3123)*SQRT(252)</f>
        <v/>
      </c>
      <c r="G3123" s="16">
        <f>IF(OR(C3123="",F3123=""),"",C3123-F3123)</f>
        <v/>
      </c>
      <c r="H3123" s="17">
        <f>IF(OR(C3123="",F3123="",F3123=0),"",C3123/F3123)</f>
        <v/>
      </c>
      <c r="I3123" s="18">
        <f>IF('01_RAW_FwdRV'!B3123="","",'01_RAW_FwdRV'!B3123)</f>
        <v/>
      </c>
      <c r="J3123" s="18">
        <f>IF(ROW()&lt;=3286,STDEV(D3124:D3144)*SQRT(252),"")</f>
        <v/>
      </c>
      <c r="K3123" s="18">
        <f>IF(ROW()&lt;=3244,LN(B3186/B3123),"")</f>
        <v/>
      </c>
      <c r="L3123" s="19" t="n">
        <v>0.1575912876361307</v>
      </c>
      <c r="M3123" s="19" t="n">
        <v>0.1982703395259449</v>
      </c>
      <c r="N3123" s="17" t="n">
        <v>-0.2131463211140379</v>
      </c>
      <c r="O3123" s="20">
        <f>IF(F3123="","",IF(F3123&lt;'04_VOLATILITY_REGIMES'!$C$5,"Low",IF(F3123&lt;'04_VOLATILITY_REGIMES'!$C$6,"Normal",IF(F3123&lt;'04_VOLATILITY_REGIMES'!$C$7,"High","Extreme"))))</f>
        <v/>
      </c>
      <c r="P3123" s="20">
        <f>O3124</f>
        <v/>
      </c>
      <c r="Q3123" s="21">
        <f>YEAR(A3123)</f>
        <v/>
      </c>
    </row>
    <row r="3124">
      <c r="A3124" s="14" t="n">
        <v>45996</v>
      </c>
      <c r="B3124" s="15">
        <f>'01_RAW_Spot'!B3124</f>
        <v/>
      </c>
      <c r="C3124" s="16">
        <f>'01_RAW_IV'!B3124</f>
        <v/>
      </c>
      <c r="D3124" s="15">
        <f>LN(B3124/B3123)</f>
        <v/>
      </c>
      <c r="E3124" s="16">
        <f>STDEV(D3104:D3124)*SQRT(252)</f>
        <v/>
      </c>
      <c r="F3124" s="16">
        <f>STDEV(D3062:D3124)*SQRT(252)</f>
        <v/>
      </c>
      <c r="G3124" s="16">
        <f>IF(OR(C3124="",F3124=""),"",C3124-F3124)</f>
        <v/>
      </c>
      <c r="H3124" s="17">
        <f>IF(OR(C3124="",F3124="",F3124=0),"",C3124/F3124)</f>
        <v/>
      </c>
      <c r="I3124" s="18">
        <f>IF('01_RAW_FwdRV'!B3124="","",'01_RAW_FwdRV'!B3124)</f>
        <v/>
      </c>
      <c r="J3124" s="18">
        <f>IF(ROW()&lt;=3286,STDEV(D3125:D3145)*SQRT(252),"")</f>
        <v/>
      </c>
      <c r="K3124" s="18">
        <f>IF(ROW()&lt;=3244,LN(B3187/B3124),"")</f>
        <v/>
      </c>
      <c r="L3124" s="19" t="n">
        <v>0.1562600064040986</v>
      </c>
      <c r="M3124" s="19" t="n">
        <v>0.1978866474543708</v>
      </c>
      <c r="N3124" s="17" t="n">
        <v>-0.2331407446434733</v>
      </c>
      <c r="O3124" s="20">
        <f>IF(F3124="","",IF(F3124&lt;'04_VOLATILITY_REGIMES'!$C$5,"Low",IF(F3124&lt;'04_VOLATILITY_REGIMES'!$C$6,"Normal",IF(F3124&lt;'04_VOLATILITY_REGIMES'!$C$7,"High","Extreme"))))</f>
        <v/>
      </c>
      <c r="P3124" s="20">
        <f>O3125</f>
        <v/>
      </c>
      <c r="Q3124" s="21">
        <f>YEAR(A3124)</f>
        <v/>
      </c>
    </row>
    <row r="3125">
      <c r="A3125" s="14" t="n">
        <v>45999</v>
      </c>
      <c r="B3125" s="15">
        <f>'01_RAW_Spot'!B3125</f>
        <v/>
      </c>
      <c r="C3125" s="16">
        <f>'01_RAW_IV'!B3125</f>
        <v/>
      </c>
      <c r="D3125" s="15">
        <f>LN(B3125/B3124)</f>
        <v/>
      </c>
      <c r="E3125" s="16">
        <f>STDEV(D3105:D3125)*SQRT(252)</f>
        <v/>
      </c>
      <c r="F3125" s="16">
        <f>STDEV(D3063:D3125)*SQRT(252)</f>
        <v/>
      </c>
      <c r="G3125" s="16">
        <f>IF(OR(C3125="",F3125=""),"",C3125-F3125)</f>
        <v/>
      </c>
      <c r="H3125" s="17">
        <f>IF(OR(C3125="",F3125="",F3125=0),"",C3125/F3125)</f>
        <v/>
      </c>
      <c r="I3125" s="18">
        <f>IF('01_RAW_FwdRV'!B3125="","",'01_RAW_FwdRV'!B3125)</f>
        <v/>
      </c>
      <c r="J3125" s="18">
        <f>IF(ROW()&lt;=3286,STDEV(D3126:D3146)*SQRT(252),"")</f>
        <v/>
      </c>
      <c r="K3125" s="18">
        <f>IF(ROW()&lt;=3244,LN(B3188/B3125),"")</f>
        <v/>
      </c>
      <c r="L3125" s="19" t="n">
        <v>0.1568501920614597</v>
      </c>
      <c r="M3125" s="19" t="n">
        <v>0.1949423815620999</v>
      </c>
      <c r="N3125" s="17" t="n">
        <v>-0.2236801541200402</v>
      </c>
      <c r="O3125" s="20">
        <f>IF(F3125="","",IF(F3125&lt;'04_VOLATILITY_REGIMES'!$C$5,"Low",IF(F3125&lt;'04_VOLATILITY_REGIMES'!$C$6,"Normal",IF(F3125&lt;'04_VOLATILITY_REGIMES'!$C$7,"High","Extreme"))))</f>
        <v/>
      </c>
      <c r="P3125" s="20">
        <f>O3126</f>
        <v/>
      </c>
      <c r="Q3125" s="21">
        <f>YEAR(A3125)</f>
        <v/>
      </c>
    </row>
    <row r="3126">
      <c r="A3126" s="14" t="n">
        <v>46000</v>
      </c>
      <c r="B3126" s="15">
        <f>'01_RAW_Spot'!B3126</f>
        <v/>
      </c>
      <c r="C3126" s="16">
        <f>'01_RAW_IV'!B3126</f>
        <v/>
      </c>
      <c r="D3126" s="15">
        <f>LN(B3126/B3125)</f>
        <v/>
      </c>
      <c r="E3126" s="16">
        <f>STDEV(D3106:D3126)*SQRT(252)</f>
        <v/>
      </c>
      <c r="F3126" s="16">
        <f>STDEV(D3064:D3126)*SQRT(252)</f>
        <v/>
      </c>
      <c r="G3126" s="16">
        <f>IF(OR(C3126="",F3126=""),"",C3126-F3126)</f>
        <v/>
      </c>
      <c r="H3126" s="17">
        <f>IF(OR(C3126="",F3126="",F3126=0),"",C3126/F3126)</f>
        <v/>
      </c>
      <c r="I3126" s="18">
        <f>IF('01_RAW_FwdRV'!B3126="","",'01_RAW_FwdRV'!B3126)</f>
        <v/>
      </c>
      <c r="J3126" s="18">
        <f>IF(ROW()&lt;=3286,STDEV(D3127:D3147)*SQRT(252),"")</f>
        <v/>
      </c>
      <c r="K3126" s="18">
        <f>IF(ROW()&lt;=3244,LN(B3189/B3126),"")</f>
        <v/>
      </c>
      <c r="L3126" s="19" t="n">
        <v>0.15264</v>
      </c>
      <c r="M3126" s="19" t="n">
        <v>0.2032</v>
      </c>
      <c r="N3126" s="17" t="n">
        <v>-0.286032886575102</v>
      </c>
      <c r="O3126" s="20">
        <f>IF(F3126="","",IF(F3126&lt;'04_VOLATILITY_REGIMES'!$C$5,"Low",IF(F3126&lt;'04_VOLATILITY_REGIMES'!$C$6,"Normal",IF(F3126&lt;'04_VOLATILITY_REGIMES'!$C$7,"High","Extreme"))))</f>
        <v/>
      </c>
      <c r="P3126" s="20">
        <f>O3127</f>
        <v/>
      </c>
      <c r="Q3126" s="21">
        <f>YEAR(A3126)</f>
        <v/>
      </c>
    </row>
    <row r="3127">
      <c r="A3127" s="14" t="n">
        <v>46001</v>
      </c>
      <c r="B3127" s="15">
        <f>'01_RAW_Spot'!B3127</f>
        <v/>
      </c>
      <c r="C3127" s="16">
        <f>'01_RAW_IV'!B3127</f>
        <v/>
      </c>
      <c r="D3127" s="15">
        <f>LN(B3127/B3126)</f>
        <v/>
      </c>
      <c r="E3127" s="16">
        <f>STDEV(D3107:D3127)*SQRT(252)</f>
        <v/>
      </c>
      <c r="F3127" s="16">
        <f>STDEV(D3065:D3127)*SQRT(252)</f>
        <v/>
      </c>
      <c r="G3127" s="16">
        <f>IF(OR(C3127="",F3127=""),"",C3127-F3127)</f>
        <v/>
      </c>
      <c r="H3127" s="17">
        <f>IF(OR(C3127="",F3127="",F3127=0),"",C3127/F3127)</f>
        <v/>
      </c>
      <c r="I3127" s="18">
        <f>IF('01_RAW_FwdRV'!B3127="","",'01_RAW_FwdRV'!B3127)</f>
        <v/>
      </c>
      <c r="J3127" s="18">
        <f>IF(ROW()&lt;=3286,STDEV(D3128:D3148)*SQRT(252),"")</f>
        <v/>
      </c>
      <c r="K3127" s="18">
        <f>IF(ROW()&lt;=3244,LN(B3190/B3127),"")</f>
        <v/>
      </c>
      <c r="L3127" s="19" t="n">
        <v>0.1529110684580934</v>
      </c>
      <c r="M3127" s="19" t="n">
        <v>0.2028150991682661</v>
      </c>
      <c r="N3127" s="17" t="n">
        <v>-0.2843461102617225</v>
      </c>
      <c r="O3127" s="20">
        <f>IF(F3127="","",IF(F3127&lt;'04_VOLATILITY_REGIMES'!$C$5,"Low",IF(F3127&lt;'04_VOLATILITY_REGIMES'!$C$6,"Normal",IF(F3127&lt;'04_VOLATILITY_REGIMES'!$C$7,"High","Extreme"))))</f>
        <v/>
      </c>
      <c r="P3127" s="20">
        <f>O3128</f>
        <v/>
      </c>
      <c r="Q3127" s="21">
        <f>YEAR(A3127)</f>
        <v/>
      </c>
    </row>
    <row r="3128">
      <c r="A3128" s="14" t="n">
        <v>46002</v>
      </c>
      <c r="B3128" s="15">
        <f>'01_RAW_Spot'!B3128</f>
        <v/>
      </c>
      <c r="C3128" s="16">
        <f>'01_RAW_IV'!B3128</f>
        <v/>
      </c>
      <c r="D3128" s="15">
        <f>LN(B3128/B3127)</f>
        <v/>
      </c>
      <c r="E3128" s="16">
        <f>STDEV(D3108:D3128)*SQRT(252)</f>
        <v/>
      </c>
      <c r="F3128" s="16">
        <f>STDEV(D3066:D3128)*SQRT(252)</f>
        <v/>
      </c>
      <c r="G3128" s="16">
        <f>IF(OR(C3128="",F3128=""),"",C3128-F3128)</f>
        <v/>
      </c>
      <c r="H3128" s="17">
        <f>IF(OR(C3128="",F3128="",F3128=0),"",C3128/F3128)</f>
        <v/>
      </c>
      <c r="I3128" s="18">
        <f>IF('01_RAW_FwdRV'!B3128="","",'01_RAW_FwdRV'!B3128)</f>
        <v/>
      </c>
      <c r="J3128" s="18">
        <f>IF(ROW()&lt;=3286,STDEV(D3129:D3149)*SQRT(252),"")</f>
        <v/>
      </c>
      <c r="K3128" s="18">
        <f>IF(ROW()&lt;=3244,LN(B3191/B3128),"")</f>
        <v/>
      </c>
      <c r="L3128" s="19" t="n">
        <v>0.1589382795011193</v>
      </c>
      <c r="M3128" s="19" t="n">
        <v>0.2177806204029421</v>
      </c>
      <c r="N3128" s="17" t="n">
        <v>-0.2570460794365148</v>
      </c>
      <c r="O3128" s="20">
        <f>IF(F3128="","",IF(F3128&lt;'04_VOLATILITY_REGIMES'!$C$5,"Low",IF(F3128&lt;'04_VOLATILITY_REGIMES'!$C$6,"Normal",IF(F3128&lt;'04_VOLATILITY_REGIMES'!$C$7,"High","Extreme"))))</f>
        <v/>
      </c>
      <c r="P3128" s="20">
        <f>O3129</f>
        <v/>
      </c>
      <c r="Q3128" s="21">
        <f>YEAR(A3128)</f>
        <v/>
      </c>
    </row>
    <row r="3129">
      <c r="A3129" s="14" t="n">
        <v>46003</v>
      </c>
      <c r="B3129" s="15">
        <f>'01_RAW_Spot'!B3129</f>
        <v/>
      </c>
      <c r="C3129" s="16">
        <f>'01_RAW_IV'!B3129</f>
        <v/>
      </c>
      <c r="D3129" s="15">
        <f>LN(B3129/B3128)</f>
        <v/>
      </c>
      <c r="E3129" s="16">
        <f>STDEV(D3109:D3129)*SQRT(252)</f>
        <v/>
      </c>
      <c r="F3129" s="16">
        <f>STDEV(D3067:D3129)*SQRT(252)</f>
        <v/>
      </c>
      <c r="G3129" s="16">
        <f>IF(OR(C3129="",F3129=""),"",C3129-F3129)</f>
        <v/>
      </c>
      <c r="H3129" s="17">
        <f>IF(OR(C3129="",F3129="",F3129=0),"",C3129/F3129)</f>
        <v/>
      </c>
      <c r="I3129" s="18">
        <f>IF('01_RAW_FwdRV'!B3129="","",'01_RAW_FwdRV'!B3129)</f>
        <v/>
      </c>
      <c r="J3129" s="18">
        <f>IF(ROW()&lt;=3286,STDEV(D3130:D3150)*SQRT(252),"")</f>
        <v/>
      </c>
      <c r="K3129" s="18">
        <f>IF(ROW()&lt;=3244,LN(B3192/B3129),"")</f>
        <v/>
      </c>
      <c r="L3129" s="19" t="n">
        <v>0.1588874680306905</v>
      </c>
      <c r="M3129" s="19" t="n">
        <v>0.2173913043478261</v>
      </c>
      <c r="N3129" s="17" t="n">
        <v>-0.2608487011178374</v>
      </c>
      <c r="O3129" s="20">
        <f>IF(F3129="","",IF(F3129&lt;'04_VOLATILITY_REGIMES'!$C$5,"Low",IF(F3129&lt;'04_VOLATILITY_REGIMES'!$C$6,"Normal",IF(F3129&lt;'04_VOLATILITY_REGIMES'!$C$7,"High","Extreme"))))</f>
        <v/>
      </c>
      <c r="P3129" s="20">
        <f>O3130</f>
        <v/>
      </c>
      <c r="Q3129" s="21">
        <f>YEAR(A3129)</f>
        <v/>
      </c>
    </row>
    <row r="3130">
      <c r="A3130" s="14" t="n">
        <v>46006</v>
      </c>
      <c r="B3130" s="15">
        <f>'01_RAW_Spot'!B3130</f>
        <v/>
      </c>
      <c r="C3130" s="16">
        <f>'01_RAW_IV'!B3130</f>
        <v/>
      </c>
      <c r="D3130" s="15">
        <f>LN(B3130/B3129)</f>
        <v/>
      </c>
      <c r="E3130" s="16">
        <f>STDEV(D3110:D3130)*SQRT(252)</f>
        <v/>
      </c>
      <c r="F3130" s="16">
        <f>STDEV(D3068:D3130)*SQRT(252)</f>
        <v/>
      </c>
      <c r="G3130" s="16">
        <f>IF(OR(C3130="",F3130=""),"",C3130-F3130)</f>
        <v/>
      </c>
      <c r="H3130" s="17">
        <f>IF(OR(C3130="",F3130="",F3130=0),"",C3130/F3130)</f>
        <v/>
      </c>
      <c r="I3130" s="18">
        <f>IF('01_RAW_FwdRV'!B3130="","",'01_RAW_FwdRV'!B3130)</f>
        <v/>
      </c>
      <c r="J3130" s="18">
        <f>IF(ROW()&lt;=3286,STDEV(D3131:D3151)*SQRT(252),"")</f>
        <v/>
      </c>
      <c r="K3130" s="18">
        <f>IF(ROW()&lt;=3244,LN(B3193/B3130),"")</f>
        <v/>
      </c>
      <c r="L3130" s="19" t="n">
        <v>0.1607542345797379</v>
      </c>
      <c r="M3130" s="19" t="n">
        <v>0.2128475551294343</v>
      </c>
      <c r="N3130" s="17" t="n">
        <v>-0.2159965962929853</v>
      </c>
      <c r="O3130" s="20">
        <f>IF(F3130="","",IF(F3130&lt;'04_VOLATILITY_REGIMES'!$C$5,"Low",IF(F3130&lt;'04_VOLATILITY_REGIMES'!$C$6,"Normal",IF(F3130&lt;'04_VOLATILITY_REGIMES'!$C$7,"High","Extreme"))))</f>
        <v/>
      </c>
      <c r="P3130" s="20">
        <f>O3131</f>
        <v/>
      </c>
      <c r="Q3130" s="21">
        <f>YEAR(A3130)</f>
        <v/>
      </c>
    </row>
    <row r="3131">
      <c r="A3131" s="14" t="n">
        <v>46007</v>
      </c>
      <c r="B3131" s="15">
        <f>'01_RAW_Spot'!B3131</f>
        <v/>
      </c>
      <c r="C3131" s="16">
        <f>'01_RAW_IV'!B3131</f>
        <v/>
      </c>
      <c r="D3131" s="15">
        <f>LN(B3131/B3130)</f>
        <v/>
      </c>
      <c r="E3131" s="16">
        <f>STDEV(D3111:D3131)*SQRT(252)</f>
        <v/>
      </c>
      <c r="F3131" s="16">
        <f>STDEV(D3069:D3131)*SQRT(252)</f>
        <v/>
      </c>
      <c r="G3131" s="16">
        <f>IF(OR(C3131="",F3131=""),"",C3131-F3131)</f>
        <v/>
      </c>
      <c r="H3131" s="17">
        <f>IF(OR(C3131="",F3131="",F3131=0),"",C3131/F3131)</f>
        <v/>
      </c>
      <c r="I3131" s="18">
        <f>IF('01_RAW_FwdRV'!B3131="","",'01_RAW_FwdRV'!B3131)</f>
        <v/>
      </c>
      <c r="J3131" s="18">
        <f>IF(ROW()&lt;=3286,STDEV(D3132:D3152)*SQRT(252),"")</f>
        <v/>
      </c>
      <c r="K3131" s="18">
        <f>IF(ROW()&lt;=3244,LN(B3194/B3131),"")</f>
        <v/>
      </c>
      <c r="L3131" s="19" t="n">
        <v>0.1613418530351438</v>
      </c>
      <c r="M3131" s="19" t="n">
        <v>0.2194888178913738</v>
      </c>
      <c r="N3131" s="17" t="n">
        <v>-0.2102140496264618</v>
      </c>
      <c r="O3131" s="20">
        <f>IF(F3131="","",IF(F3131&lt;'04_VOLATILITY_REGIMES'!$C$5,"Low",IF(F3131&lt;'04_VOLATILITY_REGIMES'!$C$6,"Normal",IF(F3131&lt;'04_VOLATILITY_REGIMES'!$C$7,"High","Extreme"))))</f>
        <v/>
      </c>
      <c r="P3131" s="20">
        <f>O3132</f>
        <v/>
      </c>
      <c r="Q3131" s="21">
        <f>YEAR(A3131)</f>
        <v/>
      </c>
    </row>
    <row r="3132">
      <c r="A3132" s="14" t="n">
        <v>46008</v>
      </c>
      <c r="B3132" s="15">
        <f>'01_RAW_Spot'!B3132</f>
        <v/>
      </c>
      <c r="C3132" s="16">
        <f>'01_RAW_IV'!B3132</f>
        <v/>
      </c>
      <c r="D3132" s="15">
        <f>LN(B3132/B3131)</f>
        <v/>
      </c>
      <c r="E3132" s="16">
        <f>STDEV(D3112:D3132)*SQRT(252)</f>
        <v/>
      </c>
      <c r="F3132" s="16">
        <f>STDEV(D3070:D3132)*SQRT(252)</f>
        <v/>
      </c>
      <c r="G3132" s="16">
        <f>IF(OR(C3132="",F3132=""),"",C3132-F3132)</f>
        <v/>
      </c>
      <c r="H3132" s="17">
        <f>IF(OR(C3132="",F3132="",F3132=0),"",C3132/F3132)</f>
        <v/>
      </c>
      <c r="I3132" s="18">
        <f>IF('01_RAW_FwdRV'!B3132="","",'01_RAW_FwdRV'!B3132)</f>
        <v/>
      </c>
      <c r="J3132" s="18">
        <f>IF(ROW()&lt;=3286,STDEV(D3133:D3153)*SQRT(252),"")</f>
        <v/>
      </c>
      <c r="K3132" s="18">
        <f>IF(ROW()&lt;=3244,LN(B3195/B3132),"")</f>
        <v/>
      </c>
      <c r="L3132" s="19" t="n">
        <v>0.1648035771319067</v>
      </c>
      <c r="M3132" s="19" t="n">
        <v>0.2842542318748004</v>
      </c>
      <c r="N3132" s="17" t="n">
        <v>-0.3520925490859046</v>
      </c>
      <c r="O3132" s="20">
        <f>IF(F3132="","",IF(F3132&lt;'04_VOLATILITY_REGIMES'!$C$5,"Low",IF(F3132&lt;'04_VOLATILITY_REGIMES'!$C$6,"Normal",IF(F3132&lt;'04_VOLATILITY_REGIMES'!$C$7,"High","Extreme"))))</f>
        <v/>
      </c>
      <c r="P3132" s="20">
        <f>O3133</f>
        <v/>
      </c>
      <c r="Q3132" s="21">
        <f>YEAR(A3132)</f>
        <v/>
      </c>
    </row>
    <row r="3133">
      <c r="A3133" s="14" t="n">
        <v>46009</v>
      </c>
      <c r="B3133" s="15">
        <f>'01_RAW_Spot'!B3133</f>
        <v/>
      </c>
      <c r="C3133" s="16">
        <f>'01_RAW_IV'!B3133</f>
        <v/>
      </c>
      <c r="D3133" s="15">
        <f>LN(B3133/B3132)</f>
        <v/>
      </c>
      <c r="E3133" s="16">
        <f>STDEV(D3113:D3133)*SQRT(252)</f>
        <v/>
      </c>
      <c r="F3133" s="16">
        <f>STDEV(D3071:D3133)*SQRT(252)</f>
        <v/>
      </c>
      <c r="G3133" s="16">
        <f>IF(OR(C3133="",F3133=""),"",C3133-F3133)</f>
        <v/>
      </c>
      <c r="H3133" s="17">
        <f>IF(OR(C3133="",F3133="",F3133=0),"",C3133/F3133)</f>
        <v/>
      </c>
      <c r="I3133" s="18">
        <f>IF('01_RAW_FwdRV'!B3133="","",'01_RAW_FwdRV'!B3133)</f>
        <v/>
      </c>
      <c r="J3133" s="18">
        <f>IF(ROW()&lt;=3286,STDEV(D3134:D3154)*SQRT(252),"")</f>
        <v/>
      </c>
      <c r="K3133" s="18">
        <f>IF(ROW()&lt;=3244,LN(B3196/B3133),"")</f>
        <v/>
      </c>
      <c r="L3133" s="19" t="n">
        <v>0.165389527458493</v>
      </c>
      <c r="M3133" s="19" t="n">
        <v>0.2816091954022988</v>
      </c>
      <c r="N3133" s="17" t="n">
        <v>-0.335585161503885</v>
      </c>
      <c r="O3133" s="20">
        <f>IF(F3133="","",IF(F3133&lt;'04_VOLATILITY_REGIMES'!$C$5,"Low",IF(F3133&lt;'04_VOLATILITY_REGIMES'!$C$6,"Normal",IF(F3133&lt;'04_VOLATILITY_REGIMES'!$C$7,"High","Extreme"))))</f>
        <v/>
      </c>
      <c r="P3133" s="20">
        <f>O3134</f>
        <v/>
      </c>
      <c r="Q3133" s="21">
        <f>YEAR(A3133)</f>
        <v/>
      </c>
    </row>
    <row r="3134">
      <c r="A3134" s="14" t="n">
        <v>46010</v>
      </c>
      <c r="B3134" s="15">
        <f>'01_RAW_Spot'!B3134</f>
        <v/>
      </c>
      <c r="C3134" s="16">
        <f>'01_RAW_IV'!B3134</f>
        <v/>
      </c>
      <c r="D3134" s="15">
        <f>LN(B3134/B3133)</f>
        <v/>
      </c>
      <c r="E3134" s="16">
        <f>STDEV(D3114:D3134)*SQRT(252)</f>
        <v/>
      </c>
      <c r="F3134" s="16">
        <f>STDEV(D3072:D3134)*SQRT(252)</f>
        <v/>
      </c>
      <c r="G3134" s="16">
        <f>IF(OR(C3134="",F3134=""),"",C3134-F3134)</f>
        <v/>
      </c>
      <c r="H3134" s="17">
        <f>IF(OR(C3134="",F3134="",F3134=0),"",C3134/F3134)</f>
        <v/>
      </c>
      <c r="I3134" s="18">
        <f>IF('01_RAW_FwdRV'!B3134="","",'01_RAW_FwdRV'!B3134)</f>
        <v/>
      </c>
      <c r="J3134" s="18">
        <f>IF(ROW()&lt;=3286,STDEV(D3135:D3155)*SQRT(252),"")</f>
        <v/>
      </c>
      <c r="K3134" s="18">
        <f>IF(ROW()&lt;=3244,LN(B3197/B3134),"")</f>
        <v/>
      </c>
      <c r="L3134" s="19" t="n">
        <v>0.1650175550590488</v>
      </c>
      <c r="M3134" s="19" t="n">
        <v>0.3440791573571657</v>
      </c>
      <c r="N3134" s="17" t="n">
        <v>-0.4656513682001018</v>
      </c>
      <c r="O3134" s="20">
        <f>IF(F3134="","",IF(F3134&lt;'04_VOLATILITY_REGIMES'!$C$5,"Low",IF(F3134&lt;'04_VOLATILITY_REGIMES'!$C$6,"Normal",IF(F3134&lt;'04_VOLATILITY_REGIMES'!$C$7,"High","Extreme"))))</f>
        <v/>
      </c>
      <c r="P3134" s="20">
        <f>O3135</f>
        <v/>
      </c>
      <c r="Q3134" s="21">
        <f>YEAR(A3134)</f>
        <v/>
      </c>
    </row>
    <row r="3135">
      <c r="A3135" s="14" t="n">
        <v>46013</v>
      </c>
      <c r="B3135" s="15">
        <f>'01_RAW_Spot'!B3135</f>
        <v/>
      </c>
      <c r="C3135" s="16">
        <f>'01_RAW_IV'!B3135</f>
        <v/>
      </c>
      <c r="D3135" s="15">
        <f>LN(B3135/B3134)</f>
        <v/>
      </c>
      <c r="E3135" s="16">
        <f>STDEV(D3115:D3135)*SQRT(252)</f>
        <v/>
      </c>
      <c r="F3135" s="16">
        <f>STDEV(D3073:D3135)*SQRT(252)</f>
        <v/>
      </c>
      <c r="G3135" s="16">
        <f>IF(OR(C3135="",F3135=""),"",C3135-F3135)</f>
        <v/>
      </c>
      <c r="H3135" s="17">
        <f>IF(OR(C3135="",F3135="",F3135=0),"",C3135/F3135)</f>
        <v/>
      </c>
      <c r="I3135" s="18">
        <f>IF('01_RAW_FwdRV'!B3135="","",'01_RAW_FwdRV'!B3135)</f>
        <v/>
      </c>
      <c r="J3135" s="18">
        <f>IF(ROW()&lt;=3286,STDEV(D3136:D3156)*SQRT(252),"")</f>
        <v/>
      </c>
      <c r="K3135" s="18">
        <f>IF(ROW()&lt;=3244,LN(B3198/B3135),"")</f>
        <v/>
      </c>
      <c r="L3135" s="19" t="n">
        <v>0.1675175494575622</v>
      </c>
      <c r="M3135" s="19" t="n">
        <v>0.3283343969368219</v>
      </c>
      <c r="N3135" s="17" t="n">
        <v>-0.3716969302293192</v>
      </c>
      <c r="O3135" s="20">
        <f>IF(F3135="","",IF(F3135&lt;'04_VOLATILITY_REGIMES'!$C$5,"Low",IF(F3135&lt;'04_VOLATILITY_REGIMES'!$C$6,"Normal",IF(F3135&lt;'04_VOLATILITY_REGIMES'!$C$7,"High","Extreme"))))</f>
        <v/>
      </c>
      <c r="P3135" s="20">
        <f>O3136</f>
        <v/>
      </c>
      <c r="Q3135" s="21">
        <f>YEAR(A3135)</f>
        <v/>
      </c>
    </row>
    <row r="3136">
      <c r="A3136" s="14" t="n">
        <v>46014</v>
      </c>
      <c r="B3136" s="15">
        <f>'01_RAW_Spot'!B3136</f>
        <v/>
      </c>
      <c r="C3136" s="16">
        <f>'01_RAW_IV'!B3136</f>
        <v/>
      </c>
      <c r="D3136" s="15">
        <f>LN(B3136/B3135)</f>
        <v/>
      </c>
      <c r="E3136" s="16">
        <f>STDEV(D3116:D3136)*SQRT(252)</f>
        <v/>
      </c>
      <c r="F3136" s="16">
        <f>STDEV(D3074:D3136)*SQRT(252)</f>
        <v/>
      </c>
      <c r="G3136" s="16">
        <f>IF(OR(C3136="",F3136=""),"",C3136-F3136)</f>
        <v/>
      </c>
      <c r="H3136" s="17">
        <f>IF(OR(C3136="",F3136="",F3136=0),"",C3136/F3136)</f>
        <v/>
      </c>
      <c r="I3136" s="18">
        <f>IF('01_RAW_FwdRV'!B3136="","",'01_RAW_FwdRV'!B3136)</f>
        <v/>
      </c>
      <c r="J3136" s="18">
        <f>IF(ROW()&lt;=3286,STDEV(D3137:D3157)*SQRT(252),"")</f>
        <v/>
      </c>
      <c r="K3136" s="18">
        <f>IF(ROW()&lt;=3244,LN(B3199/B3136),"")</f>
        <v/>
      </c>
      <c r="L3136" s="19" t="n">
        <v>0.1661881977671451</v>
      </c>
      <c r="M3136" s="19" t="n">
        <v>0.3272727272727273</v>
      </c>
      <c r="N3136" s="17" t="n">
        <v>-0.4053415791647539</v>
      </c>
      <c r="O3136" s="20">
        <f>IF(F3136="","",IF(F3136&lt;'04_VOLATILITY_REGIMES'!$C$5,"Low",IF(F3136&lt;'04_VOLATILITY_REGIMES'!$C$6,"Normal",IF(F3136&lt;'04_VOLATILITY_REGIMES'!$C$7,"High","Extreme"))))</f>
        <v/>
      </c>
      <c r="P3136" s="20">
        <f>O3137</f>
        <v/>
      </c>
      <c r="Q3136" s="21">
        <f>YEAR(A3136)</f>
        <v/>
      </c>
    </row>
    <row r="3137">
      <c r="A3137" s="14" t="n">
        <v>46015</v>
      </c>
      <c r="B3137" s="15">
        <f>'01_RAW_Spot'!B3137</f>
        <v/>
      </c>
      <c r="C3137" s="16">
        <f>'01_RAW_IV'!B3137</f>
        <v/>
      </c>
      <c r="D3137" s="15">
        <f>LN(B3137/B3136)</f>
        <v/>
      </c>
      <c r="E3137" s="16">
        <f>STDEV(D3117:D3137)*SQRT(252)</f>
        <v/>
      </c>
      <c r="F3137" s="16">
        <f>STDEV(D3075:D3137)*SQRT(252)</f>
        <v/>
      </c>
      <c r="G3137" s="16">
        <f>IF(OR(C3137="",F3137=""),"",C3137-F3137)</f>
        <v/>
      </c>
      <c r="H3137" s="17">
        <f>IF(OR(C3137="",F3137="",F3137=0),"",C3137/F3137)</f>
        <v/>
      </c>
      <c r="I3137" s="18">
        <f>IF('01_RAW_FwdRV'!B3137="","",'01_RAW_FwdRV'!B3137)</f>
        <v/>
      </c>
      <c r="J3137" s="18">
        <f>IF(ROW()&lt;=3286,STDEV(D3138:D3158)*SQRT(252),"")</f>
        <v/>
      </c>
      <c r="K3137" s="18">
        <f>IF(ROW()&lt;=3244,LN(B3200/B3137),"")</f>
        <v/>
      </c>
      <c r="L3137" s="19" t="n">
        <v>0.1651785714285714</v>
      </c>
      <c r="M3137" s="19" t="n">
        <v>0.3172831632653061</v>
      </c>
      <c r="N3137" s="17" t="n">
        <v>-0.417946280704776</v>
      </c>
      <c r="O3137" s="20">
        <f>IF(F3137="","",IF(F3137&lt;'04_VOLATILITY_REGIMES'!$C$5,"Low",IF(F3137&lt;'04_VOLATILITY_REGIMES'!$C$6,"Normal",IF(F3137&lt;'04_VOLATILITY_REGIMES'!$C$7,"High","Extreme"))))</f>
        <v/>
      </c>
      <c r="P3137" s="20">
        <f>O3138</f>
        <v/>
      </c>
      <c r="Q3137" s="21">
        <f>YEAR(A3137)</f>
        <v/>
      </c>
    </row>
    <row r="3138">
      <c r="A3138" s="14" t="n">
        <v>46017</v>
      </c>
      <c r="B3138" s="15">
        <f>'01_RAW_Spot'!B3138</f>
        <v/>
      </c>
      <c r="C3138" s="16">
        <f>'01_RAW_IV'!B3138</f>
        <v/>
      </c>
      <c r="D3138" s="15">
        <f>LN(B3138/B3137)</f>
        <v/>
      </c>
      <c r="E3138" s="16">
        <f>STDEV(D3118:D3138)*SQRT(252)</f>
        <v/>
      </c>
      <c r="F3138" s="16">
        <f>STDEV(D3076:D3138)*SQRT(252)</f>
        <v/>
      </c>
      <c r="G3138" s="16">
        <f>IF(OR(C3138="",F3138=""),"",C3138-F3138)</f>
        <v/>
      </c>
      <c r="H3138" s="17">
        <f>IF(OR(C3138="",F3138="",F3138=0),"",C3138/F3138)</f>
        <v/>
      </c>
      <c r="I3138" s="18">
        <f>IF('01_RAW_FwdRV'!B3138="","",'01_RAW_FwdRV'!B3138)</f>
        <v/>
      </c>
      <c r="J3138" s="18">
        <f>IF(ROW()&lt;=3286,STDEV(D3139:D3159)*SQRT(252),"")</f>
        <v/>
      </c>
      <c r="K3138" s="18">
        <f>IF(ROW()&lt;=3244,LN(B3201/B3138),"")</f>
        <v/>
      </c>
      <c r="L3138" s="19" t="n">
        <v>0.1641695887790883</v>
      </c>
      <c r="M3138" s="19" t="n">
        <v>0.283391775581766</v>
      </c>
      <c r="N3138" s="17" t="n">
        <v>-0.3874496702751145</v>
      </c>
      <c r="O3138" s="20">
        <f>IF(F3138="","",IF(F3138&lt;'04_VOLATILITY_REGIMES'!$C$5,"Low",IF(F3138&lt;'04_VOLATILITY_REGIMES'!$C$6,"Normal",IF(F3138&lt;'04_VOLATILITY_REGIMES'!$C$7,"High","Extreme"))))</f>
        <v/>
      </c>
      <c r="P3138" s="20">
        <f>O3139</f>
        <v/>
      </c>
      <c r="Q3138" s="21">
        <f>YEAR(A3138)</f>
        <v/>
      </c>
    </row>
    <row r="3139">
      <c r="A3139" s="14" t="n">
        <v>46020</v>
      </c>
      <c r="B3139" s="15">
        <f>'01_RAW_Spot'!B3139</f>
        <v/>
      </c>
      <c r="C3139" s="16">
        <f>'01_RAW_IV'!B3139</f>
        <v/>
      </c>
      <c r="D3139" s="15">
        <f>LN(B3139/B3138)</f>
        <v/>
      </c>
      <c r="E3139" s="16">
        <f>STDEV(D3119:D3139)*SQRT(252)</f>
        <v/>
      </c>
      <c r="F3139" s="16">
        <f>STDEV(D3077:D3139)*SQRT(252)</f>
        <v/>
      </c>
      <c r="G3139" s="16">
        <f>IF(OR(C3139="",F3139=""),"",C3139-F3139)</f>
        <v/>
      </c>
      <c r="H3139" s="17">
        <f>IF(OR(C3139="",F3139="",F3139=0),"",C3139/F3139)</f>
        <v/>
      </c>
      <c r="I3139" s="18">
        <f>IF('01_RAW_FwdRV'!B3139="","",'01_RAW_FwdRV'!B3139)</f>
        <v/>
      </c>
      <c r="J3139" s="18">
        <f>IF(ROW()&lt;=3286,STDEV(D3140:D3160)*SQRT(252),"")</f>
        <v/>
      </c>
      <c r="K3139" s="18">
        <f>IF(ROW()&lt;=3244,LN(B3202/B3139),"")</f>
        <v/>
      </c>
      <c r="L3139" s="19" t="n">
        <v>0.1644359464627151</v>
      </c>
      <c r="M3139" s="19" t="n">
        <v>0.2852135117909497</v>
      </c>
      <c r="N3139" s="17" t="n">
        <v>-0.3802731563469762</v>
      </c>
      <c r="O3139" s="20">
        <f>IF(F3139="","",IF(F3139&lt;'04_VOLATILITY_REGIMES'!$C$5,"Low",IF(F3139&lt;'04_VOLATILITY_REGIMES'!$C$6,"Normal",IF(F3139&lt;'04_VOLATILITY_REGIMES'!$C$7,"High","Extreme"))))</f>
        <v/>
      </c>
      <c r="P3139" s="20">
        <f>O3140</f>
        <v/>
      </c>
      <c r="Q3139" s="21">
        <f>YEAR(A3139)</f>
        <v/>
      </c>
    </row>
    <row r="3140">
      <c r="A3140" s="14" t="n">
        <v>46021</v>
      </c>
      <c r="B3140" s="15">
        <f>'01_RAW_Spot'!B3140</f>
        <v/>
      </c>
      <c r="C3140" s="16">
        <f>'01_RAW_IV'!B3140</f>
        <v/>
      </c>
      <c r="D3140" s="15">
        <f>LN(B3140/B3139)</f>
        <v/>
      </c>
      <c r="E3140" s="16">
        <f>STDEV(D3120:D3140)*SQRT(252)</f>
        <v/>
      </c>
      <c r="F3140" s="16">
        <f>STDEV(D3078:D3140)*SQRT(252)</f>
        <v/>
      </c>
      <c r="G3140" s="16">
        <f>IF(OR(C3140="",F3140=""),"",C3140-F3140)</f>
        <v/>
      </c>
      <c r="H3140" s="17">
        <f>IF(OR(C3140="",F3140="",F3140=0),"",C3140/F3140)</f>
        <v/>
      </c>
      <c r="I3140" s="18">
        <f>IF('01_RAW_FwdRV'!B3140="","",'01_RAW_FwdRV'!B3140)</f>
        <v/>
      </c>
      <c r="J3140" s="18">
        <f>IF(ROW()&lt;=3286,STDEV(D3141:D3161)*SQRT(252),"")</f>
        <v/>
      </c>
      <c r="K3140" s="18">
        <f>IF(ROW()&lt;=3244,LN(B3203/B3140),"")</f>
        <v/>
      </c>
      <c r="L3140" s="19" t="n">
        <v>0.1592863969417012</v>
      </c>
      <c r="M3140" s="19" t="n">
        <v>0.2918126791971966</v>
      </c>
      <c r="N3140" s="17" t="n">
        <v>-0.4588744895662835</v>
      </c>
      <c r="O3140" s="20">
        <f>IF(F3140="","",IF(F3140&lt;'04_VOLATILITY_REGIMES'!$C$5,"Low",IF(F3140&lt;'04_VOLATILITY_REGIMES'!$C$6,"Normal",IF(F3140&lt;'04_VOLATILITY_REGIMES'!$C$7,"High","Extreme"))))</f>
        <v/>
      </c>
      <c r="P3140" s="20">
        <f>O3141</f>
        <v/>
      </c>
      <c r="Q3140" s="21">
        <f>YEAR(A3140)</f>
        <v/>
      </c>
    </row>
    <row r="3141">
      <c r="A3141" s="14" t="n">
        <v>46022</v>
      </c>
      <c r="B3141" s="15">
        <f>'01_RAW_Spot'!B3141</f>
        <v/>
      </c>
      <c r="C3141" s="16">
        <f>'01_RAW_IV'!B3141</f>
        <v/>
      </c>
      <c r="D3141" s="15">
        <f>LN(B3141/B3140)</f>
        <v/>
      </c>
      <c r="E3141" s="16">
        <f>STDEV(D3121:D3141)*SQRT(252)</f>
        <v/>
      </c>
      <c r="F3141" s="16">
        <f>STDEV(D3079:D3141)*SQRT(252)</f>
        <v/>
      </c>
      <c r="G3141" s="16">
        <f>IF(OR(C3141="",F3141=""),"",C3141-F3141)</f>
        <v/>
      </c>
      <c r="H3141" s="17">
        <f>IF(OR(C3141="",F3141="",F3141=0),"",C3141/F3141)</f>
        <v/>
      </c>
      <c r="I3141" s="18">
        <f>IF('01_RAW_FwdRV'!B3141="","",'01_RAW_FwdRV'!B3141)</f>
        <v/>
      </c>
      <c r="J3141" s="18">
        <f>IF(ROW()&lt;=3286,STDEV(D3142:D3162)*SQRT(252),"")</f>
        <v/>
      </c>
      <c r="K3141" s="18">
        <f>IF(ROW()&lt;=3244,LN(B3204/B3141),"")</f>
        <v/>
      </c>
      <c r="L3141" s="19" t="n">
        <v>0.1531847133757962</v>
      </c>
      <c r="M3141" s="19" t="n">
        <v>0.2926751592356688</v>
      </c>
      <c r="N3141" s="17" t="n">
        <v>-0.5301459761420936</v>
      </c>
      <c r="O3141" s="20">
        <f>IF(F3141="","",IF(F3141&lt;'04_VOLATILITY_REGIMES'!$C$5,"Low",IF(F3141&lt;'04_VOLATILITY_REGIMES'!$C$6,"Normal",IF(F3141&lt;'04_VOLATILITY_REGIMES'!$C$7,"High","Extreme"))))</f>
        <v/>
      </c>
      <c r="P3141" s="20">
        <f>O3142</f>
        <v/>
      </c>
      <c r="Q3141" s="21">
        <f>YEAR(A3141)</f>
        <v/>
      </c>
    </row>
    <row r="3142">
      <c r="A3142" s="14" t="n">
        <v>46023</v>
      </c>
      <c r="B3142" s="15">
        <f>'01_RAW_Spot'!B3142</f>
        <v/>
      </c>
      <c r="C3142" s="16">
        <f>'01_RAW_IV'!B3142</f>
        <v/>
      </c>
      <c r="D3142" s="15">
        <f>LN(B3142/B3141)</f>
        <v/>
      </c>
      <c r="E3142" s="16">
        <f>STDEV(D3122:D3142)*SQRT(252)</f>
        <v/>
      </c>
      <c r="F3142" s="16">
        <f>STDEV(D3080:D3142)*SQRT(252)</f>
        <v/>
      </c>
      <c r="G3142" s="16">
        <f>IF(OR(C3142="",F3142=""),"",C3142-F3142)</f>
        <v/>
      </c>
      <c r="H3142" s="17">
        <f>IF(OR(C3142="",F3142="",F3142=0),"",C3142/F3142)</f>
        <v/>
      </c>
      <c r="I3142" s="18">
        <f>IF('01_RAW_FwdRV'!B3142="","",'01_RAW_FwdRV'!B3142)</f>
        <v/>
      </c>
      <c r="J3142" s="18">
        <f>IF(ROW()&lt;=3286,STDEV(D3143:D3163)*SQRT(252),"")</f>
        <v/>
      </c>
      <c r="K3142" s="18">
        <f>IF(ROW()&lt;=3244,LN(B3205/B3142),"")</f>
        <v/>
      </c>
      <c r="L3142" s="19" t="n">
        <v>0.1496338745622413</v>
      </c>
      <c r="M3142" s="19" t="n">
        <v>0.2935370900986947</v>
      </c>
      <c r="N3142" s="17" t="n">
        <v>-0.5586839744188709</v>
      </c>
      <c r="O3142" s="20">
        <f>IF(F3142="","",IF(F3142&lt;'04_VOLATILITY_REGIMES'!$C$5,"Low",IF(F3142&lt;'04_VOLATILITY_REGIMES'!$C$6,"Normal",IF(F3142&lt;'04_VOLATILITY_REGIMES'!$C$7,"High","Extreme"))))</f>
        <v/>
      </c>
      <c r="P3142" s="20">
        <f>O3143</f>
        <v/>
      </c>
      <c r="Q3142" s="21">
        <f>YEAR(A3142)</f>
        <v/>
      </c>
    </row>
    <row r="3143">
      <c r="A3143" s="14" t="n">
        <v>46024</v>
      </c>
      <c r="B3143" s="15">
        <f>'01_RAW_Spot'!B3143</f>
        <v/>
      </c>
      <c r="C3143" s="16">
        <f>'01_RAW_IV'!B3143</f>
        <v/>
      </c>
      <c r="D3143" s="15">
        <f>LN(B3143/B3142)</f>
        <v/>
      </c>
      <c r="E3143" s="16">
        <f>STDEV(D3123:D3143)*SQRT(252)</f>
        <v/>
      </c>
      <c r="F3143" s="16">
        <f>STDEV(D3081:D3143)*SQRT(252)</f>
        <v/>
      </c>
      <c r="G3143" s="16">
        <f>IF(OR(C3143="",F3143=""),"",C3143-F3143)</f>
        <v/>
      </c>
      <c r="H3143" s="17">
        <f>IF(OR(C3143="",F3143="",F3143=0),"",C3143/F3143)</f>
        <v/>
      </c>
      <c r="I3143" s="18">
        <f>IF('01_RAW_FwdRV'!B3143="","",'01_RAW_FwdRV'!B3143)</f>
        <v/>
      </c>
      <c r="J3143" s="18">
        <f>IF(ROW()&lt;=3286,STDEV(D3144:D3164)*SQRT(252),"")</f>
        <v/>
      </c>
      <c r="K3143" s="18">
        <f>IF(ROW()&lt;=3244,LN(B3206/B3143),"")</f>
        <v/>
      </c>
      <c r="L3143" s="19" t="n">
        <v>0.1505410566518141</v>
      </c>
      <c r="M3143" s="19" t="n">
        <v>0.3010821133036283</v>
      </c>
      <c r="N3143" s="17" t="n">
        <v>-0.569284936315188</v>
      </c>
      <c r="O3143" s="20">
        <f>IF(F3143="","",IF(F3143&lt;'04_VOLATILITY_REGIMES'!$C$5,"Low",IF(F3143&lt;'04_VOLATILITY_REGIMES'!$C$6,"Normal",IF(F3143&lt;'04_VOLATILITY_REGIMES'!$C$7,"High","Extreme"))))</f>
        <v/>
      </c>
      <c r="P3143" s="20">
        <f>O3144</f>
        <v/>
      </c>
      <c r="Q3143" s="21">
        <f>YEAR(A3143)</f>
        <v/>
      </c>
    </row>
    <row r="3144">
      <c r="A3144" s="14" t="n">
        <v>46027</v>
      </c>
      <c r="B3144" s="15">
        <f>'01_RAW_Spot'!B3144</f>
        <v/>
      </c>
      <c r="C3144" s="16">
        <f>'01_RAW_IV'!B3144</f>
        <v/>
      </c>
      <c r="D3144" s="15">
        <f>LN(B3144/B3143)</f>
        <v/>
      </c>
      <c r="E3144" s="16">
        <f>STDEV(D3124:D3144)*SQRT(252)</f>
        <v/>
      </c>
      <c r="F3144" s="16">
        <f>STDEV(D3082:D3144)*SQRT(252)</f>
        <v/>
      </c>
      <c r="G3144" s="16">
        <f>IF(OR(C3144="",F3144=""),"",C3144-F3144)</f>
        <v/>
      </c>
      <c r="H3144" s="17">
        <f>IF(OR(C3144="",F3144="",F3144=0),"",C3144/F3144)</f>
        <v/>
      </c>
      <c r="I3144" s="18">
        <f>IF('01_RAW_FwdRV'!B3144="","",'01_RAW_FwdRV'!B3144)</f>
        <v/>
      </c>
      <c r="J3144" s="18">
        <f>IF(ROW()&lt;=3286,STDEV(D3145:D3165)*SQRT(252),"")</f>
        <v/>
      </c>
      <c r="K3144" s="18">
        <f>IF(ROW()&lt;=3244,LN(B3207/B3144),"")</f>
        <v/>
      </c>
      <c r="L3144" s="19" t="n">
        <v>0.1485841552656697</v>
      </c>
      <c r="M3144" s="19" t="n">
        <v>0.3006681514476615</v>
      </c>
      <c r="N3144" s="17" t="n">
        <v>-0.5809990924999147</v>
      </c>
      <c r="O3144" s="20">
        <f>IF(F3144="","",IF(F3144&lt;'04_VOLATILITY_REGIMES'!$C$5,"Low",IF(F3144&lt;'04_VOLATILITY_REGIMES'!$C$6,"Normal",IF(F3144&lt;'04_VOLATILITY_REGIMES'!$C$7,"High","Extreme"))))</f>
        <v/>
      </c>
      <c r="P3144" s="20">
        <f>O3145</f>
        <v/>
      </c>
      <c r="Q3144" s="21">
        <f>YEAR(A3144)</f>
        <v/>
      </c>
    </row>
    <row r="3145">
      <c r="A3145" s="14" t="n">
        <v>46028</v>
      </c>
      <c r="B3145" s="15">
        <f>'01_RAW_Spot'!B3145</f>
        <v/>
      </c>
      <c r="C3145" s="16">
        <f>'01_RAW_IV'!B3145</f>
        <v/>
      </c>
      <c r="D3145" s="15">
        <f>LN(B3145/B3144)</f>
        <v/>
      </c>
      <c r="E3145" s="16">
        <f>STDEV(D3125:D3145)*SQRT(252)</f>
        <v/>
      </c>
      <c r="F3145" s="16">
        <f>STDEV(D3083:D3145)*SQRT(252)</f>
        <v/>
      </c>
      <c r="G3145" s="16">
        <f>IF(OR(C3145="",F3145=""),"",C3145-F3145)</f>
        <v/>
      </c>
      <c r="H3145" s="17">
        <f>IF(OR(C3145="",F3145="",F3145=0),"",C3145/F3145)</f>
        <v/>
      </c>
      <c r="I3145" s="18">
        <f>IF('01_RAW_FwdRV'!B3145="","",'01_RAW_FwdRV'!B3145)</f>
        <v/>
      </c>
      <c r="J3145" s="18">
        <f>IF(ROW()&lt;=3286,STDEV(D3146:D3166)*SQRT(252),"")</f>
        <v/>
      </c>
      <c r="K3145" s="18">
        <f>IF(ROW()&lt;=3244,LN(B3208/B3145),"")</f>
        <v/>
      </c>
      <c r="L3145" s="19" t="n">
        <v>0.1488549618320611</v>
      </c>
      <c r="M3145" s="19" t="n">
        <v>0.3021628498727735</v>
      </c>
      <c r="N3145" s="17" t="n">
        <v>-0.5859924157037804</v>
      </c>
      <c r="O3145" s="20">
        <f>IF(F3145="","",IF(F3145&lt;'04_VOLATILITY_REGIMES'!$C$5,"Low",IF(F3145&lt;'04_VOLATILITY_REGIMES'!$C$6,"Normal",IF(F3145&lt;'04_VOLATILITY_REGIMES'!$C$7,"High","Extreme"))))</f>
        <v/>
      </c>
      <c r="P3145" s="20">
        <f>O3146</f>
        <v/>
      </c>
      <c r="Q3145" s="21">
        <f>YEAR(A3145)</f>
        <v/>
      </c>
    </row>
    <row r="3146">
      <c r="A3146" s="14" t="n">
        <v>46029</v>
      </c>
      <c r="B3146" s="15">
        <f>'01_RAW_Spot'!B3146</f>
        <v/>
      </c>
      <c r="C3146" s="16">
        <f>'01_RAW_IV'!B3146</f>
        <v/>
      </c>
      <c r="D3146" s="15">
        <f>LN(B3146/B3145)</f>
        <v/>
      </c>
      <c r="E3146" s="16">
        <f>STDEV(D3126:D3146)*SQRT(252)</f>
        <v/>
      </c>
      <c r="F3146" s="16">
        <f>STDEV(D3084:D3146)*SQRT(252)</f>
        <v/>
      </c>
      <c r="G3146" s="16">
        <f>IF(OR(C3146="",F3146=""),"",C3146-F3146)</f>
        <v/>
      </c>
      <c r="H3146" s="17">
        <f>IF(OR(C3146="",F3146="",F3146=0),"",C3146/F3146)</f>
        <v/>
      </c>
      <c r="I3146" s="18">
        <f>IF('01_RAW_FwdRV'!B3146="","",'01_RAW_FwdRV'!B3146)</f>
        <v/>
      </c>
      <c r="J3146" s="18">
        <f>IF(ROW()&lt;=3286,STDEV(D3147:D3167)*SQRT(252),"")</f>
        <v/>
      </c>
      <c r="K3146" s="18">
        <f>IF(ROW()&lt;=3244,LN(B3209/B3146),"")</f>
        <v/>
      </c>
      <c r="L3146" s="19" t="n">
        <v>0.1468998410174881</v>
      </c>
      <c r="M3146" s="19" t="n">
        <v>0.3262321144674086</v>
      </c>
      <c r="N3146" s="17" t="n">
        <v>-0.6340966856669649</v>
      </c>
      <c r="O3146" s="20">
        <f>IF(F3146="","",IF(F3146&lt;'04_VOLATILITY_REGIMES'!$C$5,"Low",IF(F3146&lt;'04_VOLATILITY_REGIMES'!$C$6,"Normal",IF(F3146&lt;'04_VOLATILITY_REGIMES'!$C$7,"High","Extreme"))))</f>
        <v/>
      </c>
      <c r="P3146" s="20">
        <f>O3147</f>
        <v/>
      </c>
      <c r="Q3146" s="21">
        <f>YEAR(A3146)</f>
        <v/>
      </c>
    </row>
    <row r="3147">
      <c r="A3147" s="14" t="n">
        <v>46030</v>
      </c>
      <c r="B3147" s="15">
        <f>'01_RAW_Spot'!B3147</f>
        <v/>
      </c>
      <c r="C3147" s="16">
        <f>'01_RAW_IV'!B3147</f>
        <v/>
      </c>
      <c r="D3147" s="15">
        <f>LN(B3147/B3146)</f>
        <v/>
      </c>
      <c r="E3147" s="16">
        <f>STDEV(D3127:D3147)*SQRT(252)</f>
        <v/>
      </c>
      <c r="F3147" s="16">
        <f>STDEV(D3085:D3147)*SQRT(252)</f>
        <v/>
      </c>
      <c r="G3147" s="16">
        <f>IF(OR(C3147="",F3147=""),"",C3147-F3147)</f>
        <v/>
      </c>
      <c r="H3147" s="17">
        <f>IF(OR(C3147="",F3147="",F3147=0),"",C3147/F3147)</f>
        <v/>
      </c>
      <c r="I3147" s="18">
        <f>IF('01_RAW_FwdRV'!B3147="","",'01_RAW_FwdRV'!B3147)</f>
        <v/>
      </c>
      <c r="J3147" s="18">
        <f>IF(ROW()&lt;=3286,STDEV(D3148:D3168)*SQRT(252),"")</f>
        <v/>
      </c>
      <c r="K3147" s="18">
        <f>IF(ROW()&lt;=3244,LN(B3210/B3147),"")</f>
        <v/>
      </c>
      <c r="L3147" s="19" t="n">
        <v>0.1547997457088366</v>
      </c>
      <c r="M3147" s="19" t="n">
        <v>0.3321678321678322</v>
      </c>
      <c r="N3147" s="17" t="n">
        <v>-0.5871088702786259</v>
      </c>
      <c r="O3147" s="20">
        <f>IF(F3147="","",IF(F3147&lt;'04_VOLATILITY_REGIMES'!$C$5,"Low",IF(F3147&lt;'04_VOLATILITY_REGIMES'!$C$6,"Normal",IF(F3147&lt;'04_VOLATILITY_REGIMES'!$C$7,"High","Extreme"))))</f>
        <v/>
      </c>
      <c r="P3147" s="20">
        <f>O3148</f>
        <v/>
      </c>
      <c r="Q3147" s="21">
        <f>YEAR(A3147)</f>
        <v/>
      </c>
    </row>
    <row r="3148">
      <c r="A3148" s="14" t="n">
        <v>46031</v>
      </c>
      <c r="B3148" s="15">
        <f>'01_RAW_Spot'!B3148</f>
        <v/>
      </c>
      <c r="C3148" s="16">
        <f>'01_RAW_IV'!B3148</f>
        <v/>
      </c>
      <c r="D3148" s="15">
        <f>LN(B3148/B3147)</f>
        <v/>
      </c>
      <c r="E3148" s="16">
        <f>STDEV(D3128:D3148)*SQRT(252)</f>
        <v/>
      </c>
      <c r="F3148" s="16">
        <f>STDEV(D3086:D3148)*SQRT(252)</f>
        <v/>
      </c>
      <c r="G3148" s="16">
        <f>IF(OR(C3148="",F3148=""),"",C3148-F3148)</f>
        <v/>
      </c>
      <c r="H3148" s="17">
        <f>IF(OR(C3148="",F3148="",F3148=0),"",C3148/F3148)</f>
        <v/>
      </c>
      <c r="I3148" s="18">
        <f>IF('01_RAW_FwdRV'!B3148="","",'01_RAW_FwdRV'!B3148)</f>
        <v/>
      </c>
      <c r="J3148" s="18">
        <f>IF(ROW()&lt;=3286,STDEV(D3149:D3169)*SQRT(252),"")</f>
        <v/>
      </c>
      <c r="K3148" s="18">
        <f>IF(ROW()&lt;=3244,LN(B3211/B3148),"")</f>
        <v/>
      </c>
      <c r="L3148" s="19" t="n">
        <v>0.1588814744200826</v>
      </c>
      <c r="M3148" s="19" t="n">
        <v>0.334604385128694</v>
      </c>
      <c r="N3148" s="17" t="n">
        <v>-0.5604502450894017</v>
      </c>
      <c r="O3148" s="20">
        <f>IF(F3148="","",IF(F3148&lt;'04_VOLATILITY_REGIMES'!$C$5,"Low",IF(F3148&lt;'04_VOLATILITY_REGIMES'!$C$6,"Normal",IF(F3148&lt;'04_VOLATILITY_REGIMES'!$C$7,"High","Extreme"))))</f>
        <v/>
      </c>
      <c r="P3148" s="20">
        <f>O3149</f>
        <v/>
      </c>
      <c r="Q3148" s="21">
        <f>YEAR(A3148)</f>
        <v/>
      </c>
    </row>
    <row r="3149">
      <c r="A3149" s="14" t="n">
        <v>46034</v>
      </c>
      <c r="B3149" s="15">
        <f>'01_RAW_Spot'!B3149</f>
        <v/>
      </c>
      <c r="C3149" s="16">
        <f>'01_RAW_IV'!B3149</f>
        <v/>
      </c>
      <c r="D3149" s="15">
        <f>LN(B3149/B3148)</f>
        <v/>
      </c>
      <c r="E3149" s="16">
        <f>STDEV(D3129:D3149)*SQRT(252)</f>
        <v/>
      </c>
      <c r="F3149" s="16">
        <f>STDEV(D3087:D3149)*SQRT(252)</f>
        <v/>
      </c>
      <c r="G3149" s="16">
        <f>IF(OR(C3149="",F3149=""),"",C3149-F3149)</f>
        <v/>
      </c>
      <c r="H3149" s="17">
        <f>IF(OR(C3149="",F3149="",F3149=0),"",C3149/F3149)</f>
        <v/>
      </c>
      <c r="I3149" s="18">
        <f>IF('01_RAW_FwdRV'!B3149="","",'01_RAW_FwdRV'!B3149)</f>
        <v/>
      </c>
      <c r="J3149" s="18">
        <f>IF(ROW()&lt;=3286,STDEV(D3150:D3170)*SQRT(252),"")</f>
        <v/>
      </c>
      <c r="K3149" s="18">
        <f>IF(ROW()&lt;=3244,LN(B3212/B3149),"")</f>
        <v/>
      </c>
      <c r="L3149" s="19" t="n">
        <v>0.159148665819568</v>
      </c>
      <c r="M3149" s="19" t="n">
        <v>0.3344980940279543</v>
      </c>
      <c r="N3149" s="17" t="n">
        <v>-0.5570358133647901</v>
      </c>
      <c r="O3149" s="20">
        <f>IF(F3149="","",IF(F3149&lt;'04_VOLATILITY_REGIMES'!$C$5,"Low",IF(F3149&lt;'04_VOLATILITY_REGIMES'!$C$6,"Normal",IF(F3149&lt;'04_VOLATILITY_REGIMES'!$C$7,"High","Extreme"))))</f>
        <v/>
      </c>
      <c r="P3149" s="20">
        <f>O3150</f>
        <v/>
      </c>
      <c r="Q3149" s="21">
        <f>YEAR(A3149)</f>
        <v/>
      </c>
    </row>
    <row r="3150">
      <c r="A3150" s="14" t="n">
        <v>46035</v>
      </c>
      <c r="B3150" s="15">
        <f>'01_RAW_Spot'!B3150</f>
        <v/>
      </c>
      <c r="C3150" s="16">
        <f>'01_RAW_IV'!B3150</f>
        <v/>
      </c>
      <c r="D3150" s="15">
        <f>LN(B3150/B3149)</f>
        <v/>
      </c>
      <c r="E3150" s="16">
        <f>STDEV(D3130:D3150)*SQRT(252)</f>
        <v/>
      </c>
      <c r="F3150" s="16">
        <f>STDEV(D3088:D3150)*SQRT(252)</f>
        <v/>
      </c>
      <c r="G3150" s="16">
        <f>IF(OR(C3150="",F3150=""),"",C3150-F3150)</f>
        <v/>
      </c>
      <c r="H3150" s="17">
        <f>IF(OR(C3150="",F3150="",F3150=0),"",C3150/F3150)</f>
        <v/>
      </c>
      <c r="I3150" s="18">
        <f>IF('01_RAW_FwdRV'!B3150="","",'01_RAW_FwdRV'!B3150)</f>
        <v/>
      </c>
      <c r="J3150" s="18">
        <f>IF(ROW()&lt;=3286,STDEV(D3151:D3171)*SQRT(252),"")</f>
        <v/>
      </c>
      <c r="K3150" s="18">
        <f>IF(ROW()&lt;=3244,LN(B3213/B3150),"")</f>
        <v/>
      </c>
      <c r="L3150" s="19" t="n">
        <v>0.1571927596062242</v>
      </c>
      <c r="M3150" s="19" t="n">
        <v>0.3318513813909177</v>
      </c>
      <c r="N3150" s="17" t="n">
        <v>-0.5642790891288233</v>
      </c>
      <c r="O3150" s="20">
        <f>IF(F3150="","",IF(F3150&lt;'04_VOLATILITY_REGIMES'!$C$5,"Low",IF(F3150&lt;'04_VOLATILITY_REGIMES'!$C$6,"Normal",IF(F3150&lt;'04_VOLATILITY_REGIMES'!$C$7,"High","Extreme"))))</f>
        <v/>
      </c>
      <c r="P3150" s="20">
        <f>O3151</f>
        <v/>
      </c>
      <c r="Q3150" s="21">
        <f>YEAR(A3150)</f>
        <v/>
      </c>
    </row>
    <row r="3151">
      <c r="A3151" s="14" t="n">
        <v>46036</v>
      </c>
      <c r="B3151" s="15">
        <f>'01_RAW_Spot'!B3151</f>
        <v/>
      </c>
      <c r="C3151" s="16">
        <f>'01_RAW_IV'!B3151</f>
        <v/>
      </c>
      <c r="D3151" s="15">
        <f>LN(B3151/B3150)</f>
        <v/>
      </c>
      <c r="E3151" s="16">
        <f>STDEV(D3131:D3151)*SQRT(252)</f>
        <v/>
      </c>
      <c r="F3151" s="16">
        <f>STDEV(D3089:D3151)*SQRT(252)</f>
        <v/>
      </c>
      <c r="G3151" s="16">
        <f>IF(OR(C3151="",F3151=""),"",C3151-F3151)</f>
        <v/>
      </c>
      <c r="H3151" s="17">
        <f>IF(OR(C3151="",F3151="",F3151=0),"",C3151/F3151)</f>
        <v/>
      </c>
      <c r="I3151" s="18">
        <f>IF('01_RAW_FwdRV'!B3151="","",'01_RAW_FwdRV'!B3151)</f>
        <v/>
      </c>
      <c r="J3151" s="18">
        <f>IF(ROW()&lt;=3286,STDEV(D3152:D3172)*SQRT(252),"")</f>
        <v/>
      </c>
      <c r="K3151" s="18">
        <f>IF(ROW()&lt;=3244,LN(B3214/B3151),"")</f>
        <v/>
      </c>
      <c r="L3151" s="19" t="n">
        <v>0.1561904761904762</v>
      </c>
      <c r="M3151" s="19" t="n">
        <v>0.333015873015873</v>
      </c>
      <c r="N3151" s="17" t="n">
        <v>-0.5710200706831418</v>
      </c>
      <c r="O3151" s="20">
        <f>IF(F3151="","",IF(F3151&lt;'04_VOLATILITY_REGIMES'!$C$5,"Low",IF(F3151&lt;'04_VOLATILITY_REGIMES'!$C$6,"Normal",IF(F3151&lt;'04_VOLATILITY_REGIMES'!$C$7,"High","Extreme"))))</f>
        <v/>
      </c>
      <c r="P3151" s="20">
        <f>O3152</f>
        <v/>
      </c>
      <c r="Q3151" s="21">
        <f>YEAR(A3151)</f>
        <v/>
      </c>
    </row>
    <row r="3152">
      <c r="A3152" s="14" t="n">
        <v>46038</v>
      </c>
      <c r="B3152" s="15">
        <f>'01_RAW_Spot'!B3152</f>
        <v/>
      </c>
      <c r="C3152" s="16">
        <f>'01_RAW_IV'!B3152</f>
        <v/>
      </c>
      <c r="D3152" s="15">
        <f>LN(B3152/B3151)</f>
        <v/>
      </c>
      <c r="E3152" s="16">
        <f>STDEV(D3132:D3152)*SQRT(252)</f>
        <v/>
      </c>
      <c r="F3152" s="16">
        <f>STDEV(D3090:D3152)*SQRT(252)</f>
        <v/>
      </c>
      <c r="G3152" s="16">
        <f>IF(OR(C3152="",F3152=""),"",C3152-F3152)</f>
        <v/>
      </c>
      <c r="H3152" s="17">
        <f>IF(OR(C3152="",F3152="",F3152=0),"",C3152/F3152)</f>
        <v/>
      </c>
      <c r="I3152" s="18">
        <f>IF('01_RAW_FwdRV'!B3152="","",'01_RAW_FwdRV'!B3152)</f>
        <v/>
      </c>
      <c r="J3152" s="18">
        <f>IF(ROW()&lt;=3286,STDEV(D3153:D3173)*SQRT(252),"")</f>
        <v/>
      </c>
      <c r="K3152" s="18">
        <f>IF(ROW()&lt;=3244,LN(B3215/B3152),"")</f>
        <v/>
      </c>
      <c r="L3152" s="19" t="n">
        <v>0.1615360203110124</v>
      </c>
      <c r="M3152" s="19" t="n">
        <v>0.3760710885433196</v>
      </c>
      <c r="N3152" s="17" t="n">
        <v>-0.6400556085313929</v>
      </c>
      <c r="O3152" s="20">
        <f>IF(F3152="","",IF(F3152&lt;'04_VOLATILITY_REGIMES'!$C$5,"Low",IF(F3152&lt;'04_VOLATILITY_REGIMES'!$C$6,"Normal",IF(F3152&lt;'04_VOLATILITY_REGIMES'!$C$7,"High","Extreme"))))</f>
        <v/>
      </c>
      <c r="P3152" s="20">
        <f>O3153</f>
        <v/>
      </c>
      <c r="Q3152" s="21">
        <f>YEAR(A3152)</f>
        <v/>
      </c>
    </row>
    <row r="3153">
      <c r="A3153" s="14" t="n">
        <v>46041</v>
      </c>
      <c r="B3153" s="15">
        <f>'01_RAW_Spot'!B3153</f>
        <v/>
      </c>
      <c r="C3153" s="16">
        <f>'01_RAW_IV'!B3153</f>
        <v/>
      </c>
      <c r="D3153" s="15">
        <f>LN(B3153/B3152)</f>
        <v/>
      </c>
      <c r="E3153" s="16">
        <f>STDEV(D3133:D3153)*SQRT(252)</f>
        <v/>
      </c>
      <c r="F3153" s="16">
        <f>STDEV(D3091:D3153)*SQRT(252)</f>
        <v/>
      </c>
      <c r="G3153" s="16">
        <f>IF(OR(C3153="",F3153=""),"",C3153-F3153)</f>
        <v/>
      </c>
      <c r="H3153" s="17">
        <f>IF(OR(C3153="",F3153="",F3153=0),"",C3153/F3153)</f>
        <v/>
      </c>
      <c r="I3153" s="18">
        <f>IF('01_RAW_FwdRV'!B3153="","",'01_RAW_FwdRV'!B3153)</f>
        <v/>
      </c>
      <c r="J3153" s="18">
        <f>IF(ROW()&lt;=3286,STDEV(D3154:D3174)*SQRT(252),"")</f>
        <v/>
      </c>
      <c r="K3153" s="18">
        <f>IF(ROW()&lt;=3244,LN(B3216/B3153),"")</f>
        <v/>
      </c>
      <c r="L3153" s="19" t="n">
        <v>0.1697335025380711</v>
      </c>
      <c r="M3153" s="19" t="n">
        <v>0.2607868020304568</v>
      </c>
      <c r="N3153" s="17" t="n">
        <v>-0.2984538068859227</v>
      </c>
      <c r="O3153" s="20">
        <f>IF(F3153="","",IF(F3153&lt;'04_VOLATILITY_REGIMES'!$C$5,"Low",IF(F3153&lt;'04_VOLATILITY_REGIMES'!$C$6,"Normal",IF(F3153&lt;'04_VOLATILITY_REGIMES'!$C$7,"High","Extreme"))))</f>
        <v/>
      </c>
      <c r="P3153" s="20">
        <f>O3154</f>
        <v/>
      </c>
      <c r="Q3153" s="21">
        <f>YEAR(A3153)</f>
        <v/>
      </c>
    </row>
    <row r="3154">
      <c r="A3154" s="14" t="n">
        <v>46042</v>
      </c>
      <c r="B3154" s="15">
        <f>'01_RAW_Spot'!B3154</f>
        <v/>
      </c>
      <c r="C3154" s="16">
        <f>'01_RAW_IV'!B3154</f>
        <v/>
      </c>
      <c r="D3154" s="15">
        <f>LN(B3154/B3153)</f>
        <v/>
      </c>
      <c r="E3154" s="16">
        <f>STDEV(D3134:D3154)*SQRT(252)</f>
        <v/>
      </c>
      <c r="F3154" s="16">
        <f>STDEV(D3092:D3154)*SQRT(252)</f>
        <v/>
      </c>
      <c r="G3154" s="16">
        <f>IF(OR(C3154="",F3154=""),"",C3154-F3154)</f>
        <v/>
      </c>
      <c r="H3154" s="17">
        <f>IF(OR(C3154="",F3154="",F3154=0),"",C3154/F3154)</f>
        <v/>
      </c>
      <c r="I3154" s="18">
        <f>IF('01_RAW_FwdRV'!B3154="","",'01_RAW_FwdRV'!B3154)</f>
        <v/>
      </c>
      <c r="J3154" s="18">
        <f>IF(ROW()&lt;=3286,STDEV(D3155:D3175)*SQRT(252),"")</f>
        <v/>
      </c>
      <c r="K3154" s="18">
        <f>IF(ROW()&lt;=3244,LN(B3217/B3154),"")</f>
        <v/>
      </c>
      <c r="L3154" s="19" t="n">
        <v>0.1684110371075166</v>
      </c>
      <c r="M3154" s="19" t="n">
        <v>0.2480177608626705</v>
      </c>
      <c r="N3154" s="17" t="n">
        <v>-0.2726670643470087</v>
      </c>
      <c r="O3154" s="20">
        <f>IF(F3154="","",IF(F3154&lt;'04_VOLATILITY_REGIMES'!$C$5,"Low",IF(F3154&lt;'04_VOLATILITY_REGIMES'!$C$6,"Normal",IF(F3154&lt;'04_VOLATILITY_REGIMES'!$C$7,"High","Extreme"))))</f>
        <v/>
      </c>
      <c r="P3154" s="20">
        <f>O3155</f>
        <v/>
      </c>
      <c r="Q3154" s="21">
        <f>YEAR(A3154)</f>
        <v/>
      </c>
    </row>
    <row r="3155">
      <c r="A3155" s="14" t="n">
        <v>46043</v>
      </c>
      <c r="B3155" s="15">
        <f>'01_RAW_Spot'!B3155</f>
        <v/>
      </c>
      <c r="C3155" s="16">
        <f>'01_RAW_IV'!B3155</f>
        <v/>
      </c>
      <c r="D3155" s="15">
        <f>LN(B3155/B3154)</f>
        <v/>
      </c>
      <c r="E3155" s="16">
        <f>STDEV(D3135:D3155)*SQRT(252)</f>
        <v/>
      </c>
      <c r="F3155" s="16">
        <f>STDEV(D3093:D3155)*SQRT(252)</f>
        <v/>
      </c>
      <c r="G3155" s="16">
        <f>IF(OR(C3155="",F3155=""),"",C3155-F3155)</f>
        <v/>
      </c>
      <c r="H3155" s="17">
        <f>IF(OR(C3155="",F3155="",F3155=0),"",C3155/F3155)</f>
        <v/>
      </c>
      <c r="I3155" s="18">
        <f>IF('01_RAW_FwdRV'!B3155="","",'01_RAW_FwdRV'!B3155)</f>
        <v/>
      </c>
      <c r="J3155" s="18">
        <f>IF(ROW()&lt;=3286,STDEV(D3156:D3176)*SQRT(252),"")</f>
        <v/>
      </c>
      <c r="K3155" s="18">
        <f>IF(ROW()&lt;=3244,LN(B3218/B3155),"")</f>
        <v/>
      </c>
      <c r="L3155" s="19" t="n">
        <v>0.1766011414077362</v>
      </c>
      <c r="M3155" s="19" t="n">
        <v>0.3344958782498414</v>
      </c>
      <c r="N3155" s="17" t="n">
        <v>-0.3297953055900998</v>
      </c>
      <c r="O3155" s="20">
        <f>IF(F3155="","",IF(F3155&lt;'04_VOLATILITY_REGIMES'!$C$5,"Low",IF(F3155&lt;'04_VOLATILITY_REGIMES'!$C$6,"Normal",IF(F3155&lt;'04_VOLATILITY_REGIMES'!$C$7,"High","Extreme"))))</f>
        <v/>
      </c>
      <c r="P3155" s="20">
        <f>O3156</f>
        <v/>
      </c>
      <c r="Q3155" s="21">
        <f>YEAR(A3155)</f>
        <v/>
      </c>
    </row>
    <row r="3156">
      <c r="A3156" s="14" t="n">
        <v>46044</v>
      </c>
      <c r="B3156" s="15">
        <f>'01_RAW_Spot'!B3156</f>
        <v/>
      </c>
      <c r="C3156" s="16">
        <f>'01_RAW_IV'!B3156</f>
        <v/>
      </c>
      <c r="D3156" s="15">
        <f>LN(B3156/B3155)</f>
        <v/>
      </c>
      <c r="E3156" s="16">
        <f>STDEV(D3136:D3156)*SQRT(252)</f>
        <v/>
      </c>
      <c r="F3156" s="16">
        <f>STDEV(D3094:D3156)*SQRT(252)</f>
        <v/>
      </c>
      <c r="G3156" s="16">
        <f>IF(OR(C3156="",F3156=""),"",C3156-F3156)</f>
        <v/>
      </c>
      <c r="H3156" s="17">
        <f>IF(OR(C3156="",F3156="",F3156=0),"",C3156/F3156)</f>
        <v/>
      </c>
      <c r="I3156" s="18">
        <f>IF('01_RAW_FwdRV'!B3156="","",'01_RAW_FwdRV'!B3156)</f>
        <v/>
      </c>
      <c r="J3156" s="18">
        <f>IF(ROW()&lt;=3286,STDEV(D3157:D3177)*SQRT(252),"")</f>
        <v/>
      </c>
      <c r="K3156" s="18">
        <f>IF(ROW()&lt;=3244,LN(B3219/B3156),"")</f>
        <v/>
      </c>
      <c r="L3156" s="19" t="n">
        <v>0.1736925515055467</v>
      </c>
      <c r="M3156" s="19" t="n">
        <v>0.336608557844691</v>
      </c>
      <c r="N3156" s="17" t="n">
        <v>-0.3706813023792958</v>
      </c>
      <c r="O3156" s="20">
        <f>IF(F3156="","",IF(F3156&lt;'04_VOLATILITY_REGIMES'!$C$5,"Low",IF(F3156&lt;'04_VOLATILITY_REGIMES'!$C$6,"Normal",IF(F3156&lt;'04_VOLATILITY_REGIMES'!$C$7,"High","Extreme"))))</f>
        <v/>
      </c>
      <c r="P3156" s="20">
        <f>O3157</f>
        <v/>
      </c>
      <c r="Q3156" s="21">
        <f>YEAR(A3156)</f>
        <v/>
      </c>
    </row>
    <row r="3157">
      <c r="A3157" s="14" t="n">
        <v>46045</v>
      </c>
      <c r="B3157" s="15">
        <f>'01_RAW_Spot'!B3157</f>
        <v/>
      </c>
      <c r="C3157" s="16">
        <f>'01_RAW_IV'!B3157</f>
        <v/>
      </c>
      <c r="D3157" s="15">
        <f>LN(B3157/B3156)</f>
        <v/>
      </c>
      <c r="E3157" s="16">
        <f>STDEV(D3137:D3157)*SQRT(252)</f>
        <v/>
      </c>
      <c r="F3157" s="16">
        <f>STDEV(D3095:D3157)*SQRT(252)</f>
        <v/>
      </c>
      <c r="G3157" s="16">
        <f>IF(OR(C3157="",F3157=""),"",C3157-F3157)</f>
        <v/>
      </c>
      <c r="H3157" s="17">
        <f>IF(OR(C3157="",F3157="",F3157=0),"",C3157/F3157)</f>
        <v/>
      </c>
      <c r="I3157" s="18">
        <f>IF('01_RAW_FwdRV'!B3157="","",'01_RAW_FwdRV'!B3157)</f>
        <v/>
      </c>
      <c r="J3157" s="18">
        <f>IF(ROW()&lt;=3286,STDEV(D3158:D3178)*SQRT(252),"")</f>
        <v/>
      </c>
      <c r="K3157" s="18">
        <f>IF(ROW()&lt;=3244,LN(B3220/B3157),"")</f>
        <v/>
      </c>
      <c r="L3157" s="19" t="n">
        <v>0.1780735107731305</v>
      </c>
      <c r="M3157" s="19" t="n">
        <v>0.3434727503168568</v>
      </c>
      <c r="N3157" s="17" t="n">
        <v>-0.3360897463398925</v>
      </c>
      <c r="O3157" s="20">
        <f>IF(F3157="","",IF(F3157&lt;'04_VOLATILITY_REGIMES'!$C$5,"Low",IF(F3157&lt;'04_VOLATILITY_REGIMES'!$C$6,"Normal",IF(F3157&lt;'04_VOLATILITY_REGIMES'!$C$7,"High","Extreme"))))</f>
        <v/>
      </c>
      <c r="P3157" s="20">
        <f>O3158</f>
        <v/>
      </c>
      <c r="Q3157" s="21">
        <f>YEAR(A3157)</f>
        <v/>
      </c>
    </row>
    <row r="3158">
      <c r="A3158" s="14" t="n">
        <v>46049</v>
      </c>
      <c r="B3158" s="15">
        <f>'01_RAW_Spot'!B3158</f>
        <v/>
      </c>
      <c r="C3158" s="16">
        <f>'01_RAW_IV'!B3158</f>
        <v/>
      </c>
      <c r="D3158" s="15">
        <f>LN(B3158/B3157)</f>
        <v/>
      </c>
      <c r="E3158" s="16">
        <f>STDEV(D3138:D3158)*SQRT(252)</f>
        <v/>
      </c>
      <c r="F3158" s="16">
        <f>STDEV(D3096:D3158)*SQRT(252)</f>
        <v/>
      </c>
      <c r="G3158" s="16">
        <f>IF(OR(C3158="",F3158=""),"",C3158-F3158)</f>
        <v/>
      </c>
      <c r="H3158" s="17">
        <f>IF(OR(C3158="",F3158="",F3158=0),"",C3158/F3158)</f>
        <v/>
      </c>
      <c r="I3158" s="18">
        <f>IF('01_RAW_FwdRV'!B3158="","",'01_RAW_FwdRV'!B3158)</f>
        <v/>
      </c>
      <c r="J3158" s="18">
        <f>IF(ROW()&lt;=3286,STDEV(D3159:D3179)*SQRT(252),"")</f>
        <v/>
      </c>
      <c r="K3158" s="18">
        <f>IF(ROW()&lt;=3244,LN(B3221/B3158),"")</f>
        <v/>
      </c>
      <c r="L3158" s="19" t="n">
        <v>0.175483053531834</v>
      </c>
      <c r="M3158" s="19" t="n">
        <v>0.3566677225213811</v>
      </c>
      <c r="N3158" s="17" t="n">
        <v>-0.3943444305868576</v>
      </c>
      <c r="O3158" s="20">
        <f>IF(F3158="","",IF(F3158&lt;'04_VOLATILITY_REGIMES'!$C$5,"Low",IF(F3158&lt;'04_VOLATILITY_REGIMES'!$C$6,"Normal",IF(F3158&lt;'04_VOLATILITY_REGIMES'!$C$7,"High","Extreme"))))</f>
        <v/>
      </c>
      <c r="P3158" s="20">
        <f>O3159</f>
        <v/>
      </c>
      <c r="Q3158" s="21">
        <f>YEAR(A3158)</f>
        <v/>
      </c>
    </row>
    <row r="3159">
      <c r="A3159" s="14" t="n">
        <v>46050</v>
      </c>
      <c r="B3159" s="15">
        <f>'01_RAW_Spot'!B3159</f>
        <v/>
      </c>
      <c r="C3159" s="16">
        <f>'01_RAW_IV'!B3159</f>
        <v/>
      </c>
      <c r="D3159" s="15">
        <f>LN(B3159/B3158)</f>
        <v/>
      </c>
      <c r="E3159" s="16">
        <f>STDEV(D3139:D3159)*SQRT(252)</f>
        <v/>
      </c>
      <c r="F3159" s="16">
        <f>STDEV(D3097:D3159)*SQRT(252)</f>
        <v/>
      </c>
      <c r="G3159" s="16">
        <f>IF(OR(C3159="",F3159=""),"",C3159-F3159)</f>
        <v/>
      </c>
      <c r="H3159" s="17">
        <f>IF(OR(C3159="",F3159="",F3159=0),"",C3159/F3159)</f>
        <v/>
      </c>
      <c r="I3159" s="18">
        <f>IF('01_RAW_FwdRV'!B3159="","",'01_RAW_FwdRV'!B3159)</f>
        <v/>
      </c>
      <c r="J3159" s="18">
        <f>IF(ROW()&lt;=3286,STDEV(D3160:D3180)*SQRT(252),"")</f>
        <v/>
      </c>
      <c r="K3159" s="18">
        <f>IF(ROW()&lt;=3244,LN(B3222/B3159),"")</f>
        <v/>
      </c>
      <c r="L3159" s="19" t="n">
        <v>0.1852438252058265</v>
      </c>
      <c r="M3159" s="19" t="n">
        <v>0.337555414819506</v>
      </c>
      <c r="N3159" s="17" t="n">
        <v>-0.275233812244359</v>
      </c>
      <c r="O3159" s="20">
        <f>IF(F3159="","",IF(F3159&lt;'04_VOLATILITY_REGIMES'!$C$5,"Low",IF(F3159&lt;'04_VOLATILITY_REGIMES'!$C$6,"Normal",IF(F3159&lt;'04_VOLATILITY_REGIMES'!$C$7,"High","Extreme"))))</f>
        <v/>
      </c>
      <c r="P3159" s="20">
        <f>O3160</f>
        <v/>
      </c>
      <c r="Q3159" s="21">
        <f>YEAR(A3159)</f>
        <v/>
      </c>
    </row>
    <row r="3160">
      <c r="A3160" s="14" t="n">
        <v>46051</v>
      </c>
      <c r="B3160" s="15">
        <f>'01_RAW_Spot'!B3160</f>
        <v/>
      </c>
      <c r="C3160" s="16">
        <f>'01_RAW_IV'!B3160</f>
        <v/>
      </c>
      <c r="D3160" s="15">
        <f>LN(B3160/B3159)</f>
        <v/>
      </c>
      <c r="E3160" s="16">
        <f>STDEV(D3140:D3160)*SQRT(252)</f>
        <v/>
      </c>
      <c r="F3160" s="16">
        <f>STDEV(D3098:D3160)*SQRT(252)</f>
        <v/>
      </c>
      <c r="G3160" s="16">
        <f>IF(OR(C3160="",F3160=""),"",C3160-F3160)</f>
        <v/>
      </c>
      <c r="H3160" s="17">
        <f>IF(OR(C3160="",F3160="",F3160=0),"",C3160/F3160)</f>
        <v/>
      </c>
      <c r="I3160" s="18">
        <f>IF('01_RAW_FwdRV'!B3160="","",'01_RAW_FwdRV'!B3160)</f>
        <v/>
      </c>
      <c r="J3160" s="18">
        <f>IF(ROW()&lt;=3286,STDEV(D3161:D3181)*SQRT(252),"")</f>
        <v/>
      </c>
      <c r="K3160" s="18">
        <f>IF(ROW()&lt;=3244,LN(B3223/B3160),"")</f>
        <v/>
      </c>
      <c r="L3160" s="19" t="n">
        <v>0.1978474200696423</v>
      </c>
      <c r="M3160" s="19" t="n">
        <v>0.3396644507755619</v>
      </c>
      <c r="N3160" s="17" t="n">
        <v>-0.1932007131002605</v>
      </c>
      <c r="O3160" s="20">
        <f>IF(F3160="","",IF(F3160&lt;'04_VOLATILITY_REGIMES'!$C$5,"Low",IF(F3160&lt;'04_VOLATILITY_REGIMES'!$C$6,"Normal",IF(F3160&lt;'04_VOLATILITY_REGIMES'!$C$7,"High","Extreme"))))</f>
        <v/>
      </c>
      <c r="P3160" s="20">
        <f>O3161</f>
        <v/>
      </c>
      <c r="Q3160" s="21">
        <f>YEAR(A3160)</f>
        <v/>
      </c>
    </row>
    <row r="3161">
      <c r="A3161" s="14" t="n">
        <v>46052</v>
      </c>
      <c r="B3161" s="15">
        <f>'01_RAW_Spot'!B3161</f>
        <v/>
      </c>
      <c r="C3161" s="16">
        <f>'01_RAW_IV'!B3161</f>
        <v/>
      </c>
      <c r="D3161" s="15">
        <f>LN(B3161/B3160)</f>
        <v/>
      </c>
      <c r="E3161" s="16">
        <f>STDEV(D3141:D3161)*SQRT(252)</f>
        <v/>
      </c>
      <c r="F3161" s="16">
        <f>STDEV(D3099:D3161)*SQRT(252)</f>
        <v/>
      </c>
      <c r="G3161" s="16">
        <f>IF(OR(C3161="",F3161=""),"",C3161-F3161)</f>
        <v/>
      </c>
      <c r="H3161" s="17">
        <f>IF(OR(C3161="",F3161="",F3161=0),"",C3161/F3161)</f>
        <v/>
      </c>
      <c r="I3161" s="18">
        <f>IF('01_RAW_FwdRV'!B3161="","",'01_RAW_FwdRV'!B3161)</f>
        <v/>
      </c>
      <c r="J3161" s="18">
        <f>IF(ROW()&lt;=3286,STDEV(D3162:D3182)*SQRT(252),"")</f>
        <v/>
      </c>
      <c r="K3161" s="18">
        <f>IF(ROW()&lt;=3244,LN(B3224/B3161),"")</f>
        <v/>
      </c>
      <c r="L3161" s="19" t="n">
        <v>0.2091772151898734</v>
      </c>
      <c r="M3161" s="19" t="n">
        <v>0.3370253164556962</v>
      </c>
      <c r="N3161" s="17" t="n">
        <v>-0.1314061218802771</v>
      </c>
      <c r="O3161" s="20">
        <f>IF(F3161="","",IF(F3161&lt;'04_VOLATILITY_REGIMES'!$C$5,"Low",IF(F3161&lt;'04_VOLATILITY_REGIMES'!$C$6,"Normal",IF(F3161&lt;'04_VOLATILITY_REGIMES'!$C$7,"High","Extreme"))))</f>
        <v/>
      </c>
      <c r="P3161" s="20">
        <f>O3162</f>
        <v/>
      </c>
      <c r="Q3161" s="21">
        <f>YEAR(A3161)</f>
        <v/>
      </c>
    </row>
    <row r="3162">
      <c r="A3162" s="14" t="n">
        <v>46055</v>
      </c>
      <c r="B3162" s="15">
        <f>'01_RAW_Spot'!B3162</f>
        <v/>
      </c>
      <c r="C3162" s="16">
        <f>'01_RAW_IV'!B3162</f>
        <v/>
      </c>
      <c r="D3162" s="15">
        <f>LN(B3162/B3161)</f>
        <v/>
      </c>
      <c r="E3162" s="16">
        <f>STDEV(D3142:D3162)*SQRT(252)</f>
        <v/>
      </c>
      <c r="F3162" s="16">
        <f>STDEV(D3100:D3162)*SQRT(252)</f>
        <v/>
      </c>
      <c r="G3162" s="16">
        <f>IF(OR(C3162="",F3162=""),"",C3162-F3162)</f>
        <v/>
      </c>
      <c r="H3162" s="17">
        <f>IF(OR(C3162="",F3162="",F3162=0),"",C3162/F3162)</f>
        <v/>
      </c>
      <c r="I3162" s="18">
        <f>IF('01_RAW_FwdRV'!B3162="","",'01_RAW_FwdRV'!B3162)</f>
        <v/>
      </c>
      <c r="J3162" s="18">
        <f>IF(ROW()&lt;=3286,STDEV(D3163:D3183)*SQRT(252),"")</f>
        <v/>
      </c>
      <c r="K3162" s="18">
        <f>IF(ROW()&lt;=3244,LN(B3225/B3162),"")</f>
        <v/>
      </c>
      <c r="L3162" s="19" t="n">
        <v>0.2065801961404619</v>
      </c>
      <c r="M3162" s="19" t="n">
        <v>0.3457766529579247</v>
      </c>
      <c r="N3162" s="17" t="n">
        <v>-0.1659530680494969</v>
      </c>
      <c r="O3162" s="20">
        <f>IF(F3162="","",IF(F3162&lt;'04_VOLATILITY_REGIMES'!$C$5,"Low",IF(F3162&lt;'04_VOLATILITY_REGIMES'!$C$6,"Normal",IF(F3162&lt;'04_VOLATILITY_REGIMES'!$C$7,"High","Extreme"))))</f>
        <v/>
      </c>
      <c r="P3162" s="20">
        <f>O3163</f>
        <v/>
      </c>
      <c r="Q3162" s="21">
        <f>YEAR(A3162)</f>
        <v/>
      </c>
    </row>
    <row r="3163">
      <c r="A3163" s="14" t="n">
        <v>46056</v>
      </c>
      <c r="B3163" s="15">
        <f>'01_RAW_Spot'!B3163</f>
        <v/>
      </c>
      <c r="C3163" s="16">
        <f>'01_RAW_IV'!B3163</f>
        <v/>
      </c>
      <c r="D3163" s="15">
        <f>LN(B3163/B3162)</f>
        <v/>
      </c>
      <c r="E3163" s="16">
        <f>STDEV(D3143:D3163)*SQRT(252)</f>
        <v/>
      </c>
      <c r="F3163" s="16">
        <f>STDEV(D3101:D3163)*SQRT(252)</f>
        <v/>
      </c>
      <c r="G3163" s="16">
        <f>IF(OR(C3163="",F3163=""),"",C3163-F3163)</f>
        <v/>
      </c>
      <c r="H3163" s="17">
        <f>IF(OR(C3163="",F3163="",F3163=0),"",C3163/F3163)</f>
        <v/>
      </c>
      <c r="I3163" s="18">
        <f>IF('01_RAW_FwdRV'!B3163="","",'01_RAW_FwdRV'!B3163)</f>
        <v/>
      </c>
      <c r="J3163" s="18">
        <f>IF(ROW()&lt;=3286,STDEV(D3164:D3184)*SQRT(252),"")</f>
        <v/>
      </c>
      <c r="K3163" s="18">
        <f>IF(ROW()&lt;=3244,LN(B3226/B3163),"")</f>
        <v/>
      </c>
      <c r="L3163" s="19" t="n">
        <v>0.2160025300442758</v>
      </c>
      <c r="M3163" s="19" t="n">
        <v>0.5439595192915876</v>
      </c>
      <c r="N3163" s="17" t="n">
        <v>-0.6697687399708857</v>
      </c>
      <c r="O3163" s="20">
        <f>IF(F3163="","",IF(F3163&lt;'04_VOLATILITY_REGIMES'!$C$5,"Low",IF(F3163&lt;'04_VOLATILITY_REGIMES'!$C$6,"Normal",IF(F3163&lt;'04_VOLATILITY_REGIMES'!$C$7,"High","Extreme"))))</f>
        <v/>
      </c>
      <c r="P3163" s="20">
        <f>O3164</f>
        <v/>
      </c>
      <c r="Q3163" s="21">
        <f>YEAR(A3163)</f>
        <v/>
      </c>
    </row>
    <row r="3164">
      <c r="A3164" s="14" t="n">
        <v>46057</v>
      </c>
      <c r="B3164" s="15">
        <f>'01_RAW_Spot'!B3164</f>
        <v/>
      </c>
      <c r="C3164" s="16">
        <f>'01_RAW_IV'!B3164</f>
        <v/>
      </c>
      <c r="D3164" s="15">
        <f>LN(B3164/B3163)</f>
        <v/>
      </c>
      <c r="E3164" s="16">
        <f>STDEV(D3144:D3164)*SQRT(252)</f>
        <v/>
      </c>
      <c r="F3164" s="16">
        <f>STDEV(D3102:D3164)*SQRT(252)</f>
        <v/>
      </c>
      <c r="G3164" s="16">
        <f>IF(OR(C3164="",F3164=""),"",C3164-F3164)</f>
        <v/>
      </c>
      <c r="H3164" s="17">
        <f>IF(OR(C3164="",F3164="",F3164=0),"",C3164/F3164)</f>
        <v/>
      </c>
      <c r="I3164" s="18">
        <f>IF('01_RAW_FwdRV'!B3164="","",'01_RAW_FwdRV'!B3164)</f>
        <v/>
      </c>
      <c r="J3164" s="18">
        <f>IF(ROW()&lt;=3286,STDEV(D3165:D3185)*SQRT(252),"")</f>
        <v/>
      </c>
      <c r="K3164" s="18">
        <f>IF(ROW()&lt;=3244,LN(B3227/B3164),"")</f>
        <v/>
      </c>
      <c r="L3164" s="19" t="n">
        <v>0.2036041732532406</v>
      </c>
      <c r="M3164" s="19" t="n">
        <v>0.5447360101169776</v>
      </c>
      <c r="N3164" s="17" t="n">
        <v>-0.7325136733126396</v>
      </c>
      <c r="O3164" s="20">
        <f>IF(F3164="","",IF(F3164&lt;'04_VOLATILITY_REGIMES'!$C$5,"Low",IF(F3164&lt;'04_VOLATILITY_REGIMES'!$C$6,"Normal",IF(F3164&lt;'04_VOLATILITY_REGIMES'!$C$7,"High","Extreme"))))</f>
        <v/>
      </c>
      <c r="P3164" s="20">
        <f>O3165</f>
        <v/>
      </c>
      <c r="Q3164" s="21">
        <f>YEAR(A3164)</f>
        <v/>
      </c>
    </row>
    <row r="3165">
      <c r="A3165" s="14" t="n">
        <v>46058</v>
      </c>
      <c r="B3165" s="15">
        <f>'01_RAW_Spot'!B3165</f>
        <v/>
      </c>
      <c r="C3165" s="16">
        <f>'01_RAW_IV'!B3165</f>
        <v/>
      </c>
      <c r="D3165" s="15">
        <f>LN(B3165/B3164)</f>
        <v/>
      </c>
      <c r="E3165" s="16">
        <f>STDEV(D3145:D3165)*SQRT(252)</f>
        <v/>
      </c>
      <c r="F3165" s="16">
        <f>STDEV(D3103:D3165)*SQRT(252)</f>
        <v/>
      </c>
      <c r="G3165" s="16">
        <f>IF(OR(C3165="",F3165=""),"",C3165-F3165)</f>
        <v/>
      </c>
      <c r="H3165" s="17">
        <f>IF(OR(C3165="",F3165="",F3165=0),"",C3165/F3165)</f>
        <v/>
      </c>
      <c r="I3165" s="18">
        <f>IF('01_RAW_FwdRV'!B3165="","",'01_RAW_FwdRV'!B3165)</f>
        <v/>
      </c>
      <c r="J3165" s="18">
        <f>IF(ROW()&lt;=3286,STDEV(D3166:D3186)*SQRT(252),"")</f>
        <v/>
      </c>
      <c r="K3165" s="18">
        <f>IF(ROW()&lt;=3244,LN(B3228/B3165),"")</f>
        <v/>
      </c>
      <c r="L3165" s="19" t="n">
        <v>0.1905815423514539</v>
      </c>
      <c r="M3165" s="19" t="n">
        <v>0.5442477876106194</v>
      </c>
      <c r="N3165" s="17" t="n">
        <v>-0.7938752759871839</v>
      </c>
      <c r="O3165" s="20">
        <f>IF(F3165="","",IF(F3165&lt;'04_VOLATILITY_REGIMES'!$C$5,"Low",IF(F3165&lt;'04_VOLATILITY_REGIMES'!$C$6,"Normal",IF(F3165&lt;'04_VOLATILITY_REGIMES'!$C$7,"High","Extreme"))))</f>
        <v/>
      </c>
      <c r="P3165" s="20">
        <f>O3166</f>
        <v/>
      </c>
      <c r="Q3165" s="21">
        <f>YEAR(A3165)</f>
        <v/>
      </c>
    </row>
    <row r="3166">
      <c r="A3166" s="14" t="n">
        <v>46059</v>
      </c>
      <c r="B3166" s="15">
        <f>'01_RAW_Spot'!B3166</f>
        <v/>
      </c>
      <c r="C3166" s="16">
        <f>'01_RAW_IV'!B3166</f>
        <v/>
      </c>
      <c r="D3166" s="15">
        <f>LN(B3166/B3165)</f>
        <v/>
      </c>
      <c r="E3166" s="16">
        <f>STDEV(D3146:D3166)*SQRT(252)</f>
        <v/>
      </c>
      <c r="F3166" s="16">
        <f>STDEV(D3104:D3166)*SQRT(252)</f>
        <v/>
      </c>
      <c r="G3166" s="16">
        <f>IF(OR(C3166="",F3166=""),"",C3166-F3166)</f>
        <v/>
      </c>
      <c r="H3166" s="17">
        <f>IF(OR(C3166="",F3166="",F3166=0),"",C3166/F3166)</f>
        <v/>
      </c>
      <c r="I3166" s="18">
        <f>IF('01_RAW_FwdRV'!B3166="","",'01_RAW_FwdRV'!B3166)</f>
        <v/>
      </c>
      <c r="J3166" s="18">
        <f>IF(ROW()&lt;=3286,STDEV(D3167:D3187)*SQRT(252),"")</f>
        <v/>
      </c>
      <c r="K3166" s="18">
        <f>IF(ROW()&lt;=3244,LN(B3229/B3166),"")</f>
        <v/>
      </c>
      <c r="L3166" s="19" t="n">
        <v>0.1946287519747235</v>
      </c>
      <c r="M3166" s="19" t="n">
        <v>0.5522906793048973</v>
      </c>
      <c r="N3166" s="17" t="n">
        <v>-0.7942294063408418</v>
      </c>
      <c r="O3166" s="20">
        <f>IF(F3166="","",IF(F3166&lt;'04_VOLATILITY_REGIMES'!$C$5,"Low",IF(F3166&lt;'04_VOLATILITY_REGIMES'!$C$6,"Normal",IF(F3166&lt;'04_VOLATILITY_REGIMES'!$C$7,"High","Extreme"))))</f>
        <v/>
      </c>
      <c r="P3166" s="20">
        <f>O3167</f>
        <v/>
      </c>
      <c r="Q3166" s="21">
        <f>YEAR(A3166)</f>
        <v/>
      </c>
    </row>
    <row r="3167">
      <c r="A3167" s="14" t="n">
        <v>46062</v>
      </c>
      <c r="B3167" s="15">
        <f>'01_RAW_Spot'!B3167</f>
        <v/>
      </c>
      <c r="C3167" s="16">
        <f>'01_RAW_IV'!B3167</f>
        <v/>
      </c>
      <c r="D3167" s="15">
        <f>LN(B3167/B3166)</f>
        <v/>
      </c>
      <c r="E3167" s="16">
        <f>STDEV(D3147:D3167)*SQRT(252)</f>
        <v/>
      </c>
      <c r="F3167" s="16">
        <f>STDEV(D3105:D3167)*SQRT(252)</f>
        <v/>
      </c>
      <c r="G3167" s="16">
        <f>IF(OR(C3167="",F3167=""),"",C3167-F3167)</f>
        <v/>
      </c>
      <c r="H3167" s="17">
        <f>IF(OR(C3167="",F3167="",F3167=0),"",C3167/F3167)</f>
        <v/>
      </c>
      <c r="I3167" s="18">
        <f>IF('01_RAW_FwdRV'!B3167="","",'01_RAW_FwdRV'!B3167)</f>
        <v/>
      </c>
      <c r="J3167" s="18">
        <f>IF(ROW()&lt;=3286,STDEV(D3168:D3188)*SQRT(252),"")</f>
        <v/>
      </c>
      <c r="K3167" s="18">
        <f>IF(ROW()&lt;=3244,LN(B3230/B3167),"")</f>
        <v/>
      </c>
      <c r="L3167" s="19" t="n">
        <v>0.1964624131396083</v>
      </c>
      <c r="M3167" s="19" t="n">
        <v>0.5530638029058749</v>
      </c>
      <c r="N3167" s="17" t="n">
        <v>-0.7923000130472696</v>
      </c>
      <c r="O3167" s="20">
        <f>IF(F3167="","",IF(F3167&lt;'04_VOLATILITY_REGIMES'!$C$5,"Low",IF(F3167&lt;'04_VOLATILITY_REGIMES'!$C$6,"Normal",IF(F3167&lt;'04_VOLATILITY_REGIMES'!$C$7,"High","Extreme"))))</f>
        <v/>
      </c>
      <c r="P3167" s="20">
        <f>O3168</f>
        <v/>
      </c>
      <c r="Q3167" s="21">
        <f>YEAR(A3167)</f>
        <v/>
      </c>
    </row>
    <row r="3168">
      <c r="A3168" s="14" t="n">
        <v>46063</v>
      </c>
      <c r="B3168" s="15">
        <f>'01_RAW_Spot'!B3168</f>
        <v/>
      </c>
      <c r="C3168" s="16">
        <f>'01_RAW_IV'!B3168</f>
        <v/>
      </c>
      <c r="D3168" s="15">
        <f>LN(B3168/B3167)</f>
        <v/>
      </c>
      <c r="E3168" s="16">
        <f>STDEV(D3148:D3168)*SQRT(252)</f>
        <v/>
      </c>
      <c r="F3168" s="16">
        <f>STDEV(D3106:D3168)*SQRT(252)</f>
        <v/>
      </c>
      <c r="G3168" s="16">
        <f>IF(OR(C3168="",F3168=""),"",C3168-F3168)</f>
        <v/>
      </c>
      <c r="H3168" s="17">
        <f>IF(OR(C3168="",F3168="",F3168=0),"",C3168/F3168)</f>
        <v/>
      </c>
      <c r="I3168" s="18">
        <f>IF('01_RAW_FwdRV'!B3168="","",'01_RAW_FwdRV'!B3168)</f>
        <v/>
      </c>
      <c r="J3168" s="18">
        <f>IF(ROW()&lt;=3286,STDEV(D3169:D3189)*SQRT(252),"")</f>
        <v/>
      </c>
      <c r="K3168" s="18">
        <f>IF(ROW()&lt;=3244,LN(B3231/B3168),"")</f>
        <v/>
      </c>
      <c r="L3168" s="19" t="n">
        <v>0.1900852541837701</v>
      </c>
      <c r="M3168" s="19" t="n">
        <v>0.5566782443953268</v>
      </c>
      <c r="N3168" s="17" t="n">
        <v>-0.8367472638255731</v>
      </c>
      <c r="O3168" s="20">
        <f>IF(F3168="","",IF(F3168&lt;'04_VOLATILITY_REGIMES'!$C$5,"Low",IF(F3168&lt;'04_VOLATILITY_REGIMES'!$C$6,"Normal",IF(F3168&lt;'04_VOLATILITY_REGIMES'!$C$7,"High","Extreme"))))</f>
        <v/>
      </c>
      <c r="P3168" s="20">
        <f>O3169</f>
        <v/>
      </c>
      <c r="Q3168" s="21">
        <f>YEAR(A3168)</f>
        <v/>
      </c>
    </row>
    <row r="3169">
      <c r="A3169" s="14" t="n">
        <v>46064</v>
      </c>
      <c r="B3169" s="15">
        <f>'01_RAW_Spot'!B3169</f>
        <v/>
      </c>
      <c r="C3169" s="16">
        <f>'01_RAW_IV'!B3169</f>
        <v/>
      </c>
      <c r="D3169" s="15">
        <f>LN(B3169/B3168)</f>
        <v/>
      </c>
      <c r="E3169" s="16">
        <f>STDEV(D3149:D3169)*SQRT(252)</f>
        <v/>
      </c>
      <c r="F3169" s="16">
        <f>STDEV(D3107:D3169)*SQRT(252)</f>
        <v/>
      </c>
      <c r="G3169" s="16">
        <f>IF(OR(C3169="",F3169=""),"",C3169-F3169)</f>
        <v/>
      </c>
      <c r="H3169" s="17">
        <f>IF(OR(C3169="",F3169="",F3169=0),"",C3169/F3169)</f>
        <v/>
      </c>
      <c r="I3169" s="18">
        <f>IF('01_RAW_FwdRV'!B3169="","",'01_RAW_FwdRV'!B3169)</f>
        <v/>
      </c>
      <c r="J3169" s="18">
        <f>IF(ROW()&lt;=3286,STDEV(D3170:D3190)*SQRT(252),"")</f>
        <v/>
      </c>
      <c r="K3169" s="18">
        <f>IF(ROW()&lt;=3244,LN(B3232/B3169),"")</f>
        <v/>
      </c>
      <c r="L3169" s="19" t="n">
        <v>0.1811868686868687</v>
      </c>
      <c r="M3169" s="19" t="n">
        <v>0.555239898989899</v>
      </c>
      <c r="N3169" s="17" t="n">
        <v>-0.8958274195517908</v>
      </c>
      <c r="O3169" s="20">
        <f>IF(F3169="","",IF(F3169&lt;'04_VOLATILITY_REGIMES'!$C$5,"Low",IF(F3169&lt;'04_VOLATILITY_REGIMES'!$C$6,"Normal",IF(F3169&lt;'04_VOLATILITY_REGIMES'!$C$7,"High","Extreme"))))</f>
        <v/>
      </c>
      <c r="P3169" s="20">
        <f>O3170</f>
        <v/>
      </c>
      <c r="Q3169" s="21">
        <f>YEAR(A3169)</f>
        <v/>
      </c>
    </row>
    <row r="3170">
      <c r="A3170" s="14" t="n">
        <v>46065</v>
      </c>
      <c r="B3170" s="15">
        <f>'01_RAW_Spot'!B3170</f>
        <v/>
      </c>
      <c r="C3170" s="16">
        <f>'01_RAW_IV'!B3170</f>
        <v/>
      </c>
      <c r="D3170" s="15">
        <f>LN(B3170/B3169)</f>
        <v/>
      </c>
      <c r="E3170" s="16">
        <f>STDEV(D3150:D3170)*SQRT(252)</f>
        <v/>
      </c>
      <c r="F3170" s="16">
        <f>STDEV(D3108:D3170)*SQRT(252)</f>
        <v/>
      </c>
      <c r="G3170" s="16">
        <f>IF(OR(C3170="",F3170=""),"",C3170-F3170)</f>
        <v/>
      </c>
      <c r="H3170" s="17">
        <f>IF(OR(C3170="",F3170="",F3170=0),"",C3170/F3170)</f>
        <v/>
      </c>
      <c r="I3170" s="18">
        <f>IF('01_RAW_FwdRV'!B3170="","",'01_RAW_FwdRV'!B3170)</f>
        <v/>
      </c>
      <c r="J3170" s="18">
        <f>IF(ROW()&lt;=3286,STDEV(D3171:D3191)*SQRT(252),"")</f>
        <v/>
      </c>
      <c r="K3170" s="18">
        <f>IF(ROW()&lt;=3244,LN(B3233/B3170),"")</f>
        <v/>
      </c>
      <c r="L3170" s="19" t="n">
        <v>0.1836541495739981</v>
      </c>
      <c r="M3170" s="19" t="n">
        <v>0.556642473966551</v>
      </c>
      <c r="N3170" s="17" t="n">
        <v>-0.8944864285882242</v>
      </c>
      <c r="O3170" s="20">
        <f>IF(F3170="","",IF(F3170&lt;'04_VOLATILITY_REGIMES'!$C$5,"Low",IF(F3170&lt;'04_VOLATILITY_REGIMES'!$C$6,"Normal",IF(F3170&lt;'04_VOLATILITY_REGIMES'!$C$7,"High","Extreme"))))</f>
        <v/>
      </c>
      <c r="P3170" s="20">
        <f>O3171</f>
        <v/>
      </c>
      <c r="Q3170" s="21">
        <f>YEAR(A3170)</f>
        <v/>
      </c>
    </row>
    <row r="3171">
      <c r="A3171" s="14" t="n">
        <v>46066</v>
      </c>
      <c r="B3171" s="15">
        <f>'01_RAW_Spot'!B3171</f>
        <v/>
      </c>
      <c r="C3171" s="16">
        <f>'01_RAW_IV'!B3171</f>
        <v/>
      </c>
      <c r="D3171" s="15">
        <f>LN(B3171/B3170)</f>
        <v/>
      </c>
      <c r="E3171" s="16">
        <f>STDEV(D3151:D3171)*SQRT(252)</f>
        <v/>
      </c>
      <c r="F3171" s="16">
        <f>STDEV(D3109:D3171)*SQRT(252)</f>
        <v/>
      </c>
      <c r="G3171" s="16">
        <f>IF(OR(C3171="",F3171=""),"",C3171-F3171)</f>
        <v/>
      </c>
      <c r="H3171" s="17">
        <f>IF(OR(C3171="",F3171="",F3171=0),"",C3171/F3171)</f>
        <v/>
      </c>
      <c r="I3171" s="18">
        <f>IF('01_RAW_FwdRV'!B3171="","",'01_RAW_FwdRV'!B3171)</f>
        <v/>
      </c>
      <c r="J3171" s="18">
        <f>IF(ROW()&lt;=3286,STDEV(D3172:D3192)*SQRT(252),"")</f>
        <v/>
      </c>
      <c r="K3171" s="18">
        <f>IF(ROW()&lt;=3244,LN(B3234/B3171),"")</f>
        <v/>
      </c>
      <c r="L3171" s="19" t="n">
        <v>0.1798107255520505</v>
      </c>
      <c r="M3171" s="19" t="n">
        <v>0.556782334384858</v>
      </c>
      <c r="N3171" s="17" t="n">
        <v>-0.9053649167677418</v>
      </c>
      <c r="O3171" s="20">
        <f>IF(F3171="","",IF(F3171&lt;'04_VOLATILITY_REGIMES'!$C$5,"Low",IF(F3171&lt;'04_VOLATILITY_REGIMES'!$C$6,"Normal",IF(F3171&lt;'04_VOLATILITY_REGIMES'!$C$7,"High","Extreme"))))</f>
        <v/>
      </c>
      <c r="P3171" s="20">
        <f>O3172</f>
        <v/>
      </c>
      <c r="Q3171" s="21">
        <f>YEAR(A3171)</f>
        <v/>
      </c>
    </row>
    <row r="3172">
      <c r="A3172" s="14" t="n">
        <v>46069</v>
      </c>
      <c r="B3172" s="15">
        <f>'01_RAW_Spot'!B3172</f>
        <v/>
      </c>
      <c r="C3172" s="16">
        <f>'01_RAW_IV'!B3172</f>
        <v/>
      </c>
      <c r="D3172" s="15">
        <f>LN(B3172/B3171)</f>
        <v/>
      </c>
      <c r="E3172" s="16">
        <f>STDEV(D3152:D3172)*SQRT(252)</f>
        <v/>
      </c>
      <c r="F3172" s="16">
        <f>STDEV(D3110:D3172)*SQRT(252)</f>
        <v/>
      </c>
      <c r="G3172" s="16">
        <f>IF(OR(C3172="",F3172=""),"",C3172-F3172)</f>
        <v/>
      </c>
      <c r="H3172" s="17">
        <f>IF(OR(C3172="",F3172="",F3172=0),"",C3172/F3172)</f>
        <v/>
      </c>
      <c r="I3172" s="18">
        <f>IF('01_RAW_FwdRV'!B3172="","",'01_RAW_FwdRV'!B3172)</f>
        <v/>
      </c>
      <c r="J3172" s="18">
        <f>IF(ROW()&lt;=3286,STDEV(D3173:D3193)*SQRT(252),"")</f>
        <v/>
      </c>
      <c r="K3172" s="18">
        <f>IF(ROW()&lt;=3244,LN(B3235/B3172),"")</f>
        <v/>
      </c>
      <c r="L3172" s="19" t="n">
        <v>0.1775465152948597</v>
      </c>
      <c r="M3172" s="19" t="n">
        <v>0.5562913907284768</v>
      </c>
      <c r="N3172" s="17" t="n">
        <v>-0.9315449543279268</v>
      </c>
      <c r="O3172" s="20">
        <f>IF(F3172="","",IF(F3172&lt;'04_VOLATILITY_REGIMES'!$C$5,"Low",IF(F3172&lt;'04_VOLATILITY_REGIMES'!$C$6,"Normal",IF(F3172&lt;'04_VOLATILITY_REGIMES'!$C$7,"High","Extreme"))))</f>
        <v/>
      </c>
      <c r="P3172" s="20">
        <f>O3173</f>
        <v/>
      </c>
      <c r="Q3172" s="21">
        <f>YEAR(A3172)</f>
        <v/>
      </c>
    </row>
    <row r="3173">
      <c r="A3173" s="14" t="n">
        <v>46070</v>
      </c>
      <c r="B3173" s="15">
        <f>'01_RAW_Spot'!B3173</f>
        <v/>
      </c>
      <c r="C3173" s="16">
        <f>'01_RAW_IV'!B3173</f>
        <v/>
      </c>
      <c r="D3173" s="15">
        <f>LN(B3173/B3172)</f>
        <v/>
      </c>
      <c r="E3173" s="16">
        <f>STDEV(D3153:D3173)*SQRT(252)</f>
        <v/>
      </c>
      <c r="F3173" s="16">
        <f>STDEV(D3111:D3173)*SQRT(252)</f>
        <v/>
      </c>
      <c r="G3173" s="16">
        <f>IF(OR(C3173="",F3173=""),"",C3173-F3173)</f>
        <v/>
      </c>
      <c r="H3173" s="17">
        <f>IF(OR(C3173="",F3173="",F3173=0),"",C3173/F3173)</f>
        <v/>
      </c>
      <c r="I3173" s="18">
        <f>IF('01_RAW_FwdRV'!B3173="","",'01_RAW_FwdRV'!B3173)</f>
        <v/>
      </c>
      <c r="J3173" s="18">
        <f>IF(ROW()&lt;=3286,STDEV(D3174:D3194)*SQRT(252),"")</f>
        <v/>
      </c>
      <c r="K3173" s="18">
        <f>IF(ROW()&lt;=3244,LN(B3236/B3173),"")</f>
        <v/>
      </c>
      <c r="L3173" s="19" t="n">
        <v>0.1733921815889029</v>
      </c>
      <c r="M3173" s="19" t="n">
        <v>0.5535939470365699</v>
      </c>
      <c r="N3173" s="17" t="n">
        <v>-0.9715300808564418</v>
      </c>
      <c r="O3173" s="20">
        <f>IF(F3173="","",IF(F3173&lt;'04_VOLATILITY_REGIMES'!$C$5,"Low",IF(F3173&lt;'04_VOLATILITY_REGIMES'!$C$6,"Normal",IF(F3173&lt;'04_VOLATILITY_REGIMES'!$C$7,"High","Extreme"))))</f>
        <v/>
      </c>
      <c r="P3173" s="20">
        <f>O3174</f>
        <v/>
      </c>
      <c r="Q3173" s="21">
        <f>YEAR(A3173)</f>
        <v/>
      </c>
    </row>
    <row r="3174">
      <c r="A3174" s="14" t="n">
        <v>46071</v>
      </c>
      <c r="B3174" s="15">
        <f>'01_RAW_Spot'!B3174</f>
        <v/>
      </c>
      <c r="C3174" s="16">
        <f>'01_RAW_IV'!B3174</f>
        <v/>
      </c>
      <c r="D3174" s="15">
        <f>LN(B3174/B3173)</f>
        <v/>
      </c>
      <c r="E3174" s="16">
        <f>STDEV(D3154:D3174)*SQRT(252)</f>
        <v/>
      </c>
      <c r="F3174" s="16">
        <f>STDEV(D3112:D3174)*SQRT(252)</f>
        <v/>
      </c>
      <c r="G3174" s="16">
        <f>IF(OR(C3174="",F3174=""),"",C3174-F3174)</f>
        <v/>
      </c>
      <c r="H3174" s="17">
        <f>IF(OR(C3174="",F3174="",F3174=0),"",C3174/F3174)</f>
        <v/>
      </c>
      <c r="I3174" s="18">
        <f>IF('01_RAW_FwdRV'!B3174="","",'01_RAW_FwdRV'!B3174)</f>
        <v/>
      </c>
      <c r="J3174" s="18">
        <f>IF(ROW()&lt;=3286,STDEV(D3175:D3195)*SQRT(252),"")</f>
        <v/>
      </c>
      <c r="K3174" s="18">
        <f>IF(ROW()&lt;=3244,LN(B3237/B3174),"")</f>
        <v/>
      </c>
      <c r="L3174" s="19" t="n">
        <v>0.1717617396785377</v>
      </c>
      <c r="M3174" s="19" t="n">
        <v>0.5534194768358021</v>
      </c>
      <c r="N3174" s="17" t="n">
        <v>-0.98168101440219</v>
      </c>
      <c r="O3174" s="20">
        <f>IF(F3174="","",IF(F3174&lt;'04_VOLATILITY_REGIMES'!$C$5,"Low",IF(F3174&lt;'04_VOLATILITY_REGIMES'!$C$6,"Normal",IF(F3174&lt;'04_VOLATILITY_REGIMES'!$C$7,"High","Extreme"))))</f>
        <v/>
      </c>
      <c r="P3174" s="20">
        <f>O3175</f>
        <v/>
      </c>
      <c r="Q3174" s="21">
        <f>YEAR(A3174)</f>
        <v/>
      </c>
    </row>
    <row r="3175">
      <c r="A3175" s="14" t="n">
        <v>46073</v>
      </c>
      <c r="B3175" s="15">
        <f>'01_RAW_Spot'!B3175</f>
        <v/>
      </c>
      <c r="C3175" s="16">
        <f>'01_RAW_IV'!B3175</f>
        <v/>
      </c>
      <c r="D3175" s="15">
        <f>LN(B3175/B3174)</f>
        <v/>
      </c>
      <c r="E3175" s="16">
        <f>STDEV(D3155:D3175)*SQRT(252)</f>
        <v/>
      </c>
      <c r="F3175" s="16">
        <f>STDEV(D3113:D3175)*SQRT(252)</f>
        <v/>
      </c>
      <c r="G3175" s="16">
        <f>IF(OR(C3175="",F3175=""),"",C3175-F3175)</f>
        <v/>
      </c>
      <c r="H3175" s="17">
        <f>IF(OR(C3175="",F3175="",F3175=0),"",C3175/F3175)</f>
        <v/>
      </c>
      <c r="I3175" s="18">
        <f>IF('01_RAW_FwdRV'!B3175="","",'01_RAW_FwdRV'!B3175)</f>
        <v/>
      </c>
      <c r="J3175" s="18">
        <f>IF(ROW()&lt;=3286,STDEV(D3176:D3196)*SQRT(252),"")</f>
        <v/>
      </c>
      <c r="K3175" s="18">
        <f>IF(ROW()&lt;=3244,LN(B3238/B3175),"")</f>
        <v/>
      </c>
      <c r="L3175" s="19" t="n">
        <v>0.1758034026465028</v>
      </c>
      <c r="M3175" s="19" t="n">
        <v>0.5633270321361059</v>
      </c>
      <c r="N3175" s="17" t="n">
        <v>-0.9678001682506752</v>
      </c>
      <c r="O3175" s="20">
        <f>IF(F3175="","",IF(F3175&lt;'04_VOLATILITY_REGIMES'!$C$5,"Low",IF(F3175&lt;'04_VOLATILITY_REGIMES'!$C$6,"Normal",IF(F3175&lt;'04_VOLATILITY_REGIMES'!$C$7,"High","Extreme"))))</f>
        <v/>
      </c>
      <c r="P3175" s="20">
        <f>O3176</f>
        <v/>
      </c>
      <c r="Q3175" s="21">
        <f>YEAR(A3175)</f>
        <v/>
      </c>
    </row>
    <row r="3176">
      <c r="A3176" s="14" t="n">
        <v>46076</v>
      </c>
      <c r="B3176" s="15">
        <f>'01_RAW_Spot'!B3176</f>
        <v/>
      </c>
      <c r="C3176" s="16">
        <f>'01_RAW_IV'!B3176</f>
        <v/>
      </c>
      <c r="D3176" s="15">
        <f>LN(B3176/B3175)</f>
        <v/>
      </c>
      <c r="E3176" s="16">
        <f>STDEV(D3156:D3176)*SQRT(252)</f>
        <v/>
      </c>
      <c r="F3176" s="16">
        <f>STDEV(D3114:D3176)*SQRT(252)</f>
        <v/>
      </c>
      <c r="G3176" s="16">
        <f>IF(OR(C3176="",F3176=""),"",C3176-F3176)</f>
        <v/>
      </c>
      <c r="H3176" s="17">
        <f>IF(OR(C3176="",F3176="",F3176=0),"",C3176/F3176)</f>
        <v/>
      </c>
      <c r="I3176" s="18">
        <f>IF('01_RAW_FwdRV'!B3176="","",'01_RAW_FwdRV'!B3176)</f>
        <v/>
      </c>
      <c r="J3176" s="18">
        <f>IF(ROW()&lt;=3286,STDEV(D3177:D3197)*SQRT(252),"")</f>
        <v/>
      </c>
      <c r="K3176" s="18">
        <f>IF(ROW()&lt;=3244,LN(B3239/B3176),"")</f>
        <v/>
      </c>
      <c r="L3176" s="19" t="n">
        <v>0.1766929133858268</v>
      </c>
      <c r="M3176" s="19" t="n">
        <v>0.5640944881889763</v>
      </c>
      <c r="N3176" s="17" t="n">
        <v>-0.9648723257722638</v>
      </c>
      <c r="O3176" s="20">
        <f>IF(F3176="","",IF(F3176&lt;'04_VOLATILITY_REGIMES'!$C$5,"Low",IF(F3176&lt;'04_VOLATILITY_REGIMES'!$C$6,"Normal",IF(F3176&lt;'04_VOLATILITY_REGIMES'!$C$7,"High","Extreme"))))</f>
        <v/>
      </c>
      <c r="P3176" s="20">
        <f>O3177</f>
        <v/>
      </c>
      <c r="Q3176" s="21">
        <f>YEAR(A3176)</f>
        <v/>
      </c>
    </row>
    <row r="3177">
      <c r="A3177" s="14" t="n">
        <v>46077</v>
      </c>
      <c r="B3177" s="15">
        <f>'01_RAW_Spot'!B3177</f>
        <v/>
      </c>
      <c r="C3177" s="16">
        <f>'01_RAW_IV'!B3177</f>
        <v/>
      </c>
      <c r="D3177" s="15">
        <f>LN(B3177/B3176)</f>
        <v/>
      </c>
      <c r="E3177" s="16">
        <f>STDEV(D3157:D3177)*SQRT(252)</f>
        <v/>
      </c>
      <c r="F3177" s="16">
        <f>STDEV(D3115:D3177)*SQRT(252)</f>
        <v/>
      </c>
      <c r="G3177" s="16">
        <f>IF(OR(C3177="",F3177=""),"",C3177-F3177)</f>
        <v/>
      </c>
      <c r="H3177" s="17">
        <f>IF(OR(C3177="",F3177="",F3177=0),"",C3177/F3177)</f>
        <v/>
      </c>
      <c r="I3177" s="18">
        <f>IF('01_RAW_FwdRV'!B3177="","",'01_RAW_FwdRV'!B3177)</f>
        <v/>
      </c>
      <c r="J3177" s="18">
        <f>IF(ROW()&lt;=3286,STDEV(D3178:D3198)*SQRT(252),"")</f>
        <v/>
      </c>
      <c r="K3177" s="18">
        <f>IF(ROW()&lt;=3244,LN(B3240/B3177),"")</f>
        <v/>
      </c>
      <c r="L3177" s="19" t="n">
        <v>0.1738035264483627</v>
      </c>
      <c r="M3177" s="19" t="n">
        <v>0.5229848866498741</v>
      </c>
      <c r="N3177" s="17" t="n">
        <v>-0.8445655842588388</v>
      </c>
      <c r="O3177" s="20">
        <f>IF(F3177="","",IF(F3177&lt;'04_VOLATILITY_REGIMES'!$C$5,"Low",IF(F3177&lt;'04_VOLATILITY_REGIMES'!$C$6,"Normal",IF(F3177&lt;'04_VOLATILITY_REGIMES'!$C$7,"High","Extreme"))))</f>
        <v/>
      </c>
      <c r="P3177" s="20">
        <f>O3178</f>
        <v/>
      </c>
      <c r="Q3177" s="21">
        <f>YEAR(A3177)</f>
        <v/>
      </c>
    </row>
    <row r="3178">
      <c r="A3178" s="14" t="n">
        <v>46078</v>
      </c>
      <c r="B3178" s="15">
        <f>'01_RAW_Spot'!B3178</f>
        <v/>
      </c>
      <c r="C3178" s="16">
        <f>'01_RAW_IV'!B3178</f>
        <v/>
      </c>
      <c r="D3178" s="15">
        <f>LN(B3178/B3177)</f>
        <v/>
      </c>
      <c r="E3178" s="16">
        <f>STDEV(D3158:D3178)*SQRT(252)</f>
        <v/>
      </c>
      <c r="F3178" s="16">
        <f>STDEV(D3116:D3178)*SQRT(252)</f>
        <v/>
      </c>
      <c r="G3178" s="16">
        <f>IF(OR(C3178="",F3178=""),"",C3178-F3178)</f>
        <v/>
      </c>
      <c r="H3178" s="17">
        <f>IF(OR(C3178="",F3178="",F3178=0),"",C3178/F3178)</f>
        <v/>
      </c>
      <c r="I3178" s="18">
        <f>IF('01_RAW_FwdRV'!B3178="","",'01_RAW_FwdRV'!B3178)</f>
        <v/>
      </c>
      <c r="J3178" s="18">
        <f>IF(ROW()&lt;=3286,STDEV(D3179:D3199)*SQRT(252),"")</f>
        <v/>
      </c>
      <c r="K3178" s="18">
        <f>IF(ROW()&lt;=3244,LN(B3241/B3178),"")</f>
        <v/>
      </c>
      <c r="L3178" s="19" t="n">
        <v>0.1737488196411709</v>
      </c>
      <c r="M3178" s="19" t="n">
        <v>0.5187283600881335</v>
      </c>
      <c r="N3178" s="17" t="n">
        <v>-0.8333200737986781</v>
      </c>
      <c r="O3178" s="20">
        <f>IF(F3178="","",IF(F3178&lt;'04_VOLATILITY_REGIMES'!$C$5,"Low",IF(F3178&lt;'04_VOLATILITY_REGIMES'!$C$6,"Normal",IF(F3178&lt;'04_VOLATILITY_REGIMES'!$C$7,"High","Extreme"))))</f>
        <v/>
      </c>
      <c r="P3178" s="20">
        <f>O3179</f>
        <v/>
      </c>
      <c r="Q3178" s="21">
        <f>YEAR(A3178)</f>
        <v/>
      </c>
    </row>
    <row r="3179">
      <c r="A3179" s="14" t="n">
        <v>46079</v>
      </c>
      <c r="B3179" s="15">
        <f>'01_RAW_Spot'!B3179</f>
        <v/>
      </c>
      <c r="C3179" s="16">
        <f>'01_RAW_IV'!B3179</f>
        <v/>
      </c>
      <c r="D3179" s="15">
        <f>LN(B3179/B3178)</f>
        <v/>
      </c>
      <c r="E3179" s="16">
        <f>STDEV(D3159:D3179)*SQRT(252)</f>
        <v/>
      </c>
      <c r="F3179" s="16">
        <f>STDEV(D3117:D3179)*SQRT(252)</f>
        <v/>
      </c>
      <c r="G3179" s="16">
        <f>IF(OR(C3179="",F3179=""),"",C3179-F3179)</f>
        <v/>
      </c>
      <c r="H3179" s="17">
        <f>IF(OR(C3179="",F3179="",F3179=0),"",C3179/F3179)</f>
        <v/>
      </c>
      <c r="I3179" s="18">
        <f>IF('01_RAW_FwdRV'!B3179="","",'01_RAW_FwdRV'!B3179)</f>
        <v/>
      </c>
      <c r="J3179" s="18">
        <f>IF(ROW()&lt;=3286,STDEV(D3180:D3200)*SQRT(252),"")</f>
        <v/>
      </c>
      <c r="K3179" s="18">
        <f>IF(ROW()&lt;=3244,LN(B3242/B3179),"")</f>
        <v/>
      </c>
      <c r="L3179" s="19" t="n">
        <v>0.1743234738829453</v>
      </c>
      <c r="M3179" s="19" t="n">
        <v>0.5195091252359975</v>
      </c>
      <c r="N3179" s="17" t="n">
        <v>-0.8307832664221722</v>
      </c>
      <c r="O3179" s="20">
        <f>IF(F3179="","",IF(F3179&lt;'04_VOLATILITY_REGIMES'!$C$5,"Low",IF(F3179&lt;'04_VOLATILITY_REGIMES'!$C$6,"Normal",IF(F3179&lt;'04_VOLATILITY_REGIMES'!$C$7,"High","Extreme"))))</f>
        <v/>
      </c>
      <c r="P3179" s="20">
        <f>O3180</f>
        <v/>
      </c>
      <c r="Q3179" s="21">
        <f>YEAR(A3179)</f>
        <v/>
      </c>
    </row>
    <row r="3180">
      <c r="A3180" s="14" t="n">
        <v>46080</v>
      </c>
      <c r="B3180" s="15">
        <f>'01_RAW_Spot'!B3180</f>
        <v/>
      </c>
      <c r="C3180" s="16">
        <f>'01_RAW_IV'!B3180</f>
        <v/>
      </c>
      <c r="D3180" s="15">
        <f>LN(B3180/B3179)</f>
        <v/>
      </c>
      <c r="E3180" s="16">
        <f>STDEV(D3160:D3180)*SQRT(252)</f>
        <v/>
      </c>
      <c r="F3180" s="16">
        <f>STDEV(D3118:D3180)*SQRT(252)</f>
        <v/>
      </c>
      <c r="G3180" s="16">
        <f>IF(OR(C3180="",F3180=""),"",C3180-F3180)</f>
        <v/>
      </c>
      <c r="H3180" s="17">
        <f>IF(OR(C3180="",F3180="",F3180=0),"",C3180/F3180)</f>
        <v/>
      </c>
      <c r="I3180" s="18">
        <f>IF('01_RAW_FwdRV'!B3180="","",'01_RAW_FwdRV'!B3180)</f>
        <v/>
      </c>
      <c r="J3180" s="18">
        <f>IF(ROW()&lt;=3286,STDEV(D3181:D3201)*SQRT(252),"")</f>
        <v/>
      </c>
      <c r="K3180" s="18">
        <f>IF(ROW()&lt;=3244,LN(B3243/B3180),"")</f>
        <v/>
      </c>
      <c r="L3180" s="19" t="n">
        <v>0.1711229946524064</v>
      </c>
      <c r="M3180" s="19" t="n">
        <v>0.5199748348537276</v>
      </c>
      <c r="N3180" s="17" t="n">
        <v>-0.8530450633316944</v>
      </c>
      <c r="O3180" s="20">
        <f>IF(F3180="","",IF(F3180&lt;'04_VOLATILITY_REGIMES'!$C$5,"Low",IF(F3180&lt;'04_VOLATILITY_REGIMES'!$C$6,"Normal",IF(F3180&lt;'04_VOLATILITY_REGIMES'!$C$7,"High","Extreme"))))</f>
        <v/>
      </c>
      <c r="P3180" s="20">
        <f>O3181</f>
        <v/>
      </c>
      <c r="Q3180" s="21">
        <f>YEAR(A3180)</f>
        <v/>
      </c>
    </row>
    <row r="3181">
      <c r="A3181" s="14" t="n">
        <v>46083</v>
      </c>
      <c r="B3181" s="15">
        <f>'01_RAW_Spot'!B3181</f>
        <v/>
      </c>
      <c r="C3181" s="16">
        <f>'01_RAW_IV'!B3181</f>
        <v/>
      </c>
      <c r="D3181" s="15">
        <f>LN(B3181/B3180)</f>
        <v/>
      </c>
      <c r="E3181" s="16">
        <f>STDEV(D3161:D3181)*SQRT(252)</f>
        <v/>
      </c>
      <c r="F3181" s="16">
        <f>STDEV(D3119:D3181)*SQRT(252)</f>
        <v/>
      </c>
      <c r="G3181" s="16">
        <f>IF(OR(C3181="",F3181=""),"",C3181-F3181)</f>
        <v/>
      </c>
      <c r="H3181" s="17">
        <f>IF(OR(C3181="",F3181="",F3181=0),"",C3181/F3181)</f>
        <v/>
      </c>
      <c r="I3181" s="18">
        <f>IF('01_RAW_FwdRV'!B3181="","",'01_RAW_FwdRV'!B3181)</f>
        <v/>
      </c>
      <c r="J3181" s="18">
        <f>IF(ROW()&lt;=3286,STDEV(D3182:D3202)*SQRT(252),"")</f>
        <v/>
      </c>
      <c r="K3181" s="18">
        <f>IF(ROW()&lt;=3244,LN(B3244/B3181),"")</f>
        <v/>
      </c>
      <c r="L3181" s="19" t="n">
        <v>0.2242138364779874</v>
      </c>
      <c r="M3181" s="19" t="n">
        <v>0.5358490566037736</v>
      </c>
      <c r="N3181" s="17" t="n">
        <v>-0.6155644228651788</v>
      </c>
      <c r="O3181" s="20">
        <f>IF(F3181="","",IF(F3181&lt;'04_VOLATILITY_REGIMES'!$C$5,"Low",IF(F3181&lt;'04_VOLATILITY_REGIMES'!$C$6,"Normal",IF(F3181&lt;'04_VOLATILITY_REGIMES'!$C$7,"High","Extreme"))))</f>
        <v/>
      </c>
      <c r="P3181" s="20">
        <f>O3182</f>
        <v/>
      </c>
      <c r="Q3181" s="21">
        <f>YEAR(A3181)</f>
        <v/>
      </c>
    </row>
    <row r="3182">
      <c r="A3182" s="14" t="n">
        <v>46085</v>
      </c>
      <c r="B3182" s="15">
        <f>'01_RAW_Spot'!B3182</f>
        <v/>
      </c>
      <c r="C3182" s="16">
        <f>'01_RAW_IV'!B3182</f>
        <v/>
      </c>
      <c r="D3182" s="15">
        <f>LN(B3182/B3181)</f>
        <v/>
      </c>
      <c r="E3182" s="16">
        <f>STDEV(D3162:D3182)*SQRT(252)</f>
        <v/>
      </c>
      <c r="F3182" s="16">
        <f>STDEV(D3120:D3182)*SQRT(252)</f>
        <v/>
      </c>
      <c r="G3182" s="16">
        <f>IF(OR(C3182="",F3182=""),"",C3182-F3182)</f>
        <v/>
      </c>
      <c r="H3182" s="17">
        <f>IF(OR(C3182="",F3182="",F3182=0),"",C3182/F3182)</f>
        <v/>
      </c>
      <c r="I3182" s="18">
        <f>IF('01_RAW_FwdRV'!B3182="","",'01_RAW_FwdRV'!B3182)</f>
        <v/>
      </c>
      <c r="J3182" s="18">
        <f>IF(ROW()&lt;=3286,STDEV(D3183:D3203)*SQRT(252),"")</f>
        <v/>
      </c>
      <c r="K3182" s="18">
        <f>IF(ROW()&lt;=3244,LN(B3245/B3182),"")</f>
        <v/>
      </c>
      <c r="L3182" s="19" t="n">
        <v>0.4045897516504244</v>
      </c>
      <c r="M3182" s="19" t="n">
        <v>0.5718327569946557</v>
      </c>
      <c r="N3182" s="17" t="n">
        <v>-0.3936277649707348</v>
      </c>
      <c r="O3182" s="20">
        <f>IF(F3182="","",IF(F3182&lt;'04_VOLATILITY_REGIMES'!$C$5,"Low",IF(F3182&lt;'04_VOLATILITY_REGIMES'!$C$6,"Normal",IF(F3182&lt;'04_VOLATILITY_REGIMES'!$C$7,"High","Extreme"))))</f>
        <v/>
      </c>
      <c r="P3182" s="20">
        <f>O3183</f>
        <v/>
      </c>
      <c r="Q3182" s="21">
        <f>YEAR(A3182)</f>
        <v/>
      </c>
    </row>
    <row r="3183">
      <c r="A3183" s="14" t="n">
        <v>46086</v>
      </c>
      <c r="B3183" s="15">
        <f>'01_RAW_Spot'!B3183</f>
        <v/>
      </c>
      <c r="C3183" s="16">
        <f>'01_RAW_IV'!B3183</f>
        <v/>
      </c>
      <c r="D3183" s="15">
        <f>LN(B3183/B3182)</f>
        <v/>
      </c>
      <c r="E3183" s="16">
        <f>STDEV(D3163:D3183)*SQRT(252)</f>
        <v/>
      </c>
      <c r="F3183" s="16">
        <f>STDEV(D3121:D3183)*SQRT(252)</f>
        <v/>
      </c>
      <c r="G3183" s="16">
        <f>IF(OR(C3183="",F3183=""),"",C3183-F3183)</f>
        <v/>
      </c>
      <c r="H3183" s="17">
        <f>IF(OR(C3183="",F3183="",F3183=0),"",C3183/F3183)</f>
        <v/>
      </c>
      <c r="I3183" s="18">
        <f>IF('01_RAW_FwdRV'!B3183="","",'01_RAW_FwdRV'!B3183)</f>
        <v/>
      </c>
      <c r="J3183" s="18">
        <f>IF(ROW()&lt;=3286,STDEV(D3184:D3204)*SQRT(252),"")</f>
        <v/>
      </c>
      <c r="K3183" s="18">
        <f>IF(ROW()&lt;=3244,LN(B3246/B3183),"")</f>
        <v/>
      </c>
      <c r="L3183" s="19" t="n">
        <v>0.3158390949088624</v>
      </c>
      <c r="M3183" s="19" t="n">
        <v>0.5983658076681333</v>
      </c>
      <c r="N3183" s="17" t="n">
        <v>-0.6385822749189056</v>
      </c>
      <c r="O3183" s="20">
        <f>IF(F3183="","",IF(F3183&lt;'04_VOLATILITY_REGIMES'!$C$5,"Low",IF(F3183&lt;'04_VOLATILITY_REGIMES'!$C$6,"Normal",IF(F3183&lt;'04_VOLATILITY_REGIMES'!$C$7,"High","Extreme"))))</f>
        <v/>
      </c>
      <c r="P3183" s="20">
        <f>O3184</f>
        <v/>
      </c>
      <c r="Q3183" s="21">
        <f>YEAR(A3183)</f>
        <v/>
      </c>
    </row>
    <row r="3184">
      <c r="A3184" s="14" t="n">
        <v>46087</v>
      </c>
      <c r="B3184" s="15">
        <f>'01_RAW_Spot'!B3184</f>
        <v/>
      </c>
      <c r="C3184" s="16">
        <f>'01_RAW_IV'!B3184</f>
        <v/>
      </c>
      <c r="D3184" s="15">
        <f>LN(B3184/B3183)</f>
        <v/>
      </c>
      <c r="E3184" s="16">
        <f>STDEV(D3164:D3184)*SQRT(252)</f>
        <v/>
      </c>
      <c r="F3184" s="16">
        <f>STDEV(D3122:D3184)*SQRT(252)</f>
        <v/>
      </c>
      <c r="G3184" s="16">
        <f>IF(OR(C3184="",F3184=""),"",C3184-F3184)</f>
        <v/>
      </c>
      <c r="H3184" s="17">
        <f>IF(OR(C3184="",F3184="",F3184=0),"",C3184/F3184)</f>
        <v/>
      </c>
      <c r="I3184" s="18">
        <f>IF('01_RAW_FwdRV'!B3184="","",'01_RAW_FwdRV'!B3184)</f>
        <v/>
      </c>
      <c r="J3184" s="18">
        <f>IF(ROW()&lt;=3286,STDEV(D3185:D3205)*SQRT(252),"")</f>
        <v/>
      </c>
      <c r="K3184" s="18">
        <f>IF(ROW()&lt;=3244,LN(B3247/B3184),"")</f>
        <v/>
      </c>
      <c r="L3184" s="19" t="n">
        <v>0.3386742067232171</v>
      </c>
      <c r="M3184" s="19" t="n">
        <v>0.5937794533459001</v>
      </c>
      <c r="N3184" s="17" t="n">
        <v>-0.5730684174003297</v>
      </c>
      <c r="O3184" s="20">
        <f>IF(F3184="","",IF(F3184&lt;'04_VOLATILITY_REGIMES'!$C$5,"Low",IF(F3184&lt;'04_VOLATILITY_REGIMES'!$C$6,"Normal",IF(F3184&lt;'04_VOLATILITY_REGIMES'!$C$7,"High","Extreme"))))</f>
        <v/>
      </c>
      <c r="P3184" s="20">
        <f>O3185</f>
        <v/>
      </c>
      <c r="Q3184" s="21">
        <f>YEAR(A3184)</f>
        <v/>
      </c>
    </row>
    <row r="3185">
      <c r="A3185" s="14" t="n">
        <v>46090</v>
      </c>
      <c r="B3185" s="15">
        <f>'01_RAW_Spot'!B3185</f>
        <v/>
      </c>
      <c r="C3185" s="16">
        <f>'01_RAW_IV'!B3185</f>
        <v/>
      </c>
      <c r="D3185" s="15">
        <f>LN(B3185/B3184)</f>
        <v/>
      </c>
      <c r="E3185" s="16">
        <f>STDEV(D3165:D3185)*SQRT(252)</f>
        <v/>
      </c>
      <c r="F3185" s="16">
        <f>STDEV(D3123:D3185)*SQRT(252)</f>
        <v/>
      </c>
      <c r="G3185" s="16">
        <f>IF(OR(C3185="",F3185=""),"",C3185-F3185)</f>
        <v/>
      </c>
      <c r="H3185" s="17">
        <f>IF(OR(C3185="",F3185="",F3185=0),"",C3185/F3185)</f>
        <v/>
      </c>
      <c r="I3185" s="18">
        <f>IF('01_RAW_FwdRV'!B3185="","",'01_RAW_FwdRV'!B3185)</f>
        <v/>
      </c>
      <c r="J3185" s="18">
        <f>IF(ROW()&lt;=3286,STDEV(D3186:D3206)*SQRT(252),"")</f>
        <v/>
      </c>
      <c r="K3185" s="18">
        <f>IF(ROW()&lt;=3244,LN(B3248/B3185),"")</f>
        <v/>
      </c>
      <c r="L3185" s="19" t="n">
        <v>0.5301507537688442</v>
      </c>
      <c r="M3185" s="19" t="n">
        <v>0.6105527638190955</v>
      </c>
      <c r="N3185" s="17" t="n">
        <v>-0.3413567689284024</v>
      </c>
      <c r="O3185" s="20">
        <f>IF(F3185="","",IF(F3185&lt;'04_VOLATILITY_REGIMES'!$C$5,"Low",IF(F3185&lt;'04_VOLATILITY_REGIMES'!$C$6,"Normal",IF(F3185&lt;'04_VOLATILITY_REGIMES'!$C$7,"High","Extreme"))))</f>
        <v/>
      </c>
      <c r="P3185" s="20">
        <f>O3186</f>
        <v/>
      </c>
      <c r="Q3185" s="21">
        <f>YEAR(A3185)</f>
        <v/>
      </c>
    </row>
    <row r="3186">
      <c r="A3186" s="14" t="n">
        <v>46091</v>
      </c>
      <c r="B3186" s="15">
        <f>'01_RAW_Spot'!B3186</f>
        <v/>
      </c>
      <c r="C3186" s="16">
        <f>'01_RAW_IV'!B3186</f>
        <v/>
      </c>
      <c r="D3186" s="15">
        <f>LN(B3186/B3185)</f>
        <v/>
      </c>
      <c r="E3186" s="16">
        <f>STDEV(D3166:D3186)*SQRT(252)</f>
        <v/>
      </c>
      <c r="F3186" s="16">
        <f>STDEV(D3124:D3186)*SQRT(252)</f>
        <v/>
      </c>
      <c r="G3186" s="16">
        <f>IF(OR(C3186="",F3186=""),"",C3186-F3186)</f>
        <v/>
      </c>
      <c r="H3186" s="17">
        <f>IF(OR(C3186="",F3186="",F3186=0),"",C3186/F3186)</f>
        <v/>
      </c>
      <c r="I3186" s="18">
        <f>IF('01_RAW_FwdRV'!B3186="","",'01_RAW_FwdRV'!B3186)</f>
        <v/>
      </c>
      <c r="J3186" s="18">
        <f>IF(ROW()&lt;=3286,STDEV(D3187:D3207)*SQRT(252),"")</f>
        <v/>
      </c>
      <c r="K3186" s="18">
        <f>IF(ROW()&lt;=3244,LN(B3249/B3186),"")</f>
        <v/>
      </c>
      <c r="L3186" s="19" t="n">
        <v>0.4357927786499215</v>
      </c>
      <c r="M3186" s="19" t="n">
        <v>0.6320251177394035</v>
      </c>
      <c r="N3186" s="17" t="n">
        <v>-0.5649686230552633</v>
      </c>
      <c r="O3186" s="20">
        <f>IF(F3186="","",IF(F3186&lt;'04_VOLATILITY_REGIMES'!$C$5,"Low",IF(F3186&lt;'04_VOLATILITY_REGIMES'!$C$6,"Normal",IF(F3186&lt;'04_VOLATILITY_REGIMES'!$C$7,"High","Extreme"))))</f>
        <v/>
      </c>
      <c r="P3186" s="20">
        <f>O3187</f>
        <v/>
      </c>
      <c r="Q3186" s="21">
        <f>YEAR(A3186)</f>
        <v/>
      </c>
    </row>
    <row r="3187">
      <c r="A3187" s="14" t="n">
        <v>46092</v>
      </c>
      <c r="B3187" s="15">
        <f>'01_RAW_Spot'!B3187</f>
        <v/>
      </c>
      <c r="C3187" s="16">
        <f>'01_RAW_IV'!B3187</f>
        <v/>
      </c>
      <c r="D3187" s="15">
        <f>LN(B3187/B3186)</f>
        <v/>
      </c>
      <c r="E3187" s="16">
        <f>STDEV(D3167:D3187)*SQRT(252)</f>
        <v/>
      </c>
      <c r="F3187" s="16">
        <f>STDEV(D3125:D3187)*SQRT(252)</f>
        <v/>
      </c>
      <c r="G3187" s="16">
        <f>IF(OR(C3187="",F3187=""),"",C3187-F3187)</f>
        <v/>
      </c>
      <c r="H3187" s="17">
        <f>IF(OR(C3187="",F3187="",F3187=0),"",C3187/F3187)</f>
        <v/>
      </c>
      <c r="I3187" s="18">
        <f>IF('01_RAW_FwdRV'!B3187="","",'01_RAW_FwdRV'!B3187)</f>
        <v/>
      </c>
      <c r="J3187" s="18">
        <f>IF(ROW()&lt;=3286,STDEV(D3188:D3208)*SQRT(252),"")</f>
        <v/>
      </c>
      <c r="K3187" s="18">
        <f>IF(ROW()&lt;=3244,LN(B3250/B3187),"")</f>
        <v/>
      </c>
      <c r="L3187" s="19" t="n">
        <v>0.3361581920903955</v>
      </c>
      <c r="M3187" s="19" t="n">
        <v>0.6343377275580665</v>
      </c>
      <c r="N3187" s="17" t="n">
        <v>-0.7193513209168829</v>
      </c>
      <c r="O3187" s="20">
        <f>IF(F3187="","",IF(F3187&lt;'04_VOLATILITY_REGIMES'!$C$5,"Low",IF(F3187&lt;'04_VOLATILITY_REGIMES'!$C$6,"Normal",IF(F3187&lt;'04_VOLATILITY_REGIMES'!$C$7,"High","Extreme"))))</f>
        <v/>
      </c>
      <c r="P3187" s="20">
        <f>O3188</f>
        <v/>
      </c>
      <c r="Q3187" s="21">
        <f>YEAR(A3187)</f>
        <v/>
      </c>
    </row>
    <row r="3188">
      <c r="A3188" s="14" t="n">
        <v>46093</v>
      </c>
      <c r="B3188" s="15">
        <f>'01_RAW_Spot'!B3188</f>
        <v/>
      </c>
      <c r="C3188" s="16">
        <f>'01_RAW_IV'!B3188</f>
        <v/>
      </c>
      <c r="D3188" s="15">
        <f>LN(B3188/B3187)</f>
        <v/>
      </c>
      <c r="E3188" s="16">
        <f>STDEV(D3168:D3188)*SQRT(252)</f>
        <v/>
      </c>
      <c r="F3188" s="16">
        <f>STDEV(D3126:D3188)*SQRT(252)</f>
        <v/>
      </c>
      <c r="G3188" s="16">
        <f>IF(OR(C3188="",F3188=""),"",C3188-F3188)</f>
        <v/>
      </c>
      <c r="H3188" s="17">
        <f>IF(OR(C3188="",F3188="",F3188=0),"",C3188/F3188)</f>
        <v/>
      </c>
      <c r="I3188" s="18">
        <f>IF('01_RAW_FwdRV'!B3188="","",'01_RAW_FwdRV'!B3188)</f>
        <v/>
      </c>
      <c r="J3188" s="18">
        <f>IF(ROW()&lt;=3286,STDEV(D3189:D3209)*SQRT(252),"")</f>
        <v/>
      </c>
      <c r="K3188" s="18">
        <f>IF(ROW()&lt;=3244,LN(B3251/B3188),"")</f>
        <v/>
      </c>
      <c r="L3188" s="19" t="n">
        <v>0.4502667085032946</v>
      </c>
      <c r="M3188" s="19" t="n">
        <v>0.63476623784123</v>
      </c>
      <c r="N3188" s="17" t="n">
        <v>-0.5599553299840299</v>
      </c>
      <c r="O3188" s="20">
        <f>IF(F3188="","",IF(F3188&lt;'04_VOLATILITY_REGIMES'!$C$5,"Low",IF(F3188&lt;'04_VOLATILITY_REGIMES'!$C$6,"Normal",IF(F3188&lt;'04_VOLATILITY_REGIMES'!$C$7,"High","Extreme"))))</f>
        <v/>
      </c>
      <c r="P3188" s="20">
        <f>O3189</f>
        <v/>
      </c>
      <c r="Q3188" s="21">
        <f>YEAR(A3188)</f>
        <v/>
      </c>
    </row>
    <row r="3189">
      <c r="A3189" s="14" t="n">
        <v>46094</v>
      </c>
      <c r="B3189" s="15">
        <f>'01_RAW_Spot'!B3189</f>
        <v/>
      </c>
      <c r="C3189" s="16">
        <f>'01_RAW_IV'!B3189</f>
        <v/>
      </c>
      <c r="D3189" s="15">
        <f>LN(B3189/B3188)</f>
        <v/>
      </c>
      <c r="E3189" s="16">
        <f>STDEV(D3169:D3189)*SQRT(252)</f>
        <v/>
      </c>
      <c r="F3189" s="16">
        <f>STDEV(D3127:D3189)*SQRT(252)</f>
        <v/>
      </c>
      <c r="G3189" s="16">
        <f>IF(OR(C3189="",F3189=""),"",C3189-F3189)</f>
        <v/>
      </c>
      <c r="H3189" s="17">
        <f>IF(OR(C3189="",F3189="",F3189=0),"",C3189/F3189)</f>
        <v/>
      </c>
      <c r="I3189" s="18">
        <f>IF('01_RAW_FwdRV'!B3189="","",'01_RAW_FwdRV'!B3189)</f>
        <v/>
      </c>
      <c r="J3189" s="18">
        <f>IF(ROW()&lt;=3286,STDEV(D3190:D3210)*SQRT(252),"")</f>
        <v/>
      </c>
      <c r="K3189" s="18">
        <f>IF(ROW()&lt;=3244,LN(B3252/B3189),"")</f>
        <v/>
      </c>
      <c r="L3189" s="19" t="n">
        <v>0.5727728983688833</v>
      </c>
      <c r="M3189" s="19" t="n">
        <v>0.633939774153074</v>
      </c>
      <c r="N3189" s="17" t="n">
        <v>-0.2891143092219156</v>
      </c>
      <c r="O3189" s="20">
        <f>IF(F3189="","",IF(F3189&lt;'04_VOLATILITY_REGIMES'!$C$5,"Low",IF(F3189&lt;'04_VOLATILITY_REGIMES'!$C$6,"Normal",IF(F3189&lt;'04_VOLATILITY_REGIMES'!$C$7,"High","Extreme"))))</f>
        <v/>
      </c>
      <c r="P3189" s="20">
        <f>O3190</f>
        <v/>
      </c>
      <c r="Q3189" s="21">
        <f>YEAR(A3189)</f>
        <v/>
      </c>
    </row>
    <row r="3190">
      <c r="A3190" s="14" t="n">
        <v>46097</v>
      </c>
      <c r="B3190" s="15">
        <f>'01_RAW_Spot'!B3190</f>
        <v/>
      </c>
      <c r="C3190" s="16">
        <f>'01_RAW_IV'!B3190</f>
        <v/>
      </c>
      <c r="D3190" s="15">
        <f>LN(B3190/B3189)</f>
        <v/>
      </c>
      <c r="E3190" s="16">
        <f>STDEV(D3170:D3190)*SQRT(252)</f>
        <v/>
      </c>
      <c r="F3190" s="16">
        <f>STDEV(D3128:D3190)*SQRT(252)</f>
        <v/>
      </c>
      <c r="G3190" s="16">
        <f>IF(OR(C3190="",F3190=""),"",C3190-F3190)</f>
        <v/>
      </c>
      <c r="H3190" s="17">
        <f>IF(OR(C3190="",F3190="",F3190=0),"",C3190/F3190)</f>
        <v/>
      </c>
      <c r="I3190" s="18">
        <f>IF('01_RAW_FwdRV'!B3190="","",'01_RAW_FwdRV'!B3190)</f>
        <v/>
      </c>
      <c r="J3190" s="18">
        <f>IF(ROW()&lt;=3286,STDEV(D3191:D3211)*SQRT(252),"")</f>
        <v/>
      </c>
      <c r="K3190" s="18">
        <f>IF(ROW()&lt;=3244,LN(B3253/B3190),"")</f>
        <v/>
      </c>
      <c r="L3190" s="19" t="n">
        <v>0.5487613671997491</v>
      </c>
      <c r="M3190" s="19" t="n">
        <v>0.63436814048291</v>
      </c>
      <c r="N3190" s="17" t="n">
        <v>-0.3708851175638966</v>
      </c>
      <c r="O3190" s="20">
        <f>IF(F3190="","",IF(F3190&lt;'04_VOLATILITY_REGIMES'!$C$5,"Low",IF(F3190&lt;'04_VOLATILITY_REGIMES'!$C$6,"Normal",IF(F3190&lt;'04_VOLATILITY_REGIMES'!$C$7,"High","Extreme"))))</f>
        <v/>
      </c>
      <c r="P3190" s="20">
        <f>O3191</f>
        <v/>
      </c>
      <c r="Q3190" s="21">
        <f>YEAR(A3190)</f>
        <v/>
      </c>
    </row>
    <row r="3191">
      <c r="A3191" s="14" t="n">
        <v>46098</v>
      </c>
      <c r="B3191" s="15">
        <f>'01_RAW_Spot'!B3191</f>
        <v/>
      </c>
      <c r="C3191" s="16">
        <f>'01_RAW_IV'!B3191</f>
        <v/>
      </c>
      <c r="D3191" s="15">
        <f>LN(B3191/B3190)</f>
        <v/>
      </c>
      <c r="E3191" s="16">
        <f>STDEV(D3171:D3191)*SQRT(252)</f>
        <v/>
      </c>
      <c r="F3191" s="16">
        <f>STDEV(D3129:D3191)*SQRT(252)</f>
        <v/>
      </c>
      <c r="G3191" s="16">
        <f>IF(OR(C3191="",F3191=""),"",C3191-F3191)</f>
        <v/>
      </c>
      <c r="H3191" s="17">
        <f>IF(OR(C3191="",F3191="",F3191=0),"",C3191/F3191)</f>
        <v/>
      </c>
      <c r="I3191" s="18">
        <f>IF('01_RAW_FwdRV'!B3191="","",'01_RAW_FwdRV'!B3191)</f>
        <v/>
      </c>
      <c r="J3191" s="18">
        <f>IF(ROW()&lt;=3286,STDEV(D3192:D3212)*SQRT(252),"")</f>
        <v/>
      </c>
      <c r="K3191" s="18">
        <f>IF(ROW()&lt;=3244,LN(B3254/B3191),"")</f>
        <v/>
      </c>
      <c r="L3191" s="19" t="n">
        <v>0.4272727272727272</v>
      </c>
      <c r="M3191" s="19" t="n">
        <v>0.6238244514106583</v>
      </c>
      <c r="N3191" s="17" t="n">
        <v>-0.5533506411209203</v>
      </c>
      <c r="O3191" s="20">
        <f>IF(F3191="","",IF(F3191&lt;'04_VOLATILITY_REGIMES'!$C$5,"Low",IF(F3191&lt;'04_VOLATILITY_REGIMES'!$C$6,"Normal",IF(F3191&lt;'04_VOLATILITY_REGIMES'!$C$7,"High","Extreme"))))</f>
        <v/>
      </c>
      <c r="P3191" s="20">
        <f>O3192</f>
        <v/>
      </c>
      <c r="Q3191" s="21">
        <f>YEAR(A3191)</f>
        <v/>
      </c>
    </row>
    <row r="3192">
      <c r="A3192" s="14" t="n">
        <v>46099</v>
      </c>
      <c r="B3192" s="15">
        <f>'01_RAW_Spot'!B3192</f>
        <v/>
      </c>
      <c r="C3192" s="16">
        <f>'01_RAW_IV'!B3192</f>
        <v/>
      </c>
      <c r="D3192" s="15">
        <f>LN(B3192/B3191)</f>
        <v/>
      </c>
      <c r="E3192" s="16">
        <f>STDEV(D3172:D3192)*SQRT(252)</f>
        <v/>
      </c>
      <c r="F3192" s="16">
        <f>STDEV(D3130:D3192)*SQRT(252)</f>
        <v/>
      </c>
      <c r="G3192" s="16">
        <f>IF(OR(C3192="",F3192=""),"",C3192-F3192)</f>
        <v/>
      </c>
      <c r="H3192" s="17">
        <f>IF(OR(C3192="",F3192="",F3192=0),"",C3192/F3192)</f>
        <v/>
      </c>
      <c r="I3192" s="18">
        <f>IF('01_RAW_FwdRV'!B3192="","",'01_RAW_FwdRV'!B3192)</f>
        <v/>
      </c>
      <c r="J3192" s="18">
        <f>IF(ROW()&lt;=3286,STDEV(D3193:D3213)*SQRT(252),"")</f>
        <v/>
      </c>
      <c r="K3192" s="18">
        <f>IF(ROW()&lt;=3244,LN(B3255/B3192),"")</f>
        <v/>
      </c>
      <c r="L3192" s="19" t="n">
        <v>0.4023816985271075</v>
      </c>
      <c r="M3192" s="19" t="n">
        <v>0.6273895330617362</v>
      </c>
      <c r="N3192" s="17" t="n">
        <v>-0.5982248844692005</v>
      </c>
      <c r="O3192" s="20">
        <f>IF(F3192="","",IF(F3192&lt;'04_VOLATILITY_REGIMES'!$C$5,"Low",IF(F3192&lt;'04_VOLATILITY_REGIMES'!$C$6,"Normal",IF(F3192&lt;'04_VOLATILITY_REGIMES'!$C$7,"High","Extreme"))))</f>
        <v/>
      </c>
      <c r="P3192" s="20">
        <f>O3193</f>
        <v/>
      </c>
      <c r="Q3192" s="21">
        <f>YEAR(A3192)</f>
        <v/>
      </c>
    </row>
    <row r="3193">
      <c r="A3193" s="14" t="n">
        <v>46101</v>
      </c>
      <c r="B3193" s="15">
        <f>'01_RAW_Spot'!B3193</f>
        <v/>
      </c>
      <c r="C3193" s="16">
        <f>'01_RAW_IV'!B3193</f>
        <v/>
      </c>
      <c r="D3193" s="15">
        <f>LN(B3193/B3192)</f>
        <v/>
      </c>
      <c r="E3193" s="16">
        <f>STDEV(D3173:D3193)*SQRT(252)</f>
        <v/>
      </c>
      <c r="F3193" s="16">
        <f>STDEV(D3131:D3193)*SQRT(252)</f>
        <v/>
      </c>
      <c r="G3193" s="16">
        <f>IF(OR(C3193="",F3193=""),"",C3193-F3193)</f>
        <v/>
      </c>
      <c r="H3193" s="17">
        <f>IF(OR(C3193="",F3193="",F3193=0),"",C3193/F3193)</f>
        <v/>
      </c>
      <c r="I3193" s="18">
        <f>IF('01_RAW_FwdRV'!B3193="","",'01_RAW_FwdRV'!B3193)</f>
        <v/>
      </c>
      <c r="J3193" s="18">
        <f>IF(ROW()&lt;=3286,STDEV(D3194:D3214)*SQRT(252),"")</f>
        <v/>
      </c>
      <c r="K3193" s="18">
        <f>IF(ROW()&lt;=3244,LN(B3256/B3193),"")</f>
        <v/>
      </c>
      <c r="L3193" s="19" t="n">
        <v>0.5664160401002506</v>
      </c>
      <c r="M3193" s="19" t="n">
        <v>0.7302631578947368</v>
      </c>
      <c r="N3193" s="17" t="n">
        <v>-0.5457111018995545</v>
      </c>
      <c r="O3193" s="20">
        <f>IF(F3193="","",IF(F3193&lt;'04_VOLATILITY_REGIMES'!$C$5,"Low",IF(F3193&lt;'04_VOLATILITY_REGIMES'!$C$6,"Normal",IF(F3193&lt;'04_VOLATILITY_REGIMES'!$C$7,"High","Extreme"))))</f>
        <v/>
      </c>
      <c r="P3193" s="20">
        <f>O3194</f>
        <v/>
      </c>
      <c r="Q3193" s="21">
        <f>YEAR(A3193)</f>
        <v/>
      </c>
    </row>
    <row r="3194">
      <c r="A3194" s="14" t="n">
        <v>46104</v>
      </c>
      <c r="B3194" s="15">
        <f>'01_RAW_Spot'!B3194</f>
        <v/>
      </c>
      <c r="C3194" s="16">
        <f>'01_RAW_IV'!B3194</f>
        <v/>
      </c>
      <c r="D3194" s="15">
        <f>LN(B3194/B3193)</f>
        <v/>
      </c>
      <c r="E3194" s="16">
        <f>STDEV(D3174:D3194)*SQRT(252)</f>
        <v/>
      </c>
      <c r="F3194" s="16">
        <f>STDEV(D3132:D3194)*SQRT(252)</f>
        <v/>
      </c>
      <c r="G3194" s="16">
        <f>IF(OR(C3194="",F3194=""),"",C3194-F3194)</f>
        <v/>
      </c>
      <c r="H3194" s="17">
        <f>IF(OR(C3194="",F3194="",F3194=0),"",C3194/F3194)</f>
        <v/>
      </c>
      <c r="I3194" s="18">
        <f>IF('01_RAW_FwdRV'!B3194="","",'01_RAW_FwdRV'!B3194)</f>
        <v/>
      </c>
      <c r="J3194" s="18">
        <f>IF(ROW()&lt;=3286,STDEV(D3195:D3215)*SQRT(252),"")</f>
        <v/>
      </c>
      <c r="K3194" s="18">
        <f>IF(ROW()&lt;=3244,LN(B3257/B3194),"")</f>
        <v/>
      </c>
      <c r="L3194" s="19" t="n">
        <v>0.61415596617601</v>
      </c>
      <c r="M3194" s="19" t="n">
        <v>0.7290948950829941</v>
      </c>
      <c r="N3194" s="17" t="n">
        <v>-0.3974830161461673</v>
      </c>
      <c r="O3194" s="20">
        <f>IF(F3194="","",IF(F3194&lt;'04_VOLATILITY_REGIMES'!$C$5,"Low",IF(F3194&lt;'04_VOLATILITY_REGIMES'!$C$6,"Normal",IF(F3194&lt;'04_VOLATILITY_REGIMES'!$C$7,"High","Extreme"))))</f>
        <v/>
      </c>
      <c r="P3194" s="20">
        <f>O3195</f>
        <v/>
      </c>
      <c r="Q3194" s="21">
        <f>YEAR(A3194)</f>
        <v/>
      </c>
    </row>
    <row r="3195">
      <c r="A3195" s="14" t="n">
        <v>46105</v>
      </c>
      <c r="B3195" s="15">
        <f>'01_RAW_Spot'!B3195</f>
        <v/>
      </c>
      <c r="C3195" s="16">
        <f>'01_RAW_IV'!B3195</f>
        <v/>
      </c>
      <c r="D3195" s="15">
        <f>LN(B3195/B3194)</f>
        <v/>
      </c>
      <c r="E3195" s="16">
        <f>STDEV(D3175:D3195)*SQRT(252)</f>
        <v/>
      </c>
      <c r="F3195" s="16">
        <f>STDEV(D3133:D3195)*SQRT(252)</f>
        <v/>
      </c>
      <c r="G3195" s="16">
        <f>IF(OR(C3195="",F3195=""),"",C3195-F3195)</f>
        <v/>
      </c>
      <c r="H3195" s="17">
        <f>IF(OR(C3195="",F3195="",F3195=0),"",C3195/F3195)</f>
        <v/>
      </c>
      <c r="I3195" s="18">
        <f>IF('01_RAW_FwdRV'!B3195="","",'01_RAW_FwdRV'!B3195)</f>
        <v/>
      </c>
      <c r="J3195" s="18">
        <f>IF(ROW()&lt;=3286,STDEV(D3196:D3216)*SQRT(252),"")</f>
        <v/>
      </c>
      <c r="K3195" s="18">
        <f>IF(ROW()&lt;=3244,LN(B3258/B3195),"")</f>
        <v/>
      </c>
      <c r="L3195" s="19" t="n">
        <v>0.5842204132748904</v>
      </c>
      <c r="M3195" s="19" t="n">
        <v>0.6750156543519098</v>
      </c>
      <c r="N3195" s="17" t="n">
        <v>-0.3450620782431574</v>
      </c>
      <c r="O3195" s="20">
        <f>IF(F3195="","",IF(F3195&lt;'04_VOLATILITY_REGIMES'!$C$5,"Low",IF(F3195&lt;'04_VOLATILITY_REGIMES'!$C$6,"Normal",IF(F3195&lt;'04_VOLATILITY_REGIMES'!$C$7,"High","Extreme"))))</f>
        <v/>
      </c>
      <c r="P3195" s="20">
        <f>O3196</f>
        <v/>
      </c>
      <c r="Q3195" s="21">
        <f>YEAR(A3195)</f>
        <v/>
      </c>
    </row>
    <row r="3196">
      <c r="A3196" s="14" t="n">
        <v>46106</v>
      </c>
      <c r="B3196" s="15">
        <f>'01_RAW_Spot'!B3196</f>
        <v/>
      </c>
      <c r="C3196" s="16">
        <f>'01_RAW_IV'!B3196</f>
        <v/>
      </c>
      <c r="D3196" s="15">
        <f>LN(B3196/B3195)</f>
        <v/>
      </c>
      <c r="E3196" s="16">
        <f>STDEV(D3176:D3196)*SQRT(252)</f>
        <v/>
      </c>
      <c r="F3196" s="16">
        <f>STDEV(D3134:D3196)*SQRT(252)</f>
        <v/>
      </c>
      <c r="G3196" s="16">
        <f>IF(OR(C3196="",F3196=""),"",C3196-F3196)</f>
        <v/>
      </c>
      <c r="H3196" s="17">
        <f>IF(OR(C3196="",F3196="",F3196=0),"",C3196/F3196)</f>
        <v/>
      </c>
      <c r="I3196" s="18">
        <f>IF('01_RAW_FwdRV'!B3196="","",'01_RAW_FwdRV'!B3196)</f>
        <v/>
      </c>
      <c r="J3196" s="18">
        <f>IF(ROW()&lt;=3286,STDEV(D3197:D3217)*SQRT(252),"")</f>
        <v/>
      </c>
      <c r="K3196" s="18">
        <f>IF(ROW()&lt;=3244,LN(B3259/B3196),"")</f>
        <v/>
      </c>
      <c r="L3196" s="19" t="n">
        <v>0.5762128325508608</v>
      </c>
      <c r="M3196" s="19" t="n">
        <v>0.6713615023474179</v>
      </c>
      <c r="N3196" s="17" t="n">
        <v>-0.3680227717005176</v>
      </c>
      <c r="O3196" s="20">
        <f>IF(F3196="","",IF(F3196&lt;'04_VOLATILITY_REGIMES'!$C$5,"Low",IF(F3196&lt;'04_VOLATILITY_REGIMES'!$C$6,"Normal",IF(F3196&lt;'04_VOLATILITY_REGIMES'!$C$7,"High","Extreme"))))</f>
        <v/>
      </c>
      <c r="P3196" s="20">
        <f>O3197</f>
        <v/>
      </c>
      <c r="Q3196" s="21">
        <f>YEAR(A3196)</f>
        <v/>
      </c>
    </row>
    <row r="3197">
      <c r="A3197" s="14" t="n">
        <v>46108</v>
      </c>
      <c r="B3197" s="15">
        <f>'01_RAW_Spot'!B3197</f>
        <v/>
      </c>
      <c r="C3197" s="16">
        <f>'01_RAW_IV'!B3197</f>
        <v/>
      </c>
      <c r="D3197" s="15">
        <f>LN(B3197/B3196)</f>
        <v/>
      </c>
      <c r="E3197" s="16">
        <f>STDEV(D3177:D3197)*SQRT(252)</f>
        <v/>
      </c>
      <c r="F3197" s="16">
        <f>STDEV(D3135:D3197)*SQRT(252)</f>
        <v/>
      </c>
      <c r="G3197" s="16">
        <f>IF(OR(C3197="",F3197=""),"",C3197-F3197)</f>
        <v/>
      </c>
      <c r="H3197" s="17">
        <f>IF(OR(C3197="",F3197="",F3197=0),"",C3197/F3197)</f>
        <v/>
      </c>
      <c r="I3197" s="18">
        <f>IF('01_RAW_FwdRV'!B3197="","",'01_RAW_FwdRV'!B3197)</f>
        <v/>
      </c>
      <c r="J3197" s="18">
        <f>IF(ROW()&lt;=3286,STDEV(D3198:D3218)*SQRT(252),"")</f>
        <v/>
      </c>
      <c r="K3197" s="18">
        <f>IF(ROW()&lt;=3244,LN(B3260/B3197),"")</f>
        <v/>
      </c>
      <c r="L3197" s="19" t="n">
        <v>0.6802252816020025</v>
      </c>
      <c r="M3197" s="19" t="n">
        <v>0.6864831038798498</v>
      </c>
      <c r="N3197" s="17" t="n">
        <v>-0.1066709119937135</v>
      </c>
      <c r="O3197" s="20">
        <f>IF(F3197="","",IF(F3197&lt;'04_VOLATILITY_REGIMES'!$C$5,"Low",IF(F3197&lt;'04_VOLATILITY_REGIMES'!$C$6,"Normal",IF(F3197&lt;'04_VOLATILITY_REGIMES'!$C$7,"High","Extreme"))))</f>
        <v/>
      </c>
      <c r="P3197" s="20">
        <f>O3198</f>
        <v/>
      </c>
      <c r="Q3197" s="21">
        <f>YEAR(A3197)</f>
        <v/>
      </c>
    </row>
    <row r="3198">
      <c r="A3198" s="14" t="n">
        <v>46111</v>
      </c>
      <c r="B3198" s="15">
        <f>'01_RAW_Spot'!B3198</f>
        <v/>
      </c>
      <c r="C3198" s="16">
        <f>'01_RAW_IV'!B3198</f>
        <v/>
      </c>
      <c r="D3198" s="15">
        <f>LN(B3198/B3197)</f>
        <v/>
      </c>
      <c r="E3198" s="16">
        <f>STDEV(D3178:D3198)*SQRT(252)</f>
        <v/>
      </c>
      <c r="F3198" s="16">
        <f>STDEV(D3136:D3198)*SQRT(252)</f>
        <v/>
      </c>
      <c r="G3198" s="16">
        <f>IF(OR(C3198="",F3198=""),"",C3198-F3198)</f>
        <v/>
      </c>
      <c r="H3198" s="17">
        <f>IF(OR(C3198="",F3198="",F3198=0),"",C3198/F3198)</f>
        <v/>
      </c>
      <c r="I3198" s="18">
        <f>IF('01_RAW_FwdRV'!B3198="","",'01_RAW_FwdRV'!B3198)</f>
        <v/>
      </c>
      <c r="J3198" s="18">
        <f>IF(ROW()&lt;=3286,STDEV(D3199:D3219)*SQRT(252),"")</f>
        <v/>
      </c>
      <c r="K3198" s="18">
        <f>IF(ROW()&lt;=3244,LN(B3261/B3198),"")</f>
        <v/>
      </c>
      <c r="L3198" s="19" t="n">
        <v>0.8007507037847983</v>
      </c>
      <c r="M3198" s="19" t="n">
        <v>0.6862683766030654</v>
      </c>
      <c r="N3198" s="17" t="n">
        <v>0.4645665744538477</v>
      </c>
      <c r="O3198" s="20">
        <f>IF(F3198="","",IF(F3198&lt;'04_VOLATILITY_REGIMES'!$C$5,"Low",IF(F3198&lt;'04_VOLATILITY_REGIMES'!$C$6,"Normal",IF(F3198&lt;'04_VOLATILITY_REGIMES'!$C$7,"High","Extreme"))))</f>
        <v/>
      </c>
      <c r="P3198" s="20">
        <f>O3199</f>
        <v/>
      </c>
      <c r="Q3198" s="21">
        <f>YEAR(A3198)</f>
        <v/>
      </c>
    </row>
    <row r="3199">
      <c r="A3199" s="14" t="n">
        <v>46114</v>
      </c>
      <c r="B3199" s="15">
        <f>'01_RAW_Spot'!B3199</f>
        <v/>
      </c>
      <c r="C3199" s="16">
        <f>'01_RAW_IV'!B3199</f>
        <v/>
      </c>
      <c r="D3199" s="15">
        <f>LN(B3199/B3198)</f>
        <v/>
      </c>
      <c r="E3199" s="16">
        <f>STDEV(D3179:D3199)*SQRT(252)</f>
        <v/>
      </c>
      <c r="F3199" s="16">
        <f>STDEV(D3137:D3199)*SQRT(252)</f>
        <v/>
      </c>
      <c r="G3199" s="16">
        <f>IF(OR(C3199="",F3199=""),"",C3199-F3199)</f>
        <v/>
      </c>
      <c r="H3199" s="17">
        <f>IF(OR(C3199="",F3199="",F3199=0),"",C3199/F3199)</f>
        <v/>
      </c>
      <c r="I3199" s="18">
        <f>IF('01_RAW_FwdRV'!B3199="","",'01_RAW_FwdRV'!B3199)</f>
        <v/>
      </c>
      <c r="J3199" s="18">
        <f>IF(ROW()&lt;=3286,STDEV(D3200:D3220)*SQRT(252),"")</f>
        <v/>
      </c>
      <c r="K3199" s="18">
        <f>IF(ROW()&lt;=3244,LN(B3262/B3199),"")</f>
        <v/>
      </c>
      <c r="L3199" s="19" t="n">
        <v>0.8076923076923077</v>
      </c>
      <c r="M3199" s="19" t="n">
        <v>0.8717948717948718</v>
      </c>
      <c r="N3199" s="17" t="n">
        <v>-0.2528840705628471</v>
      </c>
      <c r="O3199" s="20">
        <f>IF(F3199="","",IF(F3199&lt;'04_VOLATILITY_REGIMES'!$C$5,"Low",IF(F3199&lt;'04_VOLATILITY_REGIMES'!$C$6,"Normal",IF(F3199&lt;'04_VOLATILITY_REGIMES'!$C$7,"High","Extreme"))))</f>
        <v/>
      </c>
      <c r="P3199" s="20">
        <f>O3200</f>
        <v/>
      </c>
      <c r="Q3199" s="21">
        <f>YEAR(A3199)</f>
        <v/>
      </c>
    </row>
    <row r="3200">
      <c r="A3200" s="14" t="n">
        <v>46118</v>
      </c>
      <c r="B3200" s="15">
        <f>'01_RAW_Spot'!B3200</f>
        <v/>
      </c>
      <c r="C3200" s="16">
        <f>'01_RAW_IV'!B3200</f>
        <v/>
      </c>
      <c r="D3200" s="15">
        <f>LN(B3200/B3199)</f>
        <v/>
      </c>
      <c r="E3200" s="16">
        <f>STDEV(D3180:D3200)*SQRT(252)</f>
        <v/>
      </c>
      <c r="F3200" s="16">
        <f>STDEV(D3138:D3200)*SQRT(252)</f>
        <v/>
      </c>
      <c r="G3200" s="16">
        <f>IF(OR(C3200="",F3200=""),"",C3200-F3200)</f>
        <v/>
      </c>
      <c r="H3200" s="17">
        <f>IF(OR(C3200="",F3200="",F3200=0),"",C3200/F3200)</f>
        <v/>
      </c>
      <c r="I3200" s="18">
        <f>IF('01_RAW_FwdRV'!B3200="","",'01_RAW_FwdRV'!B3200)</f>
        <v/>
      </c>
      <c r="J3200" s="18">
        <f>IF(ROW()&lt;=3286,STDEV(D3201:D3221)*SQRT(252),"")</f>
        <v/>
      </c>
      <c r="K3200" s="18">
        <f>IF(ROW()&lt;=3244,LN(B3263/B3200),"")</f>
        <v/>
      </c>
      <c r="L3200" s="19" t="n">
        <v>0.7739918724601438</v>
      </c>
      <c r="M3200" s="19" t="n">
        <v>0.8718349484213817</v>
      </c>
      <c r="N3200" s="17" t="n">
        <v>-0.524959677830019</v>
      </c>
      <c r="O3200" s="20">
        <f>IF(F3200="","",IF(F3200&lt;'04_VOLATILITY_REGIMES'!$C$5,"Low",IF(F3200&lt;'04_VOLATILITY_REGIMES'!$C$6,"Normal",IF(F3200&lt;'04_VOLATILITY_REGIMES'!$C$7,"High","Extreme"))))</f>
        <v/>
      </c>
      <c r="P3200" s="20">
        <f>O3201</f>
        <v/>
      </c>
      <c r="Q3200" s="21">
        <f>YEAR(A3200)</f>
        <v/>
      </c>
    </row>
    <row r="3201">
      <c r="A3201" s="14" t="n">
        <v>46119</v>
      </c>
      <c r="B3201" s="15">
        <f>'01_RAW_Spot'!B3201</f>
        <v/>
      </c>
      <c r="C3201" s="16">
        <f>'01_RAW_IV'!B3201</f>
        <v/>
      </c>
      <c r="D3201" s="15">
        <f>LN(B3201/B3200)</f>
        <v/>
      </c>
      <c r="E3201" s="16">
        <f>STDEV(D3181:D3201)*SQRT(252)</f>
        <v/>
      </c>
      <c r="F3201" s="16">
        <f>STDEV(D3139:D3201)*SQRT(252)</f>
        <v/>
      </c>
      <c r="G3201" s="16">
        <f>IF(OR(C3201="",F3201=""),"",C3201-F3201)</f>
        <v/>
      </c>
      <c r="H3201" s="17">
        <f>IF(OR(C3201="",F3201="",F3201=0),"",C3201/F3201)</f>
        <v/>
      </c>
      <c r="I3201" s="18">
        <f>IF('01_RAW_FwdRV'!B3201="","",'01_RAW_FwdRV'!B3201)</f>
        <v/>
      </c>
      <c r="J3201" s="18">
        <f>IF(ROW()&lt;=3286,STDEV(D3202:D3222)*SQRT(252),"")</f>
        <v/>
      </c>
      <c r="K3201" s="18">
        <f>IF(ROW()&lt;=3244,LN(B3264/B3201),"")</f>
        <v/>
      </c>
      <c r="L3201" s="19" t="n">
        <v>0.7403125</v>
      </c>
      <c r="M3201" s="19" t="n">
        <v>0.8728125</v>
      </c>
      <c r="N3201" s="17" t="n">
        <v>-0.6853409231694177</v>
      </c>
      <c r="O3201" s="20">
        <f>IF(F3201="","",IF(F3201&lt;'04_VOLATILITY_REGIMES'!$C$5,"Low",IF(F3201&lt;'04_VOLATILITY_REGIMES'!$C$6,"Normal",IF(F3201&lt;'04_VOLATILITY_REGIMES'!$C$7,"High","Extreme"))))</f>
        <v/>
      </c>
      <c r="P3201" s="20">
        <f>O3202</f>
        <v/>
      </c>
      <c r="Q3201" s="21">
        <f>YEAR(A3201)</f>
        <v/>
      </c>
    </row>
    <row r="3202">
      <c r="A3202" s="14" t="n">
        <v>46120</v>
      </c>
      <c r="B3202" s="15">
        <f>'01_RAW_Spot'!B3202</f>
        <v/>
      </c>
      <c r="C3202" s="16">
        <f>'01_RAW_IV'!B3202</f>
        <v/>
      </c>
      <c r="D3202" s="15">
        <f>LN(B3202/B3201)</f>
        <v/>
      </c>
      <c r="E3202" s="16">
        <f>STDEV(D3182:D3202)*SQRT(252)</f>
        <v/>
      </c>
      <c r="F3202" s="16">
        <f>STDEV(D3140:D3202)*SQRT(252)</f>
        <v/>
      </c>
      <c r="G3202" s="16">
        <f>IF(OR(C3202="",F3202=""),"",C3202-F3202)</f>
        <v/>
      </c>
      <c r="H3202" s="17">
        <f>IF(OR(C3202="",F3202="",F3202=0),"",C3202/F3202)</f>
        <v/>
      </c>
      <c r="I3202" s="18">
        <f>IF('01_RAW_FwdRV'!B3202="","",'01_RAW_FwdRV'!B3202)</f>
        <v/>
      </c>
      <c r="J3202" s="18">
        <f>IF(ROW()&lt;=3286,STDEV(D3203:D3223)*SQRT(252),"")</f>
        <v/>
      </c>
      <c r="K3202" s="18">
        <f>IF(ROW()&lt;=3244,LN(B3265/B3202),"")</f>
        <v/>
      </c>
      <c r="L3202" s="19" t="n">
        <v>0.5532646048109966</v>
      </c>
      <c r="M3202" s="19" t="n">
        <v>0.8775382692908467</v>
      </c>
      <c r="N3202" s="17" t="n">
        <v>-1.261425153867719</v>
      </c>
      <c r="O3202" s="20">
        <f>IF(F3202="","",IF(F3202&lt;'04_VOLATILITY_REGIMES'!$C$5,"Low",IF(F3202&lt;'04_VOLATILITY_REGIMES'!$C$6,"Normal",IF(F3202&lt;'04_VOLATILITY_REGIMES'!$C$7,"High","Extreme"))))</f>
        <v/>
      </c>
      <c r="P3202" s="20">
        <f>O3203</f>
        <v/>
      </c>
      <c r="Q3202" s="21">
        <f>YEAR(A3202)</f>
        <v/>
      </c>
    </row>
    <row r="3203">
      <c r="A3203" s="14" t="n">
        <v>46121</v>
      </c>
      <c r="B3203" s="15">
        <f>'01_RAW_Spot'!B3203</f>
        <v/>
      </c>
      <c r="C3203" s="16">
        <f>'01_RAW_IV'!B3203</f>
        <v/>
      </c>
      <c r="D3203" s="15">
        <f>LN(B3203/B3202)</f>
        <v/>
      </c>
      <c r="E3203" s="16">
        <f>STDEV(D3183:D3203)*SQRT(252)</f>
        <v/>
      </c>
      <c r="F3203" s="16">
        <f>STDEV(D3141:D3203)*SQRT(252)</f>
        <v/>
      </c>
      <c r="G3203" s="16">
        <f>IF(OR(C3203="",F3203=""),"",C3203-F3203)</f>
        <v/>
      </c>
      <c r="H3203" s="17">
        <f>IF(OR(C3203="",F3203="",F3203=0),"",C3203/F3203)</f>
        <v/>
      </c>
      <c r="I3203" s="18">
        <f>IF('01_RAW_FwdRV'!B3203="","",'01_RAW_FwdRV'!B3203)</f>
        <v/>
      </c>
      <c r="J3203" s="18">
        <f>IF(ROW()&lt;=3286,STDEV(D3204:D3224)*SQRT(252),"")</f>
        <v/>
      </c>
      <c r="K3203" s="18">
        <f>IF(ROW()&lt;=3244,LN(B3266/B3203),"")</f>
        <v/>
      </c>
      <c r="L3203" s="19" t="n">
        <v>0.5362273579013117</v>
      </c>
      <c r="M3203" s="19" t="n">
        <v>0.8760149906308557</v>
      </c>
      <c r="N3203" s="17" t="n">
        <v>-1.304297776765893</v>
      </c>
      <c r="O3203" s="20">
        <f>IF(F3203="","",IF(F3203&lt;'04_VOLATILITY_REGIMES'!$C$5,"Low",IF(F3203&lt;'04_VOLATILITY_REGIMES'!$C$6,"Normal",IF(F3203&lt;'04_VOLATILITY_REGIMES'!$C$7,"High","Extreme"))))</f>
        <v/>
      </c>
      <c r="P3203" s="20">
        <f>O3204</f>
        <v/>
      </c>
      <c r="Q3203" s="21">
        <f>YEAR(A3203)</f>
        <v/>
      </c>
    </row>
    <row r="3204">
      <c r="A3204" s="14" t="n">
        <v>46122</v>
      </c>
      <c r="B3204" s="15">
        <f>'01_RAW_Spot'!B3204</f>
        <v/>
      </c>
      <c r="C3204" s="16">
        <f>'01_RAW_IV'!B3204</f>
        <v/>
      </c>
      <c r="D3204" s="15">
        <f>LN(B3204/B3203)</f>
        <v/>
      </c>
      <c r="E3204" s="16">
        <f>STDEV(D3184:D3204)*SQRT(252)</f>
        <v/>
      </c>
      <c r="F3204" s="16">
        <f>STDEV(D3142:D3204)*SQRT(252)</f>
        <v/>
      </c>
      <c r="G3204" s="16">
        <f>IF(OR(C3204="",F3204=""),"",C3204-F3204)</f>
        <v/>
      </c>
      <c r="H3204" s="17">
        <f>IF(OR(C3204="",F3204="",F3204=0),"",C3204/F3204)</f>
        <v/>
      </c>
      <c r="I3204" s="18">
        <f>IF('01_RAW_FwdRV'!B3204="","",'01_RAW_FwdRV'!B3204)</f>
        <v/>
      </c>
      <c r="J3204" s="18">
        <f>IF(ROW()&lt;=3286,STDEV(D3205:D3225)*SQRT(252),"")</f>
        <v/>
      </c>
      <c r="K3204" s="18">
        <f>IF(ROW()&lt;=3244,LN(B3267/B3204),"")</f>
        <v/>
      </c>
      <c r="L3204" s="19" t="n">
        <v>0.4826724945363722</v>
      </c>
      <c r="M3204" s="19" t="n">
        <v>0.875741492350921</v>
      </c>
      <c r="N3204" s="17" t="n">
        <v>-1.410141963105327</v>
      </c>
      <c r="O3204" s="20">
        <f>IF(F3204="","",IF(F3204&lt;'04_VOLATILITY_REGIMES'!$C$5,"Low",IF(F3204&lt;'04_VOLATILITY_REGIMES'!$C$6,"Normal",IF(F3204&lt;'04_VOLATILITY_REGIMES'!$C$7,"High","Extreme"))))</f>
        <v/>
      </c>
      <c r="P3204" s="20">
        <f>O3205</f>
        <v/>
      </c>
      <c r="Q3204" s="21">
        <f>YEAR(A3204)</f>
        <v/>
      </c>
    </row>
    <row r="3205">
      <c r="A3205" s="14" t="n">
        <v>46125</v>
      </c>
      <c r="B3205" s="15">
        <f>'01_RAW_Spot'!B3205</f>
        <v/>
      </c>
      <c r="C3205" s="16">
        <f>'01_RAW_IV'!B3205</f>
        <v/>
      </c>
      <c r="D3205" s="15">
        <f>LN(B3205/B3204)</f>
        <v/>
      </c>
      <c r="E3205" s="16">
        <f>STDEV(D3185:D3205)*SQRT(252)</f>
        <v/>
      </c>
      <c r="F3205" s="16">
        <f>STDEV(D3143:D3205)*SQRT(252)</f>
        <v/>
      </c>
      <c r="G3205" s="16">
        <f>IF(OR(C3205="",F3205=""),"",C3205-F3205)</f>
        <v/>
      </c>
      <c r="H3205" s="17">
        <f>IF(OR(C3205="",F3205="",F3205=0),"",C3205/F3205)</f>
        <v/>
      </c>
      <c r="I3205" s="18">
        <f>IF('01_RAW_FwdRV'!B3205="","",'01_RAW_FwdRV'!B3205)</f>
        <v/>
      </c>
      <c r="J3205" s="18">
        <f>IF(ROW()&lt;=3286,STDEV(D3206:D3226)*SQRT(252),"")</f>
        <v/>
      </c>
      <c r="K3205" s="18">
        <f>IF(ROW()&lt;=3244,LN(B3268/B3205),"")</f>
        <v/>
      </c>
      <c r="L3205" s="19" t="n">
        <v>0.316167290886392</v>
      </c>
      <c r="M3205" s="19" t="n">
        <v>0.8867041198501873</v>
      </c>
      <c r="N3205" s="17" t="n">
        <v>-1.732638102115722</v>
      </c>
      <c r="O3205" s="20">
        <f>IF(F3205="","",IF(F3205&lt;'04_VOLATILITY_REGIMES'!$C$5,"Low",IF(F3205&lt;'04_VOLATILITY_REGIMES'!$C$6,"Normal",IF(F3205&lt;'04_VOLATILITY_REGIMES'!$C$7,"High","Extreme"))))</f>
        <v/>
      </c>
      <c r="P3205" s="20">
        <f>O3206</f>
        <v/>
      </c>
      <c r="Q3205" s="21">
        <f>YEAR(A3205)</f>
        <v/>
      </c>
    </row>
    <row r="3206">
      <c r="A3206" s="14" t="n">
        <v>46127</v>
      </c>
      <c r="B3206" s="15">
        <f>'01_RAW_Spot'!B3206</f>
        <v/>
      </c>
      <c r="C3206" s="16">
        <f>'01_RAW_IV'!B3206</f>
        <v/>
      </c>
      <c r="D3206" s="15">
        <f>LN(B3206/B3205)</f>
        <v/>
      </c>
      <c r="E3206" s="16">
        <f>STDEV(D3186:D3206)*SQRT(252)</f>
        <v/>
      </c>
      <c r="F3206" s="16">
        <f>STDEV(D3144:D3206)*SQRT(252)</f>
        <v/>
      </c>
      <c r="G3206" s="16">
        <f>IF(OR(C3206="",F3206=""),"",C3206-F3206)</f>
        <v/>
      </c>
      <c r="H3206" s="17">
        <f>IF(OR(C3206="",F3206="",F3206=0),"",C3206/F3206)</f>
        <v/>
      </c>
      <c r="I3206" s="18">
        <f>IF('01_RAW_FwdRV'!B3206="","",'01_RAW_FwdRV'!B3206)</f>
        <v/>
      </c>
      <c r="J3206" s="18">
        <f>IF(ROW()&lt;=3286,STDEV(D3207:D3227)*SQRT(252),"")</f>
        <v/>
      </c>
      <c r="K3206" s="18">
        <f>IF(ROW()&lt;=3244,LN(B3269/B3206),"")</f>
        <v/>
      </c>
      <c r="L3206" s="19" t="n">
        <v>0.2081123244929797</v>
      </c>
      <c r="M3206" s="19" t="n">
        <v>0.886427457098284</v>
      </c>
      <c r="N3206" s="17" t="n">
        <v>-1.992378163484337</v>
      </c>
      <c r="O3206" s="20">
        <f>IF(F3206="","",IF(F3206&lt;'04_VOLATILITY_REGIMES'!$C$5,"Low",IF(F3206&lt;'04_VOLATILITY_REGIMES'!$C$6,"Normal",IF(F3206&lt;'04_VOLATILITY_REGIMES'!$C$7,"High","Extreme"))))</f>
        <v/>
      </c>
      <c r="P3206" s="20">
        <f>O3207</f>
        <v/>
      </c>
      <c r="Q3206" s="21">
        <f>YEAR(A3206)</f>
        <v/>
      </c>
    </row>
    <row r="3207">
      <c r="A3207" s="14" t="n">
        <v>46128</v>
      </c>
      <c r="B3207" s="15">
        <f>'01_RAW_Spot'!B3207</f>
        <v/>
      </c>
      <c r="C3207" s="16">
        <f>'01_RAW_IV'!B3207</f>
        <v/>
      </c>
      <c r="D3207" s="15">
        <f>LN(B3207/B3206)</f>
        <v/>
      </c>
      <c r="E3207" s="16">
        <f>STDEV(D3187:D3207)*SQRT(252)</f>
        <v/>
      </c>
      <c r="F3207" s="16">
        <f>STDEV(D3145:D3207)*SQRT(252)</f>
        <v/>
      </c>
      <c r="G3207" s="16">
        <f>IF(OR(C3207="",F3207=""),"",C3207-F3207)</f>
        <v/>
      </c>
      <c r="H3207" s="17">
        <f>IF(OR(C3207="",F3207="",F3207=0),"",C3207/F3207)</f>
        <v/>
      </c>
      <c r="I3207" s="18">
        <f>IF('01_RAW_FwdRV'!B3207="","",'01_RAW_FwdRV'!B3207)</f>
        <v/>
      </c>
      <c r="J3207" s="18">
        <f>IF(ROW()&lt;=3286,STDEV(D3208:D3228)*SQRT(252),"")</f>
        <v/>
      </c>
      <c r="K3207" s="18">
        <f>IF(ROW()&lt;=3244,LN(B3270/B3207),"")</f>
        <v/>
      </c>
      <c r="L3207" s="19" t="n">
        <v>0.1687461010605115</v>
      </c>
      <c r="M3207" s="19" t="n">
        <v>0.8870867124142233</v>
      </c>
      <c r="N3207" s="17" t="n">
        <v>-2.247673796819338</v>
      </c>
      <c r="O3207" s="20">
        <f>IF(F3207="","",IF(F3207&lt;'04_VOLATILITY_REGIMES'!$C$5,"Low",IF(F3207&lt;'04_VOLATILITY_REGIMES'!$C$6,"Normal",IF(F3207&lt;'04_VOLATILITY_REGIMES'!$C$7,"High","Extreme"))))</f>
        <v/>
      </c>
      <c r="P3207" s="20">
        <f>O3208</f>
        <v/>
      </c>
      <c r="Q3207" s="21">
        <f>YEAR(A3207)</f>
        <v/>
      </c>
    </row>
    <row r="3208">
      <c r="A3208" s="14" t="n">
        <v>46129</v>
      </c>
      <c r="B3208" s="15">
        <f>'01_RAW_Spot'!B3208</f>
        <v/>
      </c>
      <c r="C3208" s="16">
        <f>'01_RAW_IV'!B3208</f>
        <v/>
      </c>
      <c r="D3208" s="15">
        <f>LN(B3208/B3207)</f>
        <v/>
      </c>
      <c r="E3208" s="16">
        <f>STDEV(D3188:D3208)*SQRT(252)</f>
        <v/>
      </c>
      <c r="F3208" s="16">
        <f>STDEV(D3146:D3208)*SQRT(252)</f>
        <v/>
      </c>
      <c r="G3208" s="16">
        <f>IF(OR(C3208="",F3208=""),"",C3208-F3208)</f>
        <v/>
      </c>
      <c r="H3208" s="17">
        <f>IF(OR(C3208="",F3208="",F3208=0),"",C3208/F3208)</f>
        <v/>
      </c>
      <c r="I3208" s="18">
        <f>IF('01_RAW_FwdRV'!B3208="","",'01_RAW_FwdRV'!B3208)</f>
        <v/>
      </c>
      <c r="J3208" s="18">
        <f>IF(ROW()&lt;=3286,STDEV(D3209:D3229)*SQRT(252),"")</f>
        <v/>
      </c>
      <c r="K3208" s="18">
        <f>IF(ROW()&lt;=3244,LN(B3271/B3208),"")</f>
        <v/>
      </c>
      <c r="L3208" s="19" t="n">
        <v>0.1777362020579981</v>
      </c>
      <c r="M3208" s="19" t="n">
        <v>0.8896164639850327</v>
      </c>
      <c r="N3208" s="17" t="n">
        <v>-2.201178615991908</v>
      </c>
      <c r="O3208" s="20">
        <f>IF(F3208="","",IF(F3208&lt;'04_VOLATILITY_REGIMES'!$C$5,"Low",IF(F3208&lt;'04_VOLATILITY_REGIMES'!$C$6,"Normal",IF(F3208&lt;'04_VOLATILITY_REGIMES'!$C$7,"High","Extreme"))))</f>
        <v/>
      </c>
      <c r="P3208" s="20">
        <f>O3209</f>
        <v/>
      </c>
      <c r="Q3208" s="21">
        <f>YEAR(A3208)</f>
        <v/>
      </c>
    </row>
    <row r="3209">
      <c r="A3209" s="14" t="n">
        <v>46132</v>
      </c>
      <c r="B3209" s="15">
        <f>'01_RAW_Spot'!B3209</f>
        <v/>
      </c>
      <c r="C3209" s="16">
        <f>'01_RAW_IV'!B3209</f>
        <v/>
      </c>
      <c r="D3209" s="15">
        <f>LN(B3209/B3208)</f>
        <v/>
      </c>
      <c r="E3209" s="16">
        <f>STDEV(D3189:D3209)*SQRT(252)</f>
        <v/>
      </c>
      <c r="F3209" s="16">
        <f>STDEV(D3147:D3209)*SQRT(252)</f>
        <v/>
      </c>
      <c r="G3209" s="16">
        <f>IF(OR(C3209="",F3209=""),"",C3209-F3209)</f>
        <v/>
      </c>
      <c r="H3209" s="17">
        <f>IF(OR(C3209="",F3209="",F3209=0),"",C3209/F3209)</f>
        <v/>
      </c>
      <c r="I3209" s="18">
        <f>IF('01_RAW_FwdRV'!B3209="","",'01_RAW_FwdRV'!B3209)</f>
        <v/>
      </c>
      <c r="J3209" s="18">
        <f>IF(ROW()&lt;=3286,STDEV(D3210:D3230)*SQRT(252),"")</f>
        <v/>
      </c>
      <c r="K3209" s="18">
        <f>IF(ROW()&lt;=3244,LN(B3272/B3209),"")</f>
        <v/>
      </c>
      <c r="L3209" s="19" t="n">
        <v>0.1786159600997506</v>
      </c>
      <c r="M3209" s="19" t="n">
        <v>0.8859102244389028</v>
      </c>
      <c r="N3209" s="17" t="n">
        <v>-2.170291550631787</v>
      </c>
      <c r="O3209" s="20">
        <f>IF(F3209="","",IF(F3209&lt;'04_VOLATILITY_REGIMES'!$C$5,"Low",IF(F3209&lt;'04_VOLATILITY_REGIMES'!$C$6,"Normal",IF(F3209&lt;'04_VOLATILITY_REGIMES'!$C$7,"High","Extreme"))))</f>
        <v/>
      </c>
      <c r="P3209" s="20">
        <f>O3210</f>
        <v/>
      </c>
      <c r="Q3209" s="21">
        <f>YEAR(A3209)</f>
        <v/>
      </c>
    </row>
    <row r="3210">
      <c r="A3210" s="14" t="n">
        <v>46133</v>
      </c>
      <c r="B3210" s="15">
        <f>'01_RAW_Spot'!B3210</f>
        <v/>
      </c>
      <c r="C3210" s="16">
        <f>'01_RAW_IV'!B3210</f>
        <v/>
      </c>
      <c r="D3210" s="15">
        <f>LN(B3210/B3209)</f>
        <v/>
      </c>
      <c r="E3210" s="16">
        <f>STDEV(D3190:D3210)*SQRT(252)</f>
        <v/>
      </c>
      <c r="F3210" s="16">
        <f>STDEV(D3148:D3210)*SQRT(252)</f>
        <v/>
      </c>
      <c r="G3210" s="16">
        <f>IF(OR(C3210="",F3210=""),"",C3210-F3210)</f>
        <v/>
      </c>
      <c r="H3210" s="17">
        <f>IF(OR(C3210="",F3210="",F3210=0),"",C3210/F3210)</f>
        <v/>
      </c>
      <c r="I3210" s="18">
        <f>IF('01_RAW_FwdRV'!B3210="","",'01_RAW_FwdRV'!B3210)</f>
        <v/>
      </c>
      <c r="J3210" s="18">
        <f>IF(ROW()&lt;=3286,STDEV(D3211:D3231)*SQRT(252),"")</f>
        <v/>
      </c>
      <c r="K3210" s="18">
        <f>IF(ROW()&lt;=3244,LN(B3273/B3210),"")</f>
        <v/>
      </c>
      <c r="L3210" s="19" t="n">
        <v>0.1988158304767841</v>
      </c>
      <c r="M3210" s="19" t="n">
        <v>0.8893736366469305</v>
      </c>
      <c r="N3210" s="17" t="n">
        <v>-2.059843517745327</v>
      </c>
      <c r="O3210" s="20">
        <f>IF(F3210="","",IF(F3210&lt;'04_VOLATILITY_REGIMES'!$C$5,"Low",IF(F3210&lt;'04_VOLATILITY_REGIMES'!$C$6,"Normal",IF(F3210&lt;'04_VOLATILITY_REGIMES'!$C$7,"High","Extreme"))))</f>
        <v/>
      </c>
      <c r="P3210" s="20">
        <f>O3211</f>
        <v/>
      </c>
      <c r="Q3210" s="21">
        <f>YEAR(A3210)</f>
        <v/>
      </c>
    </row>
    <row r="3211">
      <c r="A3211" s="14" t="n">
        <v>46134</v>
      </c>
      <c r="B3211" s="15">
        <f>'01_RAW_Spot'!B3211</f>
        <v/>
      </c>
      <c r="C3211" s="16">
        <f>'01_RAW_IV'!B3211</f>
        <v/>
      </c>
      <c r="D3211" s="15">
        <f>LN(B3211/B3210)</f>
        <v/>
      </c>
      <c r="E3211" s="16">
        <f>STDEV(D3191:D3211)*SQRT(252)</f>
        <v/>
      </c>
      <c r="F3211" s="16">
        <f>STDEV(D3149:D3211)*SQRT(252)</f>
        <v/>
      </c>
      <c r="G3211" s="16">
        <f>IF(OR(C3211="",F3211=""),"",C3211-F3211)</f>
        <v/>
      </c>
      <c r="H3211" s="17">
        <f>IF(OR(C3211="",F3211="",F3211=0),"",C3211/F3211)</f>
        <v/>
      </c>
      <c r="I3211" s="18">
        <f>IF('01_RAW_FwdRV'!B3211="","",'01_RAW_FwdRV'!B3211)</f>
        <v/>
      </c>
      <c r="J3211" s="18">
        <f>IF(ROW()&lt;=3286,STDEV(D3212:D3232)*SQRT(252),"")</f>
        <v/>
      </c>
      <c r="K3211" s="18">
        <f>IF(ROW()&lt;=3244,LN(B3274/B3211),"")</f>
        <v/>
      </c>
      <c r="L3211" s="19" t="n">
        <v>0.2024922118380062</v>
      </c>
      <c r="M3211" s="19" t="n">
        <v>0.8897196261682243</v>
      </c>
      <c r="N3211" s="17" t="n">
        <v>-2.049857723080691</v>
      </c>
      <c r="O3211" s="20">
        <f>IF(F3211="","",IF(F3211&lt;'04_VOLATILITY_REGIMES'!$C$5,"Low",IF(F3211&lt;'04_VOLATILITY_REGIMES'!$C$6,"Normal",IF(F3211&lt;'04_VOLATILITY_REGIMES'!$C$7,"High","Extreme"))))</f>
        <v/>
      </c>
      <c r="P3211" s="20">
        <f>O3212</f>
        <v/>
      </c>
      <c r="Q3211" s="21">
        <f>YEAR(A3211)</f>
        <v/>
      </c>
    </row>
    <row r="3212">
      <c r="A3212" s="14" t="n">
        <v>46135</v>
      </c>
      <c r="B3212" s="15">
        <f>'01_RAW_Spot'!B3212</f>
        <v/>
      </c>
      <c r="C3212" s="16">
        <f>'01_RAW_IV'!B3212</f>
        <v/>
      </c>
      <c r="D3212" s="15">
        <f>LN(B3212/B3211)</f>
        <v/>
      </c>
      <c r="E3212" s="16">
        <f>STDEV(D3192:D3212)*SQRT(252)</f>
        <v/>
      </c>
      <c r="F3212" s="16">
        <f>STDEV(D3150:D3212)*SQRT(252)</f>
        <v/>
      </c>
      <c r="G3212" s="16">
        <f>IF(OR(C3212="",F3212=""),"",C3212-F3212)</f>
        <v/>
      </c>
      <c r="H3212" s="17">
        <f>IF(OR(C3212="",F3212="",F3212=0),"",C3212/F3212)</f>
        <v/>
      </c>
      <c r="I3212" s="18">
        <f>IF('01_RAW_FwdRV'!B3212="","",'01_RAW_FwdRV'!B3212)</f>
        <v/>
      </c>
      <c r="J3212" s="18">
        <f>IF(ROW()&lt;=3286,STDEV(D3213:D3233)*SQRT(252),"")</f>
        <v/>
      </c>
      <c r="K3212" s="18">
        <f>IF(ROW()&lt;=3244,LN(B3275/B3212),"")</f>
        <v/>
      </c>
      <c r="L3212" s="19" t="n">
        <v>0.203674867642479</v>
      </c>
      <c r="M3212" s="19" t="n">
        <v>0.8906882591093117</v>
      </c>
      <c r="N3212" s="17" t="n">
        <v>-2.057108715893449</v>
      </c>
      <c r="O3212" s="20">
        <f>IF(F3212="","",IF(F3212&lt;'04_VOLATILITY_REGIMES'!$C$5,"Low",IF(F3212&lt;'04_VOLATILITY_REGIMES'!$C$6,"Normal",IF(F3212&lt;'04_VOLATILITY_REGIMES'!$C$7,"High","Extreme"))))</f>
        <v/>
      </c>
      <c r="P3212" s="20">
        <f>O3213</f>
        <v/>
      </c>
      <c r="Q3212" s="21">
        <f>YEAR(A3212)</f>
        <v/>
      </c>
    </row>
    <row r="3213">
      <c r="A3213" s="14" t="n">
        <v>46136</v>
      </c>
      <c r="B3213" s="15">
        <f>'01_RAW_Spot'!B3213</f>
        <v/>
      </c>
      <c r="C3213" s="16">
        <f>'01_RAW_IV'!B3213</f>
        <v/>
      </c>
      <c r="D3213" s="15">
        <f>LN(B3213/B3212)</f>
        <v/>
      </c>
      <c r="E3213" s="16">
        <f>STDEV(D3193:D3213)*SQRT(252)</f>
        <v/>
      </c>
      <c r="F3213" s="16">
        <f>STDEV(D3151:D3213)*SQRT(252)</f>
        <v/>
      </c>
      <c r="G3213" s="16">
        <f>IF(OR(C3213="",F3213=""),"",C3213-F3213)</f>
        <v/>
      </c>
      <c r="H3213" s="17">
        <f>IF(OR(C3213="",F3213="",F3213=0),"",C3213/F3213)</f>
        <v/>
      </c>
      <c r="I3213" s="18">
        <f>IF('01_RAW_FwdRV'!B3213="","",'01_RAW_FwdRV'!B3213)</f>
        <v/>
      </c>
      <c r="J3213" s="18">
        <f>IF(ROW()&lt;=3286,STDEV(D3214:D3234)*SQRT(252),"")</f>
        <v/>
      </c>
      <c r="K3213" s="18">
        <f>IF(ROW()&lt;=3244,LN(B3276/B3213),"")</f>
        <v/>
      </c>
      <c r="L3213" s="19" t="n">
        <v>0.2042341220423412</v>
      </c>
      <c r="M3213" s="19" t="n">
        <v>0.8907222914072229</v>
      </c>
      <c r="N3213" s="17" t="n">
        <v>-2.053140473336002</v>
      </c>
      <c r="O3213" s="20">
        <f>IF(F3213="","",IF(F3213&lt;'04_VOLATILITY_REGIMES'!$C$5,"Low",IF(F3213&lt;'04_VOLATILITY_REGIMES'!$C$6,"Normal",IF(F3213&lt;'04_VOLATILITY_REGIMES'!$C$7,"High","Extreme"))))</f>
        <v/>
      </c>
      <c r="P3213" s="20">
        <f>O3214</f>
        <v/>
      </c>
      <c r="Q3213" s="21">
        <f>YEAR(A3213)</f>
        <v/>
      </c>
    </row>
    <row r="3214">
      <c r="A3214" s="14" t="n">
        <v>46139</v>
      </c>
      <c r="B3214" s="15">
        <f>'01_RAW_Spot'!B3214</f>
        <v/>
      </c>
      <c r="C3214" s="16">
        <f>'01_RAW_IV'!B3214</f>
        <v/>
      </c>
      <c r="D3214" s="15">
        <f>LN(B3214/B3213)</f>
        <v/>
      </c>
      <c r="E3214" s="16">
        <f>STDEV(D3194:D3214)*SQRT(252)</f>
        <v/>
      </c>
      <c r="F3214" s="16">
        <f>STDEV(D3152:D3214)*SQRT(252)</f>
        <v/>
      </c>
      <c r="G3214" s="16">
        <f>IF(OR(C3214="",F3214=""),"",C3214-F3214)</f>
        <v/>
      </c>
      <c r="H3214" s="17">
        <f>IF(OR(C3214="",F3214="",F3214=0),"",C3214/F3214)</f>
        <v/>
      </c>
      <c r="I3214" s="18">
        <f>IF('01_RAW_FwdRV'!B3214="","",'01_RAW_FwdRV'!B3214)</f>
        <v/>
      </c>
      <c r="J3214" s="18">
        <f>IF(ROW()&lt;=3286,STDEV(D3215:D3235)*SQRT(252),"")</f>
        <v/>
      </c>
      <c r="K3214" s="18">
        <f>IF(ROW()&lt;=3244,LN(B3277/B3214),"")</f>
        <v/>
      </c>
      <c r="L3214" s="19" t="n">
        <v>0.1914098972922502</v>
      </c>
      <c r="M3214" s="19" t="n">
        <v>0.8910675381263616</v>
      </c>
      <c r="N3214" s="17" t="n">
        <v>-2.111020024003788</v>
      </c>
      <c r="O3214" s="20">
        <f>IF(F3214="","",IF(F3214&lt;'04_VOLATILITY_REGIMES'!$C$5,"Low",IF(F3214&lt;'04_VOLATILITY_REGIMES'!$C$6,"Normal",IF(F3214&lt;'04_VOLATILITY_REGIMES'!$C$7,"High","Extreme"))))</f>
        <v/>
      </c>
      <c r="P3214" s="20">
        <f>O3215</f>
        <v/>
      </c>
      <c r="Q3214" s="21">
        <f>YEAR(A3214)</f>
        <v/>
      </c>
    </row>
    <row r="3215">
      <c r="A3215" s="14" t="n">
        <v>46140</v>
      </c>
      <c r="B3215" s="15">
        <f>'01_RAW_Spot'!B3215</f>
        <v/>
      </c>
      <c r="C3215" s="16">
        <f>'01_RAW_IV'!B3215</f>
        <v/>
      </c>
      <c r="D3215" s="15">
        <f>LN(B3215/B3214)</f>
        <v/>
      </c>
      <c r="E3215" s="16">
        <f>STDEV(D3195:D3215)*SQRT(252)</f>
        <v/>
      </c>
      <c r="F3215" s="16">
        <f>STDEV(D3153:D3215)*SQRT(252)</f>
        <v/>
      </c>
      <c r="G3215" s="16">
        <f>IF(OR(C3215="",F3215=""),"",C3215-F3215)</f>
        <v/>
      </c>
      <c r="H3215" s="17">
        <f>IF(OR(C3215="",F3215="",F3215=0),"",C3215/F3215)</f>
        <v/>
      </c>
      <c r="I3215" s="18">
        <f>IF('01_RAW_FwdRV'!B3215="","",'01_RAW_FwdRV'!B3215)</f>
        <v/>
      </c>
      <c r="J3215" s="18">
        <f>IF(ROW()&lt;=3286,STDEV(D3216:D3236)*SQRT(252),"")</f>
        <v/>
      </c>
      <c r="K3215" s="18">
        <f>IF(ROW()&lt;=3244,LN(B3278/B3215),"")</f>
        <v/>
      </c>
      <c r="L3215" s="19" t="n">
        <v>0.2062850031113877</v>
      </c>
      <c r="M3215" s="19" t="n">
        <v>0.8858120721841941</v>
      </c>
      <c r="N3215" s="17" t="n">
        <v>-2.00616326677833</v>
      </c>
      <c r="O3215" s="20">
        <f>IF(F3215="","",IF(F3215&lt;'04_VOLATILITY_REGIMES'!$C$5,"Low",IF(F3215&lt;'04_VOLATILITY_REGIMES'!$C$6,"Normal",IF(F3215&lt;'04_VOLATILITY_REGIMES'!$C$7,"High","Extreme"))))</f>
        <v/>
      </c>
      <c r="P3215" s="20">
        <f>O3216</f>
        <v/>
      </c>
      <c r="Q3215" s="21">
        <f>YEAR(A3215)</f>
        <v/>
      </c>
    </row>
    <row r="3216">
      <c r="A3216" s="14" t="n">
        <v>46141</v>
      </c>
      <c r="B3216" s="15">
        <f>'01_RAW_Spot'!B3216</f>
        <v/>
      </c>
      <c r="C3216" s="16">
        <f>'01_RAW_IV'!B3216</f>
        <v/>
      </c>
      <c r="D3216" s="15">
        <f>LN(B3216/B3215)</f>
        <v/>
      </c>
      <c r="E3216" s="16">
        <f>STDEV(D3196:D3216)*SQRT(252)</f>
        <v/>
      </c>
      <c r="F3216" s="16">
        <f>STDEV(D3154:D3216)*SQRT(252)</f>
        <v/>
      </c>
      <c r="G3216" s="16">
        <f>IF(OR(C3216="",F3216=""),"",C3216-F3216)</f>
        <v/>
      </c>
      <c r="H3216" s="17">
        <f>IF(OR(C3216="",F3216="",F3216=0),"",C3216/F3216)</f>
        <v/>
      </c>
      <c r="I3216" s="18">
        <f>IF('01_RAW_FwdRV'!B3216="","",'01_RAW_FwdRV'!B3216)</f>
        <v/>
      </c>
      <c r="J3216" s="18">
        <f>IF(ROW()&lt;=3286,STDEV(D3217:D3237)*SQRT(252),"")</f>
        <v/>
      </c>
      <c r="K3216" s="18">
        <f>IF(ROW()&lt;=3244,LN(B3279/B3216),"")</f>
        <v/>
      </c>
      <c r="L3216" s="19" t="n">
        <v>0.2065318818040436</v>
      </c>
      <c r="M3216" s="19" t="n">
        <v>0.8880248833592534</v>
      </c>
      <c r="N3216" s="17" t="n">
        <v>-2.016248197142632</v>
      </c>
      <c r="O3216" s="20">
        <f>IF(F3216="","",IF(F3216&lt;'04_VOLATILITY_REGIMES'!$C$5,"Low",IF(F3216&lt;'04_VOLATILITY_REGIMES'!$C$6,"Normal",IF(F3216&lt;'04_VOLATILITY_REGIMES'!$C$7,"High","Extreme"))))</f>
        <v/>
      </c>
      <c r="P3216" s="20">
        <f>O3217</f>
        <v/>
      </c>
      <c r="Q3216" s="21">
        <f>YEAR(A3216)</f>
        <v/>
      </c>
    </row>
    <row r="3217">
      <c r="A3217" s="14" t="n">
        <v>46142</v>
      </c>
      <c r="B3217" s="15">
        <f>'01_RAW_Spot'!B3217</f>
        <v/>
      </c>
      <c r="C3217" s="16">
        <f>'01_RAW_IV'!B3217</f>
        <v/>
      </c>
      <c r="D3217" s="15">
        <f>LN(B3217/B3216)</f>
        <v/>
      </c>
      <c r="E3217" s="16">
        <f>STDEV(D3197:D3217)*SQRT(252)</f>
        <v/>
      </c>
      <c r="F3217" s="16">
        <f>STDEV(D3155:D3217)*SQRT(252)</f>
        <v/>
      </c>
      <c r="G3217" s="16">
        <f>IF(OR(C3217="",F3217=""),"",C3217-F3217)</f>
        <v/>
      </c>
      <c r="H3217" s="17">
        <f>IF(OR(C3217="",F3217="",F3217=0),"",C3217/F3217)</f>
        <v/>
      </c>
      <c r="I3217" s="18">
        <f>IF('01_RAW_FwdRV'!B3217="","",'01_RAW_FwdRV'!B3217)</f>
        <v/>
      </c>
      <c r="J3217" s="18">
        <f>IF(ROW()&lt;=3286,STDEV(D3218:D3238)*SQRT(252),"")</f>
        <v/>
      </c>
      <c r="K3217" s="18">
        <f>IF(ROW()&lt;=3244,LN(B3280/B3217),"")</f>
        <v/>
      </c>
      <c r="L3217" s="19" t="n">
        <v>0.244092039800995</v>
      </c>
      <c r="M3217" s="19" t="n">
        <v>0.8880597014925373</v>
      </c>
      <c r="N3217" s="17" t="n">
        <v>-1.864404814467617</v>
      </c>
      <c r="O3217" s="20">
        <f>IF(F3217="","",IF(F3217&lt;'04_VOLATILITY_REGIMES'!$C$5,"Low",IF(F3217&lt;'04_VOLATILITY_REGIMES'!$C$6,"Normal",IF(F3217&lt;'04_VOLATILITY_REGIMES'!$C$7,"High","Extreme"))))</f>
        <v/>
      </c>
      <c r="P3217" s="20">
        <f>O3218</f>
        <v/>
      </c>
      <c r="Q3217" s="21">
        <f>YEAR(A3217)</f>
        <v/>
      </c>
    </row>
    <row r="3218">
      <c r="A3218" s="14" t="n">
        <v>46146</v>
      </c>
      <c r="B3218" s="15">
        <f>'01_RAW_Spot'!B3218</f>
        <v/>
      </c>
      <c r="C3218" s="16">
        <f>'01_RAW_IV'!B3218</f>
        <v/>
      </c>
      <c r="D3218" s="15">
        <f>LN(B3218/B3217)</f>
        <v/>
      </c>
      <c r="E3218" s="16">
        <f>STDEV(D3198:D3218)*SQRT(252)</f>
        <v/>
      </c>
      <c r="F3218" s="16">
        <f>STDEV(D3156:D3218)*SQRT(252)</f>
        <v/>
      </c>
      <c r="G3218" s="16">
        <f>IF(OR(C3218="",F3218=""),"",C3218-F3218)</f>
        <v/>
      </c>
      <c r="H3218" s="17">
        <f>IF(OR(C3218="",F3218="",F3218=0),"",C3218/F3218)</f>
        <v/>
      </c>
      <c r="I3218" s="18">
        <f>IF('01_RAW_FwdRV'!B3218="","",'01_RAW_FwdRV'!B3218)</f>
        <v/>
      </c>
      <c r="J3218" s="18">
        <f>IF(ROW()&lt;=3286,STDEV(D3219:D3239)*SQRT(252),"")</f>
        <v/>
      </c>
      <c r="K3218" s="18">
        <f>IF(ROW()&lt;=3244,LN(B3281/B3218),"")</f>
        <v/>
      </c>
      <c r="L3218" s="19" t="n">
        <v>0.2126204538389804</v>
      </c>
      <c r="M3218" s="19" t="n">
        <v>0.8716195212931303</v>
      </c>
      <c r="N3218" s="17" t="n">
        <v>-1.896294949034597</v>
      </c>
      <c r="O3218" s="20">
        <f>IF(F3218="","",IF(F3218&lt;'04_VOLATILITY_REGIMES'!$C$5,"Low",IF(F3218&lt;'04_VOLATILITY_REGIMES'!$C$6,"Normal",IF(F3218&lt;'04_VOLATILITY_REGIMES'!$C$7,"High","Extreme"))))</f>
        <v/>
      </c>
      <c r="P3218" s="20">
        <f>O3219</f>
        <v/>
      </c>
      <c r="Q3218" s="21">
        <f>YEAR(A3218)</f>
        <v/>
      </c>
    </row>
    <row r="3219">
      <c r="A3219" s="14" t="n">
        <v>46147</v>
      </c>
      <c r="B3219" s="15">
        <f>'01_RAW_Spot'!B3219</f>
        <v/>
      </c>
      <c r="C3219" s="16">
        <f>'01_RAW_IV'!B3219</f>
        <v/>
      </c>
      <c r="D3219" s="15">
        <f>LN(B3219/B3218)</f>
        <v/>
      </c>
      <c r="E3219" s="16">
        <f>STDEV(D3199:D3219)*SQRT(252)</f>
        <v/>
      </c>
      <c r="F3219" s="16">
        <f>STDEV(D3157:D3219)*SQRT(252)</f>
        <v/>
      </c>
      <c r="G3219" s="16">
        <f>IF(OR(C3219="",F3219=""),"",C3219-F3219)</f>
        <v/>
      </c>
      <c r="H3219" s="17">
        <f>IF(OR(C3219="",F3219="",F3219=0),"",C3219/F3219)</f>
        <v/>
      </c>
      <c r="I3219" s="18">
        <f>IF('01_RAW_FwdRV'!B3219="","",'01_RAW_FwdRV'!B3219)</f>
        <v/>
      </c>
      <c r="J3219" s="18">
        <f>IF(ROW()&lt;=3286,STDEV(D3220:D3240)*SQRT(252),"")</f>
        <v/>
      </c>
      <c r="K3219" s="18">
        <f>IF(ROW()&lt;=3244,LN(B3282/B3219),"")</f>
        <v/>
      </c>
      <c r="L3219" s="19" t="n">
        <v>0.2085146053449347</v>
      </c>
      <c r="M3219" s="19" t="n">
        <v>0.8716594157862027</v>
      </c>
      <c r="N3219" s="17" t="n">
        <v>-1.908094300993322</v>
      </c>
      <c r="O3219" s="20">
        <f>IF(F3219="","",IF(F3219&lt;'04_VOLATILITY_REGIMES'!$C$5,"Low",IF(F3219&lt;'04_VOLATILITY_REGIMES'!$C$6,"Normal",IF(F3219&lt;'04_VOLATILITY_REGIMES'!$C$7,"High","Extreme"))))</f>
        <v/>
      </c>
      <c r="P3219" s="20">
        <f>O3220</f>
        <v/>
      </c>
      <c r="Q3219" s="21">
        <f>YEAR(A3219)</f>
        <v/>
      </c>
    </row>
    <row r="3220">
      <c r="A3220" s="14" t="n">
        <v>46148</v>
      </c>
      <c r="B3220" s="15">
        <f>'01_RAW_Spot'!B3220</f>
        <v/>
      </c>
      <c r="C3220" s="16">
        <f>'01_RAW_IV'!B3220</f>
        <v/>
      </c>
      <c r="D3220" s="15">
        <f>LN(B3220/B3219)</f>
        <v/>
      </c>
      <c r="E3220" s="16">
        <f>STDEV(D3200:D3220)*SQRT(252)</f>
        <v/>
      </c>
      <c r="F3220" s="16">
        <f>STDEV(D3158:D3220)*SQRT(252)</f>
        <v/>
      </c>
      <c r="G3220" s="16">
        <f>IF(OR(C3220="",F3220=""),"",C3220-F3220)</f>
        <v/>
      </c>
      <c r="H3220" s="17">
        <f>IF(OR(C3220="",F3220="",F3220=0),"",C3220/F3220)</f>
        <v/>
      </c>
      <c r="I3220" s="18">
        <f>IF('01_RAW_FwdRV'!B3220="","",'01_RAW_FwdRV'!B3220)</f>
        <v/>
      </c>
      <c r="J3220" s="18">
        <f>IF(ROW()&lt;=3286,STDEV(D3221:D3241)*SQRT(252),"")</f>
        <v/>
      </c>
      <c r="K3220" s="18">
        <f>IF(ROW()&lt;=3244,LN(B3283/B3220),"")</f>
        <v/>
      </c>
      <c r="L3220" s="19" t="n">
        <v>0.2078285181733458</v>
      </c>
      <c r="M3220" s="19" t="n">
        <v>0.8866107486797142</v>
      </c>
      <c r="N3220" s="17" t="n">
        <v>-2.000827963991247</v>
      </c>
      <c r="O3220" s="20">
        <f>IF(F3220="","",IF(F3220&lt;'04_VOLATILITY_REGIMES'!$C$5,"Low",IF(F3220&lt;'04_VOLATILITY_REGIMES'!$C$6,"Normal",IF(F3220&lt;'04_VOLATILITY_REGIMES'!$C$7,"High","Extreme"))))</f>
        <v/>
      </c>
      <c r="P3220" s="20">
        <f>O3221</f>
        <v/>
      </c>
      <c r="Q3220" s="21">
        <f>YEAR(A3220)</f>
        <v/>
      </c>
    </row>
    <row r="3221">
      <c r="A3221" s="14" t="n">
        <v>46149</v>
      </c>
      <c r="B3221" s="15">
        <f>'01_RAW_Spot'!B3221</f>
        <v/>
      </c>
      <c r="C3221" s="16">
        <f>'01_RAW_IV'!B3221</f>
        <v/>
      </c>
      <c r="D3221" s="15">
        <f>LN(B3221/B3220)</f>
        <v/>
      </c>
      <c r="E3221" s="16">
        <f>STDEV(D3201:D3221)*SQRT(252)</f>
        <v/>
      </c>
      <c r="F3221" s="16">
        <f>STDEV(D3159:D3221)*SQRT(252)</f>
        <v/>
      </c>
      <c r="G3221" s="16">
        <f>IF(OR(C3221="",F3221=""),"",C3221-F3221)</f>
        <v/>
      </c>
      <c r="H3221" s="17">
        <f>IF(OR(C3221="",F3221="",F3221=0),"",C3221/F3221)</f>
        <v/>
      </c>
      <c r="I3221" s="18">
        <f>IF('01_RAW_FwdRV'!B3221="","",'01_RAW_FwdRV'!B3221)</f>
        <v/>
      </c>
      <c r="J3221" s="18">
        <f>IF(ROW()&lt;=3286,STDEV(D3222:D3242)*SQRT(252),"")</f>
        <v/>
      </c>
      <c r="K3221" s="18">
        <f>IF(ROW()&lt;=3244,LN(B3284/B3221),"")</f>
        <v/>
      </c>
      <c r="L3221" s="19" t="n">
        <v>0.2232919254658385</v>
      </c>
      <c r="M3221" s="19" t="n">
        <v>0.8888198757763975</v>
      </c>
      <c r="N3221" s="17" t="n">
        <v>-1.94505784563043</v>
      </c>
      <c r="O3221" s="20">
        <f>IF(F3221="","",IF(F3221&lt;'04_VOLATILITY_REGIMES'!$C$5,"Low",IF(F3221&lt;'04_VOLATILITY_REGIMES'!$C$6,"Normal",IF(F3221&lt;'04_VOLATILITY_REGIMES'!$C$7,"High","Extreme"))))</f>
        <v/>
      </c>
      <c r="P3221" s="20">
        <f>O3222</f>
        <v/>
      </c>
      <c r="Q3221" s="21">
        <f>YEAR(A3221)</f>
        <v/>
      </c>
    </row>
    <row r="3222">
      <c r="A3222" s="14" t="n">
        <v>46150</v>
      </c>
      <c r="B3222" s="15">
        <f>'01_RAW_Spot'!B3222</f>
        <v/>
      </c>
      <c r="C3222" s="16">
        <f>'01_RAW_IV'!B3222</f>
        <v/>
      </c>
      <c r="D3222" s="15">
        <f>LN(B3222/B3221)</f>
        <v/>
      </c>
      <c r="E3222" s="16">
        <f>STDEV(D3202:D3222)*SQRT(252)</f>
        <v/>
      </c>
      <c r="F3222" s="16">
        <f>STDEV(D3160:D3222)*SQRT(252)</f>
        <v/>
      </c>
      <c r="G3222" s="16">
        <f>IF(OR(C3222="",F3222=""),"",C3222-F3222)</f>
        <v/>
      </c>
      <c r="H3222" s="17">
        <f>IF(OR(C3222="",F3222="",F3222=0),"",C3222/F3222)</f>
        <v/>
      </c>
      <c r="I3222" s="18">
        <f>IF('01_RAW_FwdRV'!B3222="","",'01_RAW_FwdRV'!B3222)</f>
        <v/>
      </c>
      <c r="J3222" s="18">
        <f>IF(ROW()&lt;=3286,STDEV(D3223:D3243)*SQRT(252),"")</f>
        <v/>
      </c>
      <c r="K3222" s="18">
        <f>IF(ROW()&lt;=3244,LN(B3285/B3222),"")</f>
        <v/>
      </c>
      <c r="L3222" s="19" t="n">
        <v>0.22446445203353</v>
      </c>
      <c r="M3222" s="19" t="n">
        <v>0.889164855634896</v>
      </c>
      <c r="N3222" s="17" t="n">
        <v>-1.946028384491333</v>
      </c>
      <c r="O3222" s="20">
        <f>IF(F3222="","",IF(F3222&lt;'04_VOLATILITY_REGIMES'!$C$5,"Low",IF(F3222&lt;'04_VOLATILITY_REGIMES'!$C$6,"Normal",IF(F3222&lt;'04_VOLATILITY_REGIMES'!$C$7,"High","Extreme"))))</f>
        <v/>
      </c>
      <c r="P3222" s="20">
        <f>O3223</f>
        <v/>
      </c>
      <c r="Q3222" s="21">
        <f>YEAR(A3222)</f>
        <v/>
      </c>
    </row>
    <row r="3223">
      <c r="A3223" s="14" t="n">
        <v>46153</v>
      </c>
      <c r="B3223" s="15">
        <f>'01_RAW_Spot'!B3223</f>
        <v/>
      </c>
      <c r="C3223" s="16">
        <f>'01_RAW_IV'!B3223</f>
        <v/>
      </c>
      <c r="D3223" s="15">
        <f>LN(B3223/B3222)</f>
        <v/>
      </c>
      <c r="E3223" s="16">
        <f>STDEV(D3203:D3223)*SQRT(252)</f>
        <v/>
      </c>
      <c r="F3223" s="16">
        <f>STDEV(D3161:D3223)*SQRT(252)</f>
        <v/>
      </c>
      <c r="G3223" s="16">
        <f>IF(OR(C3223="",F3223=""),"",C3223-F3223)</f>
        <v/>
      </c>
      <c r="H3223" s="17">
        <f>IF(OR(C3223="",F3223="",F3223=0),"",C3223/F3223)</f>
        <v/>
      </c>
      <c r="I3223" s="18">
        <f>IF('01_RAW_FwdRV'!B3223="","",'01_RAW_FwdRV'!B3223)</f>
        <v/>
      </c>
      <c r="J3223" s="18">
        <f>IF(ROW()&lt;=3286,STDEV(D3224:D3244)*SQRT(252),"")</f>
        <v/>
      </c>
      <c r="K3223" s="18">
        <f>IF(ROW()&lt;=3244,LN(B3286/B3223),"")</f>
        <v/>
      </c>
      <c r="L3223" s="19" t="n">
        <v>0.2600869025450031</v>
      </c>
      <c r="M3223" s="19" t="n">
        <v>0.8972687771570453</v>
      </c>
      <c r="N3223" s="17" t="n">
        <v>-1.955216343386668</v>
      </c>
      <c r="O3223" s="20">
        <f>IF(F3223="","",IF(F3223&lt;'04_VOLATILITY_REGIMES'!$C$5,"Low",IF(F3223&lt;'04_VOLATILITY_REGIMES'!$C$6,"Normal",IF(F3223&lt;'04_VOLATILITY_REGIMES'!$C$7,"High","Extreme"))))</f>
        <v/>
      </c>
      <c r="P3223" s="20">
        <f>O3224</f>
        <v/>
      </c>
      <c r="Q3223" s="21">
        <f>YEAR(A3223)</f>
        <v/>
      </c>
    </row>
    <row r="3224">
      <c r="A3224" s="14" t="n">
        <v>46154</v>
      </c>
      <c r="B3224" s="15">
        <f>'01_RAW_Spot'!B3224</f>
        <v/>
      </c>
      <c r="C3224" s="16">
        <f>'01_RAW_IV'!B3224</f>
        <v/>
      </c>
      <c r="D3224" s="15">
        <f>LN(B3224/B3223)</f>
        <v/>
      </c>
      <c r="E3224" s="16">
        <f>STDEV(D3204:D3224)*SQRT(252)</f>
        <v/>
      </c>
      <c r="F3224" s="16">
        <f>STDEV(D3162:D3224)*SQRT(252)</f>
        <v/>
      </c>
      <c r="G3224" s="16">
        <f>IF(OR(C3224="",F3224=""),"",C3224-F3224)</f>
        <v/>
      </c>
      <c r="H3224" s="17">
        <f>IF(OR(C3224="",F3224="",F3224=0),"",C3224/F3224)</f>
        <v/>
      </c>
      <c r="I3224" s="18">
        <f>IF('01_RAW_FwdRV'!B3224="","",'01_RAW_FwdRV'!B3224)</f>
        <v/>
      </c>
      <c r="J3224" s="18">
        <f>IF(ROW()&lt;=3286,STDEV(D3225:D3245)*SQRT(252),"")</f>
        <v/>
      </c>
      <c r="K3224" s="18">
        <f>IF(ROW()&lt;=3244,LN(B3287/B3224),"")</f>
        <v/>
      </c>
      <c r="L3224" s="19" t="n">
        <v>0.3084083152342538</v>
      </c>
      <c r="M3224" s="19" t="n">
        <v>0.8976109215017065</v>
      </c>
      <c r="N3224" s="17" t="n">
        <v>-1.897440318771899</v>
      </c>
      <c r="O3224" s="20">
        <f>IF(F3224="","",IF(F3224&lt;'04_VOLATILITY_REGIMES'!$C$5,"Low",IF(F3224&lt;'04_VOLATILITY_REGIMES'!$C$6,"Normal",IF(F3224&lt;'04_VOLATILITY_REGIMES'!$C$7,"High","Extreme"))))</f>
        <v/>
      </c>
      <c r="P3224" s="20">
        <f>O3225</f>
        <v/>
      </c>
      <c r="Q3224" s="21">
        <f>YEAR(A3224)</f>
        <v/>
      </c>
    </row>
    <row r="3225">
      <c r="A3225" s="14" t="n">
        <v>46155</v>
      </c>
      <c r="B3225" s="15">
        <f>'01_RAW_Spot'!B3225</f>
        <v/>
      </c>
      <c r="C3225" s="16">
        <f>'01_RAW_IV'!B3225</f>
        <v/>
      </c>
      <c r="D3225" s="15">
        <f>LN(B3225/B3224)</f>
        <v/>
      </c>
      <c r="E3225" s="16">
        <f>STDEV(D3205:D3225)*SQRT(252)</f>
        <v/>
      </c>
      <c r="F3225" s="16">
        <f>STDEV(D3163:D3225)*SQRT(252)</f>
        <v/>
      </c>
      <c r="G3225" s="16">
        <f>IF(OR(C3225="",F3225=""),"",C3225-F3225)</f>
        <v/>
      </c>
      <c r="H3225" s="17">
        <f>IF(OR(C3225="",F3225="",F3225=0),"",C3225/F3225)</f>
        <v/>
      </c>
      <c r="I3225" s="18">
        <f>IF('01_RAW_FwdRV'!B3225="","",'01_RAW_FwdRV'!B3225)</f>
        <v/>
      </c>
      <c r="J3225" s="18">
        <f>IF(ROW()&lt;=3286,STDEV(D3226:D3246)*SQRT(252),"")</f>
        <v/>
      </c>
      <c r="K3225" s="18">
        <f>IF(ROW()&lt;=3244,LN(B3288/B3225),"")</f>
        <v/>
      </c>
      <c r="L3225" s="19" t="n">
        <v>0.3495657568238213</v>
      </c>
      <c r="M3225" s="19" t="n">
        <v>0.8939205955334988</v>
      </c>
      <c r="N3225" s="17" t="n">
        <v>-1.756165270635496</v>
      </c>
      <c r="O3225" s="20">
        <f>IF(F3225="","",IF(F3225&lt;'04_VOLATILITY_REGIMES'!$C$5,"Low",IF(F3225&lt;'04_VOLATILITY_REGIMES'!$C$6,"Normal",IF(F3225&lt;'04_VOLATILITY_REGIMES'!$C$7,"High","Extreme"))))</f>
        <v/>
      </c>
      <c r="P3225" s="20">
        <f>O3226</f>
        <v/>
      </c>
      <c r="Q3225" s="21">
        <f>YEAR(A3225)</f>
        <v/>
      </c>
    </row>
    <row r="3226">
      <c r="A3226" s="14" t="n">
        <v>46156</v>
      </c>
      <c r="B3226" s="15">
        <f>'01_RAW_Spot'!B3226</f>
        <v/>
      </c>
      <c r="C3226" s="16">
        <f>'01_RAW_IV'!B3226</f>
        <v/>
      </c>
      <c r="D3226" s="15">
        <f>LN(B3226/B3225)</f>
        <v/>
      </c>
      <c r="E3226" s="16">
        <f>STDEV(D3206:D3226)*SQRT(252)</f>
        <v/>
      </c>
      <c r="F3226" s="16">
        <f>STDEV(D3164:D3226)*SQRT(252)</f>
        <v/>
      </c>
      <c r="G3226" s="16">
        <f>IF(OR(C3226="",F3226=""),"",C3226-F3226)</f>
        <v/>
      </c>
      <c r="H3226" s="17">
        <f>IF(OR(C3226="",F3226="",F3226=0),"",C3226/F3226)</f>
        <v/>
      </c>
      <c r="I3226" s="18">
        <f>IF('01_RAW_FwdRV'!B3226="","",'01_RAW_FwdRV'!B3226)</f>
        <v/>
      </c>
      <c r="J3226" s="18">
        <f>IF(ROW()&lt;=3286,STDEV(D3227:D3247)*SQRT(252),"")</f>
        <v/>
      </c>
      <c r="K3226" s="18">
        <f>IF(ROW()&lt;=3244,LN(B3289/B3226),"")</f>
        <v/>
      </c>
      <c r="L3226" s="19" t="n">
        <v>0.3655813953488372</v>
      </c>
      <c r="M3226" s="19" t="n">
        <v>0.8486821705426356</v>
      </c>
      <c r="N3226" s="17" t="n">
        <v>-1.343156804210932</v>
      </c>
      <c r="O3226" s="20">
        <f>IF(F3226="","",IF(F3226&lt;'04_VOLATILITY_REGIMES'!$C$5,"Low",IF(F3226&lt;'04_VOLATILITY_REGIMES'!$C$6,"Normal",IF(F3226&lt;'04_VOLATILITY_REGIMES'!$C$7,"High","Extreme"))))</f>
        <v/>
      </c>
      <c r="P3226" s="20">
        <f>O3227</f>
        <v/>
      </c>
      <c r="Q3226" s="21">
        <f>YEAR(A3226)</f>
        <v/>
      </c>
    </row>
    <row r="3227">
      <c r="A3227" s="14" t="n">
        <v>46157</v>
      </c>
      <c r="B3227" s="15">
        <f>'01_RAW_Spot'!B3227</f>
        <v/>
      </c>
      <c r="C3227" s="16">
        <f>'01_RAW_IV'!B3227</f>
        <v/>
      </c>
      <c r="D3227" s="15">
        <f>LN(B3227/B3226)</f>
        <v/>
      </c>
      <c r="E3227" s="16">
        <f>STDEV(D3207:D3227)*SQRT(252)</f>
        <v/>
      </c>
      <c r="F3227" s="16">
        <f>STDEV(D3165:D3227)*SQRT(252)</f>
        <v/>
      </c>
      <c r="G3227" s="16">
        <f>IF(OR(C3227="",F3227=""),"",C3227-F3227)</f>
        <v/>
      </c>
      <c r="H3227" s="17">
        <f>IF(OR(C3227="",F3227="",F3227=0),"",C3227/F3227)</f>
        <v/>
      </c>
      <c r="I3227" s="18">
        <f>IF('01_RAW_FwdRV'!B3227="","",'01_RAW_FwdRV'!B3227)</f>
        <v/>
      </c>
      <c r="J3227" s="18">
        <f>IF(ROW()&lt;=3286,STDEV(D3228:D3248)*SQRT(252),"")</f>
        <v/>
      </c>
      <c r="K3227" s="18">
        <f>IF(ROW()&lt;=3244,LN(B3290/B3227),"")</f>
        <v/>
      </c>
      <c r="L3227" s="19" t="n">
        <v>0.4051456912585245</v>
      </c>
      <c r="M3227" s="19" t="n">
        <v>0.8490390576565406</v>
      </c>
      <c r="N3227" s="17" t="n">
        <v>-1.286957736515554</v>
      </c>
      <c r="O3227" s="20">
        <f>IF(F3227="","",IF(F3227&lt;'04_VOLATILITY_REGIMES'!$C$5,"Low",IF(F3227&lt;'04_VOLATILITY_REGIMES'!$C$6,"Normal",IF(F3227&lt;'04_VOLATILITY_REGIMES'!$C$7,"High","Extreme"))))</f>
        <v/>
      </c>
      <c r="P3227" s="20">
        <f>O3228</f>
        <v/>
      </c>
      <c r="Q3227" s="21">
        <f>YEAR(A3227)</f>
        <v/>
      </c>
    </row>
    <row r="3228">
      <c r="A3228" s="14" t="n">
        <v>46160</v>
      </c>
      <c r="B3228" s="15">
        <f>'01_RAW_Spot'!B3228</f>
        <v/>
      </c>
      <c r="C3228" s="16">
        <f>'01_RAW_IV'!B3228</f>
        <v/>
      </c>
      <c r="D3228" s="15">
        <f>LN(B3228/B3227)</f>
        <v/>
      </c>
      <c r="E3228" s="16">
        <f>STDEV(D3208:D3228)*SQRT(252)</f>
        <v/>
      </c>
      <c r="F3228" s="16">
        <f>STDEV(D3166:D3228)*SQRT(252)</f>
        <v/>
      </c>
      <c r="G3228" s="16">
        <f>IF(OR(C3228="",F3228=""),"",C3228-F3228)</f>
        <v/>
      </c>
      <c r="H3228" s="17">
        <f>IF(OR(C3228="",F3228="",F3228=0),"",C3228/F3228)</f>
        <v/>
      </c>
      <c r="I3228" s="18">
        <f>IF('01_RAW_FwdRV'!B3228="","",'01_RAW_FwdRV'!B3228)</f>
        <v/>
      </c>
      <c r="J3228" s="18">
        <f>IF(ROW()&lt;=3286,STDEV(D3229:D3249)*SQRT(252),"")</f>
        <v/>
      </c>
      <c r="K3228" s="18">
        <f>IF(ROW()&lt;=3244,LN(B3291/B3228),"")</f>
        <v/>
      </c>
      <c r="L3228" s="19" t="n">
        <v>0.4645181282925318</v>
      </c>
      <c r="M3228" s="19" t="n">
        <v>0.8509451502943911</v>
      </c>
      <c r="N3228" s="17" t="n">
        <v>-1.217041108286811</v>
      </c>
      <c r="O3228" s="20">
        <f>IF(F3228="","",IF(F3228&lt;'04_VOLATILITY_REGIMES'!$C$5,"Low",IF(F3228&lt;'04_VOLATILITY_REGIMES'!$C$6,"Normal",IF(F3228&lt;'04_VOLATILITY_REGIMES'!$C$7,"High","Extreme"))))</f>
        <v/>
      </c>
      <c r="P3228" s="20">
        <f>O3229</f>
        <v/>
      </c>
      <c r="Q3228" s="21">
        <f>YEAR(A3228)</f>
        <v/>
      </c>
    </row>
    <row r="3229">
      <c r="A3229" s="14" t="n">
        <v>46161</v>
      </c>
      <c r="B3229" s="15">
        <f>'01_RAW_Spot'!B3229</f>
        <v/>
      </c>
      <c r="C3229" s="16">
        <f>'01_RAW_IV'!B3229</f>
        <v/>
      </c>
      <c r="D3229" s="15">
        <f>LN(B3229/B3228)</f>
        <v/>
      </c>
      <c r="E3229" s="16">
        <f>STDEV(D3209:D3229)*SQRT(252)</f>
        <v/>
      </c>
      <c r="F3229" s="16">
        <f>STDEV(D3167:D3229)*SQRT(252)</f>
        <v/>
      </c>
      <c r="G3229" s="16">
        <f>IF(OR(C3229="",F3229=""),"",C3229-F3229)</f>
        <v/>
      </c>
      <c r="H3229" s="17">
        <f>IF(OR(C3229="",F3229="",F3229=0),"",C3229/F3229)</f>
        <v/>
      </c>
      <c r="I3229" s="18">
        <f>IF('01_RAW_FwdRV'!B3229="","",'01_RAW_FwdRV'!B3229)</f>
        <v/>
      </c>
      <c r="J3229" s="18">
        <f>IF(ROW()&lt;=3286,STDEV(D3230:D3250)*SQRT(252),"")</f>
        <v/>
      </c>
      <c r="K3229" s="18">
        <f>IF(ROW()&lt;=3244,LN(B3292/B3229),"")</f>
        <v/>
      </c>
      <c r="L3229" s="19" t="n">
        <v>0.493184634448575</v>
      </c>
      <c r="M3229" s="19" t="n">
        <v>0.8491325898389095</v>
      </c>
      <c r="N3229" s="17" t="n">
        <v>-1.167531344030979</v>
      </c>
      <c r="O3229" s="20">
        <f>IF(F3229="","",IF(F3229&lt;'04_VOLATILITY_REGIMES'!$C$5,"Low",IF(F3229&lt;'04_VOLATILITY_REGIMES'!$C$6,"Normal",IF(F3229&lt;'04_VOLATILITY_REGIMES'!$C$7,"High","Extreme"))))</f>
        <v/>
      </c>
      <c r="P3229" s="20">
        <f>O3230</f>
        <v/>
      </c>
      <c r="Q3229" s="21">
        <f>YEAR(A3229)</f>
        <v/>
      </c>
    </row>
    <row r="3230">
      <c r="A3230" s="14" t="n">
        <v>46162</v>
      </c>
      <c r="B3230" s="15">
        <f>'01_RAW_Spot'!B3230</f>
        <v/>
      </c>
      <c r="C3230" s="16">
        <f>'01_RAW_IV'!B3230</f>
        <v/>
      </c>
      <c r="D3230" s="15">
        <f>LN(B3230/B3229)</f>
        <v/>
      </c>
      <c r="E3230" s="16">
        <f>STDEV(D3210:D3230)*SQRT(252)</f>
        <v/>
      </c>
      <c r="F3230" s="16">
        <f>STDEV(D3168:D3230)*SQRT(252)</f>
        <v/>
      </c>
      <c r="G3230" s="16">
        <f>IF(OR(C3230="",F3230=""),"",C3230-F3230)</f>
        <v/>
      </c>
      <c r="H3230" s="17">
        <f>IF(OR(C3230="",F3230="",F3230=0),"",C3230/F3230)</f>
        <v/>
      </c>
      <c r="I3230" s="18">
        <f>IF('01_RAW_FwdRV'!B3230="","",'01_RAW_FwdRV'!B3230)</f>
        <v/>
      </c>
      <c r="J3230" s="18">
        <f>IF(ROW()&lt;=3286,STDEV(D3231:D3251)*SQRT(252),"")</f>
        <v/>
      </c>
      <c r="K3230" s="18">
        <f>IF(ROW()&lt;=3244,LN(B3293/B3230),"")</f>
        <v/>
      </c>
      <c r="L3230" s="19" t="n">
        <v>0.5202849179312481</v>
      </c>
      <c r="M3230" s="19" t="n">
        <v>0.8504180860947662</v>
      </c>
      <c r="N3230" s="17" t="n">
        <v>-1.125707416803938</v>
      </c>
      <c r="O3230" s="20">
        <f>IF(F3230="","",IF(F3230&lt;'04_VOLATILITY_REGIMES'!$C$5,"Low",IF(F3230&lt;'04_VOLATILITY_REGIMES'!$C$6,"Normal",IF(F3230&lt;'04_VOLATILITY_REGIMES'!$C$7,"High","Extreme"))))</f>
        <v/>
      </c>
      <c r="P3230" s="20">
        <f>O3231</f>
        <v/>
      </c>
      <c r="Q3230" s="21">
        <f>YEAR(A3230)</f>
        <v/>
      </c>
    </row>
    <row r="3231">
      <c r="A3231" s="14" t="n">
        <v>46163</v>
      </c>
      <c r="B3231" s="15">
        <f>'01_RAW_Spot'!B3231</f>
        <v/>
      </c>
      <c r="C3231" s="16">
        <f>'01_RAW_IV'!B3231</f>
        <v/>
      </c>
      <c r="D3231" s="15">
        <f>LN(B3231/B3230)</f>
        <v/>
      </c>
      <c r="E3231" s="16">
        <f>STDEV(D3211:D3231)*SQRT(252)</f>
        <v/>
      </c>
      <c r="F3231" s="16">
        <f>STDEV(D3169:D3231)*SQRT(252)</f>
        <v/>
      </c>
      <c r="G3231" s="16">
        <f>IF(OR(C3231="",F3231=""),"",C3231-F3231)</f>
        <v/>
      </c>
      <c r="H3231" s="17">
        <f>IF(OR(C3231="",F3231="",F3231=0),"",C3231/F3231)</f>
        <v/>
      </c>
      <c r="I3231" s="18">
        <f>IF('01_RAW_FwdRV'!B3231="","",'01_RAW_FwdRV'!B3231)</f>
        <v/>
      </c>
      <c r="J3231" s="18">
        <f>IF(ROW()&lt;=3286,STDEV(D3232:D3252)*SQRT(252),"")</f>
        <v/>
      </c>
      <c r="K3231" s="18">
        <f>IF(ROW()&lt;=3244,LN(B3294/B3231),"")</f>
        <v/>
      </c>
      <c r="L3231" s="19" t="n">
        <v>0.5708978328173374</v>
      </c>
      <c r="M3231" s="19" t="n">
        <v>0.8563467492260062</v>
      </c>
      <c r="N3231" s="17" t="n">
        <v>-1.071381142072721</v>
      </c>
      <c r="O3231" s="20">
        <f>IF(F3231="","",IF(F3231&lt;'04_VOLATILITY_REGIMES'!$C$5,"Low",IF(F3231&lt;'04_VOLATILITY_REGIMES'!$C$6,"Normal",IF(F3231&lt;'04_VOLATILITY_REGIMES'!$C$7,"High","Extreme"))))</f>
        <v/>
      </c>
      <c r="P3231" s="20">
        <f>O3232</f>
        <v/>
      </c>
      <c r="Q3231" s="21">
        <f>YEAR(A3231)</f>
        <v/>
      </c>
    </row>
    <row r="3232">
      <c r="A3232" s="14" t="n">
        <v>46164</v>
      </c>
      <c r="B3232" s="15">
        <f>'01_RAW_Spot'!B3232</f>
        <v/>
      </c>
      <c r="C3232" s="16">
        <f>'01_RAW_IV'!B3232</f>
        <v/>
      </c>
      <c r="D3232" s="15">
        <f>LN(B3232/B3231)</f>
        <v/>
      </c>
      <c r="E3232" s="16">
        <f>STDEV(D3212:D3232)*SQRT(252)</f>
        <v/>
      </c>
      <c r="F3232" s="16">
        <f>STDEV(D3170:D3232)*SQRT(252)</f>
        <v/>
      </c>
      <c r="G3232" s="16">
        <f>IF(OR(C3232="",F3232=""),"",C3232-F3232)</f>
        <v/>
      </c>
      <c r="H3232" s="17">
        <f>IF(OR(C3232="",F3232="",F3232=0),"",C3232/F3232)</f>
        <v/>
      </c>
      <c r="I3232" s="18">
        <f>IF('01_RAW_FwdRV'!B3232="","",'01_RAW_FwdRV'!B3232)</f>
        <v/>
      </c>
      <c r="J3232" s="18">
        <f>IF(ROW()&lt;=3286,STDEV(D3233:D3253)*SQRT(252),"")</f>
        <v/>
      </c>
      <c r="K3232" s="18">
        <f>IF(ROW()&lt;=3244,LN(B3295/B3232),"")</f>
        <v/>
      </c>
      <c r="L3232" s="19" t="n">
        <v>0.5518415351284433</v>
      </c>
      <c r="M3232" s="19" t="n">
        <v>0.8644382544103992</v>
      </c>
      <c r="N3232" s="17" t="n">
        <v>-1.203335606343398</v>
      </c>
      <c r="O3232" s="20">
        <f>IF(F3232="","",IF(F3232&lt;'04_VOLATILITY_REGIMES'!$C$5,"Low",IF(F3232&lt;'04_VOLATILITY_REGIMES'!$C$6,"Normal",IF(F3232&lt;'04_VOLATILITY_REGIMES'!$C$7,"High","Extreme"))))</f>
        <v/>
      </c>
      <c r="P3232" s="20">
        <f>O3233</f>
        <v/>
      </c>
      <c r="Q3232" s="21">
        <f>YEAR(A3232)</f>
        <v/>
      </c>
    </row>
    <row r="3233">
      <c r="A3233" s="14" t="n">
        <v>46167</v>
      </c>
      <c r="B3233" s="15">
        <f>'01_RAW_Spot'!B3233</f>
        <v/>
      </c>
      <c r="C3233" s="16">
        <f>'01_RAW_IV'!B3233</f>
        <v/>
      </c>
      <c r="D3233" s="15">
        <f>LN(B3233/B3232)</f>
        <v/>
      </c>
      <c r="E3233" s="16">
        <f>STDEV(D3213:D3233)*SQRT(252)</f>
        <v/>
      </c>
      <c r="F3233" s="16">
        <f>STDEV(D3171:D3233)*SQRT(252)</f>
        <v/>
      </c>
      <c r="G3233" s="16">
        <f>IF(OR(C3233="",F3233=""),"",C3233-F3233)</f>
        <v/>
      </c>
      <c r="H3233" s="17">
        <f>IF(OR(C3233="",F3233="",F3233=0),"",C3233/F3233)</f>
        <v/>
      </c>
      <c r="I3233" s="18">
        <f>IF('01_RAW_FwdRV'!B3233="","",'01_RAW_FwdRV'!B3233)</f>
        <v/>
      </c>
      <c r="J3233" s="18">
        <f>IF(ROW()&lt;=3286,STDEV(D3234:D3254)*SQRT(252),"")</f>
        <v/>
      </c>
      <c r="K3233" s="18">
        <f>IF(ROW()&lt;=3244,LN(B3296/B3233),"")</f>
        <v/>
      </c>
      <c r="L3233" s="19" t="n">
        <v>0.5297029702970297</v>
      </c>
      <c r="M3233" s="19" t="n">
        <v>0.8740717821782178</v>
      </c>
      <c r="N3233" s="17" t="n">
        <v>-1.315579077053419</v>
      </c>
      <c r="O3233" s="20">
        <f>IF(F3233="","",IF(F3233&lt;'04_VOLATILITY_REGIMES'!$C$5,"Low",IF(F3233&lt;'04_VOLATILITY_REGIMES'!$C$6,"Normal",IF(F3233&lt;'04_VOLATILITY_REGIMES'!$C$7,"High","Extreme"))))</f>
        <v/>
      </c>
      <c r="P3233" s="20">
        <f>O3234</f>
        <v/>
      </c>
      <c r="Q3233" s="21">
        <f>YEAR(A3233)</f>
        <v/>
      </c>
    </row>
    <row r="3234">
      <c r="A3234" s="14" t="n">
        <v>46168</v>
      </c>
      <c r="B3234" s="15">
        <f>'01_RAW_Spot'!B3234</f>
        <v/>
      </c>
      <c r="C3234" s="16">
        <f>'01_RAW_IV'!B3234</f>
        <v/>
      </c>
      <c r="D3234" s="15">
        <f>LN(B3234/B3233)</f>
        <v/>
      </c>
      <c r="E3234" s="16">
        <f>STDEV(D3214:D3234)*SQRT(252)</f>
        <v/>
      </c>
      <c r="F3234" s="16">
        <f>STDEV(D3172:D3234)*SQRT(252)</f>
        <v/>
      </c>
      <c r="G3234" s="16">
        <f>IF(OR(C3234="",F3234=""),"",C3234-F3234)</f>
        <v/>
      </c>
      <c r="H3234" s="17">
        <f>IF(OR(C3234="",F3234="",F3234=0),"",C3234/F3234)</f>
        <v/>
      </c>
      <c r="I3234" s="18">
        <f>IF('01_RAW_FwdRV'!B3234="","",'01_RAW_FwdRV'!B3234)</f>
        <v/>
      </c>
      <c r="J3234" s="18">
        <f>IF(ROW()&lt;=3286,STDEV(D3235:D3255)*SQRT(252),"")</f>
        <v/>
      </c>
      <c r="K3234" s="18">
        <f>IF(ROW()&lt;=3244,LN(B3297/B3234),"")</f>
        <v/>
      </c>
      <c r="L3234" s="19" t="n">
        <v>0.5283018867924528</v>
      </c>
      <c r="M3234" s="19" t="n">
        <v>0.8799876275904732</v>
      </c>
      <c r="N3234" s="17" t="n">
        <v>-1.346531682451784</v>
      </c>
      <c r="O3234" s="20">
        <f>IF(F3234="","",IF(F3234&lt;'04_VOLATILITY_REGIMES'!$C$5,"Low",IF(F3234&lt;'04_VOLATILITY_REGIMES'!$C$6,"Normal",IF(F3234&lt;'04_VOLATILITY_REGIMES'!$C$7,"High","Extreme"))))</f>
        <v/>
      </c>
      <c r="P3234" s="20">
        <f>O3235</f>
        <v/>
      </c>
      <c r="Q3234" s="21">
        <f>YEAR(A3234)</f>
        <v/>
      </c>
    </row>
    <row r="3235">
      <c r="A3235" s="14" t="n">
        <v>46169</v>
      </c>
      <c r="B3235" s="15">
        <f>'01_RAW_Spot'!B3235</f>
        <v/>
      </c>
      <c r="C3235" s="16">
        <f>'01_RAW_IV'!B3235</f>
        <v/>
      </c>
      <c r="D3235" s="15">
        <f>LN(B3235/B3234)</f>
        <v/>
      </c>
      <c r="E3235" s="16">
        <f>STDEV(D3215:D3235)*SQRT(252)</f>
        <v/>
      </c>
      <c r="F3235" s="16">
        <f>STDEV(D3173:D3235)*SQRT(252)</f>
        <v/>
      </c>
      <c r="G3235" s="16">
        <f>IF(OR(C3235="",F3235=""),"",C3235-F3235)</f>
        <v/>
      </c>
      <c r="H3235" s="17">
        <f>IF(OR(C3235="",F3235="",F3235=0),"",C3235/F3235)</f>
        <v/>
      </c>
      <c r="I3235" s="18">
        <f>IF('01_RAW_FwdRV'!B3235="","",'01_RAW_FwdRV'!B3235)</f>
        <v/>
      </c>
      <c r="J3235" s="18">
        <f>IF(ROW()&lt;=3286,STDEV(D3236:D3256)*SQRT(252),"")</f>
        <v/>
      </c>
      <c r="K3235" s="18">
        <f>IF(ROW()&lt;=3244,LN(B3298/B3235),"")</f>
        <v/>
      </c>
      <c r="L3235" s="19" t="n">
        <v>0.5284477427334571</v>
      </c>
      <c r="M3235" s="19" t="n">
        <v>0.8800247371675943</v>
      </c>
      <c r="N3235" s="17" t="n">
        <v>-1.346024663325899</v>
      </c>
      <c r="O3235" s="20">
        <f>IF(F3235="","",IF(F3235&lt;'04_VOLATILITY_REGIMES'!$C$5,"Low",IF(F3235&lt;'04_VOLATILITY_REGIMES'!$C$6,"Normal",IF(F3235&lt;'04_VOLATILITY_REGIMES'!$C$7,"High","Extreme"))))</f>
        <v/>
      </c>
      <c r="P3235" s="20">
        <f>O3236</f>
        <v/>
      </c>
      <c r="Q3235" s="21">
        <f>YEAR(A3235)</f>
        <v/>
      </c>
    </row>
    <row r="3236">
      <c r="A3236" s="14" t="n">
        <v>46171</v>
      </c>
      <c r="B3236" s="15">
        <f>'01_RAW_Spot'!B3236</f>
        <v/>
      </c>
      <c r="C3236" s="16">
        <f>'01_RAW_IV'!B3236</f>
        <v/>
      </c>
      <c r="D3236" s="15">
        <f>LN(B3236/B3235)</f>
        <v/>
      </c>
      <c r="E3236" s="16">
        <f>STDEV(D3216:D3236)*SQRT(252)</f>
        <v/>
      </c>
      <c r="F3236" s="16">
        <f>STDEV(D3174:D3236)*SQRT(252)</f>
        <v/>
      </c>
      <c r="G3236" s="16">
        <f>IF(OR(C3236="",F3236=""),"",C3236-F3236)</f>
        <v/>
      </c>
      <c r="H3236" s="17">
        <f>IF(OR(C3236="",F3236="",F3236=0),"",C3236/F3236)</f>
        <v/>
      </c>
      <c r="I3236" s="18">
        <f>IF('01_RAW_FwdRV'!B3236="","",'01_RAW_FwdRV'!B3236)</f>
        <v/>
      </c>
      <c r="J3236" s="18">
        <f>IF(ROW()&lt;=3286,STDEV(D3237:D3257)*SQRT(252),"")</f>
        <v/>
      </c>
      <c r="K3236" s="18">
        <f>IF(ROW()&lt;=3244,LN(B3299/B3236),"")</f>
        <v/>
      </c>
      <c r="L3236" s="19" t="n">
        <v>0.5313755795981453</v>
      </c>
      <c r="M3236" s="19" t="n">
        <v>0.8924265842349305</v>
      </c>
      <c r="N3236" s="17" t="n">
        <v>-1.455568379409564</v>
      </c>
      <c r="O3236" s="20">
        <f>IF(F3236="","",IF(F3236&lt;'04_VOLATILITY_REGIMES'!$C$5,"Low",IF(F3236&lt;'04_VOLATILITY_REGIMES'!$C$6,"Normal",IF(F3236&lt;'04_VOLATILITY_REGIMES'!$C$7,"High","Extreme"))))</f>
        <v/>
      </c>
      <c r="P3236" s="20">
        <f>O3237</f>
        <v/>
      </c>
      <c r="Q3236" s="21">
        <f>YEAR(A3236)</f>
        <v/>
      </c>
    </row>
    <row r="3237">
      <c r="A3237" s="14" t="n">
        <v>46174</v>
      </c>
      <c r="B3237" s="15">
        <f>'01_RAW_Spot'!B3237</f>
        <v/>
      </c>
      <c r="C3237" s="16">
        <f>'01_RAW_IV'!B3237</f>
        <v/>
      </c>
      <c r="D3237" s="15">
        <f>LN(B3237/B3236)</f>
        <v/>
      </c>
      <c r="E3237" s="16">
        <f>STDEV(D3217:D3237)*SQRT(252)</f>
        <v/>
      </c>
      <c r="F3237" s="16">
        <f>STDEV(D3175:D3237)*SQRT(252)</f>
        <v/>
      </c>
      <c r="G3237" s="16">
        <f>IF(OR(C3237="",F3237=""),"",C3237-F3237)</f>
        <v/>
      </c>
      <c r="H3237" s="17">
        <f>IF(OR(C3237="",F3237="",F3237=0),"",C3237/F3237)</f>
        <v/>
      </c>
      <c r="I3237" s="18">
        <f>IF('01_RAW_FwdRV'!B3237="","",'01_RAW_FwdRV'!B3237)</f>
        <v/>
      </c>
      <c r="J3237" s="18">
        <f>IF(ROW()&lt;=3286,STDEV(D3238:D3258)*SQRT(252),"")</f>
        <v/>
      </c>
      <c r="K3237" s="18">
        <f>IF(ROW()&lt;=3244,LN(B3300/B3237),"")</f>
        <v/>
      </c>
      <c r="L3237" s="19" t="n">
        <v>0.5030902348578492</v>
      </c>
      <c r="M3237" s="19" t="n">
        <v>0.892150803461063</v>
      </c>
      <c r="N3237" s="17" t="n">
        <v>-1.502022855412083</v>
      </c>
      <c r="O3237" s="20">
        <f>IF(F3237="","",IF(F3237&lt;'04_VOLATILITY_REGIMES'!$C$5,"Low",IF(F3237&lt;'04_VOLATILITY_REGIMES'!$C$6,"Normal",IF(F3237&lt;'04_VOLATILITY_REGIMES'!$C$7,"High","Extreme"))))</f>
        <v/>
      </c>
      <c r="P3237" s="20">
        <f>O3238</f>
        <v/>
      </c>
      <c r="Q3237" s="21">
        <f>YEAR(A3237)</f>
        <v/>
      </c>
    </row>
    <row r="3238">
      <c r="A3238" s="14" t="n">
        <v>46175</v>
      </c>
      <c r="B3238" s="15">
        <f>'01_RAW_Spot'!B3238</f>
        <v/>
      </c>
      <c r="C3238" s="16">
        <f>'01_RAW_IV'!B3238</f>
        <v/>
      </c>
      <c r="D3238" s="15">
        <f>LN(B3238/B3237)</f>
        <v/>
      </c>
      <c r="E3238" s="16">
        <f>STDEV(D3218:D3238)*SQRT(252)</f>
        <v/>
      </c>
      <c r="F3238" s="16">
        <f>STDEV(D3176:D3238)*SQRT(252)</f>
        <v/>
      </c>
      <c r="G3238" s="16">
        <f>IF(OR(C3238="",F3238=""),"",C3238-F3238)</f>
        <v/>
      </c>
      <c r="H3238" s="17">
        <f>IF(OR(C3238="",F3238="",F3238=0),"",C3238/F3238)</f>
        <v/>
      </c>
      <c r="I3238" s="18">
        <f>IF('01_RAW_FwdRV'!B3238="","",'01_RAW_FwdRV'!B3238)</f>
        <v/>
      </c>
      <c r="J3238" s="18">
        <f>IF(ROW()&lt;=3286,STDEV(D3239:D3259)*SQRT(252),"")</f>
        <v/>
      </c>
      <c r="K3238" s="18">
        <f>IF(ROW()&lt;=3244,LN(B3301/B3238),"")</f>
        <v/>
      </c>
      <c r="L3238" s="19" t="n">
        <v>0.5149830089589126</v>
      </c>
      <c r="M3238" s="19" t="n">
        <v>0.8915662650602409</v>
      </c>
      <c r="N3238" s="17" t="n">
        <v>-1.477738858379385</v>
      </c>
      <c r="O3238" s="20">
        <f>IF(F3238="","",IF(F3238&lt;'04_VOLATILITY_REGIMES'!$C$5,"Low",IF(F3238&lt;'04_VOLATILITY_REGIMES'!$C$6,"Normal",IF(F3238&lt;'04_VOLATILITY_REGIMES'!$C$7,"High","Extreme"))))</f>
        <v/>
      </c>
      <c r="P3238" s="20">
        <f>O3239</f>
        <v/>
      </c>
      <c r="Q3238" s="21">
        <f>YEAR(A3238)</f>
        <v/>
      </c>
    </row>
    <row r="3239">
      <c r="A3239" s="14" t="n">
        <v>46176</v>
      </c>
      <c r="B3239" s="15">
        <f>'01_RAW_Spot'!B3239</f>
        <v/>
      </c>
      <c r="C3239" s="16">
        <f>'01_RAW_IV'!B3239</f>
        <v/>
      </c>
      <c r="D3239" s="15">
        <f>LN(B3239/B3238)</f>
        <v/>
      </c>
      <c r="E3239" s="16">
        <f>STDEV(D3219:D3239)*SQRT(252)</f>
        <v/>
      </c>
      <c r="F3239" s="16">
        <f>STDEV(D3177:D3239)*SQRT(252)</f>
        <v/>
      </c>
      <c r="G3239" s="16">
        <f>IF(OR(C3239="",F3239=""),"",C3239-F3239)</f>
        <v/>
      </c>
      <c r="H3239" s="17">
        <f>IF(OR(C3239="",F3239="",F3239=0),"",C3239/F3239)</f>
        <v/>
      </c>
      <c r="I3239" s="18">
        <f>IF('01_RAW_FwdRV'!B3239="","",'01_RAW_FwdRV'!B3239)</f>
        <v/>
      </c>
      <c r="J3239" s="18">
        <f>IF(ROW()&lt;=3286,STDEV(D3240:D3260)*SQRT(252),"")</f>
        <v/>
      </c>
      <c r="K3239" s="18">
        <f>IF(ROW()&lt;=3244,LN(B3302/B3239),"")</f>
        <v/>
      </c>
      <c r="L3239" s="19" t="n">
        <v>0.5481778875849289</v>
      </c>
      <c r="M3239" s="19" t="n">
        <v>0.8934527486102533</v>
      </c>
      <c r="N3239" s="17" t="n">
        <v>-1.420927665310431</v>
      </c>
      <c r="O3239" s="20">
        <f>IF(F3239="","",IF(F3239&lt;'04_VOLATILITY_REGIMES'!$C$5,"Low",IF(F3239&lt;'04_VOLATILITY_REGIMES'!$C$6,"Normal",IF(F3239&lt;'04_VOLATILITY_REGIMES'!$C$7,"High","Extreme"))))</f>
        <v/>
      </c>
      <c r="P3239" s="20">
        <f>O3240</f>
        <v/>
      </c>
      <c r="Q3239" s="21">
        <f>YEAR(A3239)</f>
        <v/>
      </c>
    </row>
    <row r="3240">
      <c r="A3240" s="14" t="n">
        <v>46177</v>
      </c>
      <c r="B3240" s="15">
        <f>'01_RAW_Spot'!B3240</f>
        <v/>
      </c>
      <c r="C3240" s="16">
        <f>'01_RAW_IV'!B3240</f>
        <v/>
      </c>
      <c r="D3240" s="15">
        <f>LN(B3240/B3239)</f>
        <v/>
      </c>
      <c r="E3240" s="16">
        <f>STDEV(D3220:D3240)*SQRT(252)</f>
        <v/>
      </c>
      <c r="F3240" s="16">
        <f>STDEV(D3178:D3240)*SQRT(252)</f>
        <v/>
      </c>
      <c r="G3240" s="16">
        <f>IF(OR(C3240="",F3240=""),"",C3240-F3240)</f>
        <v/>
      </c>
      <c r="H3240" s="17">
        <f>IF(OR(C3240="",F3240="",F3240=0),"",C3240/F3240)</f>
        <v/>
      </c>
      <c r="I3240" s="18">
        <f>IF('01_RAW_FwdRV'!B3240="","",'01_RAW_FwdRV'!B3240)</f>
        <v/>
      </c>
      <c r="J3240" s="18">
        <f>IF(ROW()&lt;=3286,STDEV(D3241:D3261)*SQRT(252),"")</f>
        <v/>
      </c>
      <c r="K3240" s="18">
        <f>IF(ROW()&lt;=3244,LN(B3303/B3240),"")</f>
        <v/>
      </c>
      <c r="L3240" s="19" t="n">
        <v>0.5393640012349491</v>
      </c>
      <c r="M3240" s="19" t="n">
        <v>0.8934856437171966</v>
      </c>
      <c r="N3240" s="17" t="n">
        <v>-1.442291880531231</v>
      </c>
      <c r="O3240" s="20">
        <f>IF(F3240="","",IF(F3240&lt;'04_VOLATILITY_REGIMES'!$C$5,"Low",IF(F3240&lt;'04_VOLATILITY_REGIMES'!$C$6,"Normal",IF(F3240&lt;'04_VOLATILITY_REGIMES'!$C$7,"High","Extreme"))))</f>
        <v/>
      </c>
      <c r="P3240" s="20">
        <f>O3241</f>
        <v/>
      </c>
      <c r="Q3240" s="21">
        <f>YEAR(A3240)</f>
        <v/>
      </c>
    </row>
    <row r="3241">
      <c r="A3241" s="14" t="n">
        <v>46178</v>
      </c>
      <c r="B3241" s="15">
        <f>'01_RAW_Spot'!B3241</f>
        <v/>
      </c>
      <c r="C3241" s="16">
        <f>'01_RAW_IV'!B3241</f>
        <v/>
      </c>
      <c r="D3241" s="15">
        <f>LN(B3241/B3240)</f>
        <v/>
      </c>
      <c r="E3241" s="16">
        <f>STDEV(D3221:D3241)*SQRT(252)</f>
        <v/>
      </c>
      <c r="F3241" s="16">
        <f>STDEV(D3179:D3241)*SQRT(252)</f>
        <v/>
      </c>
      <c r="G3241" s="16">
        <f>IF(OR(C3241="",F3241=""),"",C3241-F3241)</f>
        <v/>
      </c>
      <c r="H3241" s="17">
        <f>IF(OR(C3241="",F3241="",F3241=0),"",C3241/F3241)</f>
        <v/>
      </c>
      <c r="I3241" s="18">
        <f>IF('01_RAW_FwdRV'!B3241="","",'01_RAW_FwdRV'!B3241)</f>
        <v/>
      </c>
      <c r="J3241" s="18">
        <f>IF(ROW()&lt;=3286,STDEV(D3242:D3262)*SQRT(252),"")</f>
        <v/>
      </c>
      <c r="K3241" s="18">
        <f>IF(ROW()&lt;=3244,LN(B3304/B3241),"")</f>
        <v/>
      </c>
      <c r="L3241" s="19" t="n">
        <v>0.5320987654320988</v>
      </c>
      <c r="M3241" s="19" t="n">
        <v>0.8996913580246914</v>
      </c>
      <c r="N3241" s="17" t="n">
        <v>-1.624497009620735</v>
      </c>
      <c r="O3241" s="20">
        <f>IF(F3241="","",IF(F3241&lt;'04_VOLATILITY_REGIMES'!$C$5,"Low",IF(F3241&lt;'04_VOLATILITY_REGIMES'!$C$6,"Normal",IF(F3241&lt;'04_VOLATILITY_REGIMES'!$C$7,"High","Extreme"))))</f>
        <v/>
      </c>
      <c r="P3241" s="20">
        <f>O3242</f>
        <v/>
      </c>
      <c r="Q3241" s="21">
        <f>YEAR(A3241)</f>
        <v/>
      </c>
    </row>
    <row r="3242">
      <c r="A3242" s="14" t="n">
        <v>46181</v>
      </c>
      <c r="B3242" s="15">
        <f>'01_RAW_Spot'!B3242</f>
        <v/>
      </c>
      <c r="C3242" s="16">
        <f>'01_RAW_IV'!B3242</f>
        <v/>
      </c>
      <c r="D3242" s="15">
        <f>LN(B3242/B3241)</f>
        <v/>
      </c>
      <c r="E3242" s="16">
        <f>STDEV(D3222:D3242)*SQRT(252)</f>
        <v/>
      </c>
      <c r="F3242" s="16">
        <f>STDEV(D3180:D3242)*SQRT(252)</f>
        <v/>
      </c>
      <c r="G3242" s="16">
        <f>IF(OR(C3242="",F3242=""),"",C3242-F3242)</f>
        <v/>
      </c>
      <c r="H3242" s="17">
        <f>IF(OR(C3242="",F3242="",F3242=0),"",C3242/F3242)</f>
        <v/>
      </c>
      <c r="I3242" s="18">
        <f>IF('01_RAW_FwdRV'!B3242="","",'01_RAW_FwdRV'!B3242)</f>
        <v/>
      </c>
      <c r="J3242" s="18">
        <f>IF(ROW()&lt;=3286,STDEV(D3243:D3263)*SQRT(252),"")</f>
        <v/>
      </c>
      <c r="K3242" s="18">
        <f>IF(ROW()&lt;=3244,LN(B3305/B3242),"")</f>
        <v/>
      </c>
      <c r="L3242" s="19" t="n">
        <v>0.531317494600432</v>
      </c>
      <c r="M3242" s="19" t="n">
        <v>0.9021906818883061</v>
      </c>
      <c r="N3242" s="17" t="n">
        <v>-1.714498070220011</v>
      </c>
      <c r="O3242" s="20">
        <f>IF(F3242="","",IF(F3242&lt;'04_VOLATILITY_REGIMES'!$C$5,"Low",IF(F3242&lt;'04_VOLATILITY_REGIMES'!$C$6,"Normal",IF(F3242&lt;'04_VOLATILITY_REGIMES'!$C$7,"High","Extreme"))))</f>
        <v/>
      </c>
      <c r="P3242" s="20">
        <f>O3243</f>
        <v/>
      </c>
      <c r="Q3242" s="21">
        <f>YEAR(A3242)</f>
        <v/>
      </c>
    </row>
    <row r="3243">
      <c r="A3243" s="14" t="n">
        <v>46182</v>
      </c>
      <c r="B3243" s="15">
        <f>'01_RAW_Spot'!B3243</f>
        <v/>
      </c>
      <c r="C3243" s="16">
        <f>'01_RAW_IV'!B3243</f>
        <v/>
      </c>
      <c r="D3243" s="15">
        <f>LN(B3243/B3242)</f>
        <v/>
      </c>
      <c r="E3243" s="16">
        <f>STDEV(D3223:D3243)*SQRT(252)</f>
        <v/>
      </c>
      <c r="F3243" s="16">
        <f>STDEV(D3181:D3243)*SQRT(252)</f>
        <v/>
      </c>
      <c r="G3243" s="16">
        <f>IF(OR(C3243="",F3243=""),"",C3243-F3243)</f>
        <v/>
      </c>
      <c r="H3243" s="17">
        <f>IF(OR(C3243="",F3243="",F3243=0),"",C3243/F3243)</f>
        <v/>
      </c>
      <c r="I3243" s="18">
        <f>IF('01_RAW_FwdRV'!B3243="","",'01_RAW_FwdRV'!B3243)</f>
        <v/>
      </c>
      <c r="J3243" s="18">
        <f>IF(ROW()&lt;=3286,STDEV(D3244:D3264)*SQRT(252),"")</f>
        <v/>
      </c>
      <c r="K3243" s="18">
        <f>IF(ROW()&lt;=3244,LN(B3306/B3243),"")</f>
        <v/>
      </c>
      <c r="L3243" s="19" t="n">
        <v>0.5397902529302899</v>
      </c>
      <c r="M3243" s="19" t="n">
        <v>0.9037631091918569</v>
      </c>
      <c r="N3243" s="17" t="n">
        <v>-1.722201903875133</v>
      </c>
      <c r="O3243" s="20">
        <f>IF(F3243="","",IF(F3243&lt;'04_VOLATILITY_REGIMES'!$C$5,"Low",IF(F3243&lt;'04_VOLATILITY_REGIMES'!$C$6,"Normal",IF(F3243&lt;'04_VOLATILITY_REGIMES'!$C$7,"High","Extreme"))))</f>
        <v/>
      </c>
      <c r="P3243" s="20">
        <f>O3244</f>
        <v/>
      </c>
      <c r="Q3243" s="21">
        <f>YEAR(A3243)</f>
        <v/>
      </c>
    </row>
    <row r="3244">
      <c r="A3244" s="14" t="n">
        <v>46183</v>
      </c>
      <c r="B3244" s="15">
        <f>'01_RAW_Spot'!B3244</f>
        <v/>
      </c>
      <c r="C3244" s="16">
        <f>'01_RAW_IV'!B3244</f>
        <v/>
      </c>
      <c r="D3244" s="15">
        <f>LN(B3244/B3243)</f>
        <v/>
      </c>
      <c r="E3244" s="16">
        <f>STDEV(D3224:D3244)*SQRT(252)</f>
        <v/>
      </c>
      <c r="F3244" s="16">
        <f>STDEV(D3182:D3244)*SQRT(252)</f>
        <v/>
      </c>
      <c r="G3244" s="16">
        <f>IF(OR(C3244="",F3244=""),"",C3244-F3244)</f>
        <v/>
      </c>
      <c r="H3244" s="17">
        <f>IF(OR(C3244="",F3244="",F3244=0),"",C3244/F3244)</f>
        <v/>
      </c>
      <c r="I3244" s="18">
        <f>IF('01_RAW_FwdRV'!B3244="","",'01_RAW_FwdRV'!B3244)</f>
        <v/>
      </c>
      <c r="J3244" s="18">
        <f>IF(ROW()&lt;=3286,STDEV(D3245:D3265)*SQRT(252),"")</f>
        <v/>
      </c>
      <c r="K3244" s="18">
        <f>IF(ROW()&lt;=3244,LN(B3307/B3244),"")</f>
        <v/>
      </c>
      <c r="L3244" s="19" t="n">
        <v>0.5353068146777675</v>
      </c>
      <c r="M3244" s="19" t="n">
        <v>0.9019426456984274</v>
      </c>
      <c r="N3244" s="17" t="n">
        <v>-1.701588391634119</v>
      </c>
      <c r="O3244" s="20">
        <f>IF(F3244="","",IF(F3244&lt;'04_VOLATILITY_REGIMES'!$C$5,"Low",IF(F3244&lt;'04_VOLATILITY_REGIMES'!$C$6,"Normal",IF(F3244&lt;'04_VOLATILITY_REGIMES'!$C$7,"High","Extreme"))))</f>
        <v/>
      </c>
      <c r="P3244" s="20">
        <f>O3245</f>
        <v/>
      </c>
      <c r="Q3244" s="21">
        <f>YEAR(A3244)</f>
        <v/>
      </c>
    </row>
    <row r="3245">
      <c r="A3245" s="14" t="n">
        <v>46184</v>
      </c>
      <c r="B3245" s="15">
        <f>'01_RAW_Spot'!B3245</f>
        <v/>
      </c>
      <c r="C3245" s="16">
        <f>'01_RAW_IV'!B3245</f>
        <v/>
      </c>
      <c r="D3245" s="15">
        <f>LN(B3245/B3244)</f>
        <v/>
      </c>
      <c r="E3245" s="16">
        <f>STDEV(D3225:D3245)*SQRT(252)</f>
        <v/>
      </c>
      <c r="F3245" s="16">
        <f>STDEV(D3183:D3245)*SQRT(252)</f>
        <v/>
      </c>
      <c r="G3245" s="16">
        <f>IF(OR(C3245="",F3245=""),"",C3245-F3245)</f>
        <v/>
      </c>
      <c r="H3245" s="17">
        <f>IF(OR(C3245="",F3245="",F3245=0),"",C3245/F3245)</f>
        <v/>
      </c>
      <c r="I3245" s="18">
        <f>IF('01_RAW_FwdRV'!B3245="","",'01_RAW_FwdRV'!B3245)</f>
        <v/>
      </c>
      <c r="J3245" s="18">
        <f>IF(ROW()&lt;=3286,STDEV(D3246:D3266)*SQRT(252),"")</f>
        <v/>
      </c>
      <c r="K3245" s="18">
        <f>IF(ROW()&lt;=3244,LN(B3308/B3245),"")</f>
        <v/>
      </c>
      <c r="L3245" s="19" t="n">
        <v>0.5080147965474723</v>
      </c>
      <c r="M3245" s="19" t="n">
        <v>0.9007398273736128</v>
      </c>
      <c r="N3245" s="17" t="n">
        <v>-1.707035329710674</v>
      </c>
      <c r="O3245" s="20">
        <f>IF(F3245="","",IF(F3245&lt;'04_VOLATILITY_REGIMES'!$C$5,"Low",IF(F3245&lt;'04_VOLATILITY_REGIMES'!$C$6,"Normal",IF(F3245&lt;'04_VOLATILITY_REGIMES'!$C$7,"High","Extreme"))))</f>
        <v/>
      </c>
      <c r="P3245" s="20">
        <f>O3246</f>
        <v/>
      </c>
      <c r="Q3245" s="21">
        <f>YEAR(A3245)</f>
        <v/>
      </c>
    </row>
    <row r="3246">
      <c r="A3246" s="14" t="n">
        <v>46185</v>
      </c>
      <c r="B3246" s="15">
        <f>'01_RAW_Spot'!B3246</f>
        <v/>
      </c>
      <c r="C3246" s="16">
        <f>'01_RAW_IV'!B3246</f>
        <v/>
      </c>
      <c r="D3246" s="15">
        <f>LN(B3246/B3245)</f>
        <v/>
      </c>
      <c r="E3246" s="16">
        <f>STDEV(D3226:D3246)*SQRT(252)</f>
        <v/>
      </c>
      <c r="F3246" s="16">
        <f>STDEV(D3184:D3246)*SQRT(252)</f>
        <v/>
      </c>
      <c r="G3246" s="16">
        <f>IF(OR(C3246="",F3246=""),"",C3246-F3246)</f>
        <v/>
      </c>
      <c r="H3246" s="17">
        <f>IF(OR(C3246="",F3246="",F3246=0),"",C3246/F3246)</f>
        <v/>
      </c>
      <c r="I3246" s="18">
        <f>IF('01_RAW_FwdRV'!B3246="","",'01_RAW_FwdRV'!B3246)</f>
        <v/>
      </c>
      <c r="J3246" s="18">
        <f>IF(ROW()&lt;=3286,STDEV(D3247:D3267)*SQRT(252),"")</f>
        <v/>
      </c>
      <c r="K3246" s="18">
        <f>IF(ROW()&lt;=3244,LN(B3309/B3246),"")</f>
        <v/>
      </c>
      <c r="L3246" s="19" t="n">
        <v>0.5081664098613251</v>
      </c>
      <c r="M3246" s="19" t="n">
        <v>0.901386748844376</v>
      </c>
      <c r="N3246" s="17" t="n">
        <v>-1.72343247324712</v>
      </c>
      <c r="O3246" s="20">
        <f>IF(F3246="","",IF(F3246&lt;'04_VOLATILITY_REGIMES'!$C$5,"Low",IF(F3246&lt;'04_VOLATILITY_REGIMES'!$C$6,"Normal",IF(F3246&lt;'04_VOLATILITY_REGIMES'!$C$7,"High","Extreme"))))</f>
        <v/>
      </c>
      <c r="P3246" s="20">
        <f>O3247</f>
        <v/>
      </c>
      <c r="Q3246" s="21">
        <f>YEAR(A3246)</f>
        <v/>
      </c>
    </row>
    <row r="3247">
      <c r="A3247" s="14" t="n">
        <v>46188</v>
      </c>
      <c r="B3247" s="15">
        <f>'01_RAW_Spot'!B3247</f>
        <v/>
      </c>
      <c r="C3247" s="16">
        <f>'01_RAW_IV'!B3247</f>
        <v/>
      </c>
      <c r="D3247" s="15">
        <f>LN(B3247/B3246)</f>
        <v/>
      </c>
      <c r="E3247" s="16">
        <f>STDEV(D3227:D3247)*SQRT(252)</f>
        <v/>
      </c>
      <c r="F3247" s="16">
        <f>STDEV(D3185:D3247)*SQRT(252)</f>
        <v/>
      </c>
      <c r="G3247" s="16">
        <f>IF(OR(C3247="",F3247=""),"",C3247-F3247)</f>
        <v/>
      </c>
      <c r="H3247" s="17">
        <f>IF(OR(C3247="",F3247="",F3247=0),"",C3247/F3247)</f>
        <v/>
      </c>
      <c r="I3247" s="18">
        <f>IF('01_RAW_FwdRV'!B3247="","",'01_RAW_FwdRV'!B3247)</f>
        <v/>
      </c>
      <c r="J3247" s="18">
        <f>IF(ROW()&lt;=3286,STDEV(D3248:D3268)*SQRT(252),"")</f>
        <v/>
      </c>
      <c r="K3247" s="18">
        <f>IF(ROW()&lt;=3244,LN(B3310/B3247),"")</f>
        <v/>
      </c>
      <c r="L3247" s="19" t="n">
        <v>0.4239063462723352</v>
      </c>
      <c r="M3247" s="19" t="n">
        <v>0.9026494146642021</v>
      </c>
      <c r="N3247" s="17" t="n">
        <v>-1.882886282595784</v>
      </c>
      <c r="O3247" s="20">
        <f>IF(F3247="","",IF(F3247&lt;'04_VOLATILITY_REGIMES'!$C$5,"Low",IF(F3247&lt;'04_VOLATILITY_REGIMES'!$C$6,"Normal",IF(F3247&lt;'04_VOLATILITY_REGIMES'!$C$7,"High","Extreme"))))</f>
        <v/>
      </c>
      <c r="P3247" s="20">
        <f>O3248</f>
        <v/>
      </c>
      <c r="Q3247" s="21">
        <f>YEAR(A3247)</f>
        <v/>
      </c>
    </row>
    <row r="3248">
      <c r="A3248" s="14" t="n">
        <v>46189</v>
      </c>
      <c r="B3248" s="15">
        <f>'01_RAW_Spot'!B3248</f>
        <v/>
      </c>
      <c r="C3248" s="16">
        <f>'01_RAW_IV'!B3248</f>
        <v/>
      </c>
      <c r="D3248" s="15">
        <f>LN(B3248/B3247)</f>
        <v/>
      </c>
      <c r="E3248" s="16">
        <f>STDEV(D3228:D3248)*SQRT(252)</f>
        <v/>
      </c>
      <c r="F3248" s="16">
        <f>STDEV(D3186:D3248)*SQRT(252)</f>
        <v/>
      </c>
      <c r="G3248" s="16">
        <f>IF(OR(C3248="",F3248=""),"",C3248-F3248)</f>
        <v/>
      </c>
      <c r="H3248" s="17">
        <f>IF(OR(C3248="",F3248="",F3248=0),"",C3248/F3248)</f>
        <v/>
      </c>
      <c r="I3248" s="18">
        <f>IF('01_RAW_FwdRV'!B3248="","",'01_RAW_FwdRV'!B3248)</f>
        <v/>
      </c>
      <c r="J3248" s="18">
        <f>IF(ROW()&lt;=3286,STDEV(D3249:D3269)*SQRT(252),"")</f>
        <v/>
      </c>
      <c r="K3248" s="18">
        <f>IF(ROW()&lt;=3244,LN(B3311/B3248),"")</f>
        <v/>
      </c>
      <c r="L3248" s="19" t="n">
        <v>0.2553125962426855</v>
      </c>
      <c r="M3248" s="19" t="n">
        <v>0.9002155836156452</v>
      </c>
      <c r="N3248" s="17" t="n">
        <v>-2.096674609698778</v>
      </c>
      <c r="O3248" s="20">
        <f>IF(F3248="","",IF(F3248&lt;'04_VOLATILITY_REGIMES'!$C$5,"Low",IF(F3248&lt;'04_VOLATILITY_REGIMES'!$C$6,"Normal",IF(F3248&lt;'04_VOLATILITY_REGIMES'!$C$7,"High","Extreme"))))</f>
        <v/>
      </c>
      <c r="P3248" s="20">
        <f>O3249</f>
        <v/>
      </c>
      <c r="Q3248" s="21">
        <f>YEAR(A3248)</f>
        <v/>
      </c>
    </row>
    <row r="3249">
      <c r="A3249" s="14" t="n">
        <v>46190</v>
      </c>
      <c r="B3249" s="15">
        <f>'01_RAW_Spot'!B3249</f>
        <v/>
      </c>
      <c r="C3249" s="16">
        <f>'01_RAW_IV'!B3249</f>
        <v/>
      </c>
      <c r="D3249" s="15">
        <f>LN(B3249/B3248)</f>
        <v/>
      </c>
      <c r="E3249" s="16">
        <f>STDEV(D3229:D3249)*SQRT(252)</f>
        <v/>
      </c>
      <c r="F3249" s="16">
        <f>STDEV(D3187:D3249)*SQRT(252)</f>
        <v/>
      </c>
      <c r="G3249" s="16">
        <f>IF(OR(C3249="",F3249=""),"",C3249-F3249)</f>
        <v/>
      </c>
      <c r="H3249" s="17">
        <f>IF(OR(C3249="",F3249="",F3249=0),"",C3249/F3249)</f>
        <v/>
      </c>
      <c r="I3249" s="18">
        <f>IF('01_RAW_FwdRV'!B3249="","",'01_RAW_FwdRV'!B3249)</f>
        <v/>
      </c>
      <c r="J3249" s="18">
        <f>IF(ROW()&lt;=3286,STDEV(D3250:D3270)*SQRT(252),"")</f>
        <v/>
      </c>
      <c r="K3249" s="18">
        <f>IF(ROW()&lt;=3244,LN(B3312/B3249),"")</f>
        <v/>
      </c>
      <c r="L3249" s="19" t="n">
        <v>0.2469211822660098</v>
      </c>
      <c r="M3249" s="19" t="n">
        <v>0.8974753694581281</v>
      </c>
      <c r="N3249" s="17" t="n">
        <v>-2.049571996044879</v>
      </c>
      <c r="O3249" s="20">
        <f>IF(F3249="","",IF(F3249&lt;'04_VOLATILITY_REGIMES'!$C$5,"Low",IF(F3249&lt;'04_VOLATILITY_REGIMES'!$C$6,"Normal",IF(F3249&lt;'04_VOLATILITY_REGIMES'!$C$7,"High","Extreme"))))</f>
        <v/>
      </c>
      <c r="P3249" s="20">
        <f>O3250</f>
        <v/>
      </c>
      <c r="Q3249" s="21">
        <f>YEAR(A3249)</f>
        <v/>
      </c>
    </row>
    <row r="3250">
      <c r="A3250" s="14" t="n">
        <v>46191</v>
      </c>
      <c r="B3250" s="15">
        <f>'01_RAW_Spot'!B3250</f>
        <v/>
      </c>
      <c r="C3250" s="16">
        <f>'01_RAW_IV'!B3250</f>
        <v/>
      </c>
      <c r="D3250" s="15">
        <f>LN(B3250/B3249)</f>
        <v/>
      </c>
      <c r="E3250" s="16">
        <f>STDEV(D3230:D3250)*SQRT(252)</f>
        <v/>
      </c>
      <c r="F3250" s="16">
        <f>STDEV(D3188:D3250)*SQRT(252)</f>
        <v/>
      </c>
      <c r="G3250" s="16">
        <f>IF(OR(C3250="",F3250=""),"",C3250-F3250)</f>
        <v/>
      </c>
      <c r="H3250" s="17">
        <f>IF(OR(C3250="",F3250="",F3250=0),"",C3250/F3250)</f>
        <v/>
      </c>
      <c r="I3250" s="18">
        <f>IF('01_RAW_FwdRV'!B3250="","",'01_RAW_FwdRV'!B3250)</f>
        <v/>
      </c>
      <c r="J3250" s="18">
        <f>IF(ROW()&lt;=3286,STDEV(D3251:D3271)*SQRT(252),"")</f>
        <v/>
      </c>
      <c r="K3250" s="18">
        <f>IF(ROW()&lt;=3244,LN(B3313/B3250),"")</f>
        <v/>
      </c>
      <c r="L3250" s="19" t="n">
        <v>0.2277623884272084</v>
      </c>
      <c r="M3250" s="19" t="n">
        <v>0.8975069252077562</v>
      </c>
      <c r="N3250" s="17" t="n">
        <v>-2.114240328417798</v>
      </c>
      <c r="O3250" s="20">
        <f>IF(F3250="","",IF(F3250&lt;'04_VOLATILITY_REGIMES'!$C$5,"Low",IF(F3250&lt;'04_VOLATILITY_REGIMES'!$C$6,"Normal",IF(F3250&lt;'04_VOLATILITY_REGIMES'!$C$7,"High","Extreme"))))</f>
        <v/>
      </c>
      <c r="P3250" s="20">
        <f>O3251</f>
        <v/>
      </c>
      <c r="Q3250" s="21">
        <f>YEAR(A3250)</f>
        <v/>
      </c>
    </row>
    <row r="3251">
      <c r="A3251" s="14" t="n">
        <v>46192</v>
      </c>
      <c r="B3251" s="15">
        <f>'01_RAW_Spot'!B3251</f>
        <v/>
      </c>
      <c r="C3251" s="16">
        <f>'01_RAW_IV'!B3251</f>
        <v/>
      </c>
      <c r="D3251" s="15">
        <f>LN(B3251/B3250)</f>
        <v/>
      </c>
      <c r="E3251" s="16">
        <f>STDEV(D3231:D3251)*SQRT(252)</f>
        <v/>
      </c>
      <c r="F3251" s="16">
        <f>STDEV(D3189:D3251)*SQRT(252)</f>
        <v/>
      </c>
      <c r="G3251" s="16">
        <f>IF(OR(C3251="",F3251=""),"",C3251-F3251)</f>
        <v/>
      </c>
      <c r="H3251" s="17">
        <f>IF(OR(C3251="",F3251="",F3251=0),"",C3251/F3251)</f>
        <v/>
      </c>
      <c r="I3251" s="18">
        <f>IF('01_RAW_FwdRV'!B3251="","",'01_RAW_FwdRV'!B3251)</f>
        <v/>
      </c>
      <c r="J3251" s="18">
        <f>IF(ROW()&lt;=3286,STDEV(D3252:D3272)*SQRT(252),"")</f>
        <v/>
      </c>
      <c r="K3251" s="18">
        <f>IF(ROW()&lt;=3244,LN(B3314/B3251),"")</f>
        <v/>
      </c>
      <c r="L3251" s="19" t="n">
        <v>0.2246153846153846</v>
      </c>
      <c r="M3251" s="19" t="n">
        <v>0.8972307692307693</v>
      </c>
      <c r="N3251" s="17" t="n">
        <v>-2.118928923393739</v>
      </c>
      <c r="O3251" s="20">
        <f>IF(F3251="","",IF(F3251&lt;'04_VOLATILITY_REGIMES'!$C$5,"Low",IF(F3251&lt;'04_VOLATILITY_REGIMES'!$C$6,"Normal",IF(F3251&lt;'04_VOLATILITY_REGIMES'!$C$7,"High","Extreme"))))</f>
        <v/>
      </c>
      <c r="P3251" s="20">
        <f>O3252</f>
        <v/>
      </c>
      <c r="Q3251" s="21">
        <f>YEAR(A3251)</f>
        <v/>
      </c>
    </row>
    <row r="3252">
      <c r="A3252" s="14" t="n">
        <v>46195</v>
      </c>
      <c r="B3252" s="15">
        <f>'01_RAW_Spot'!B3252</f>
        <v/>
      </c>
      <c r="C3252" s="16">
        <f>'01_RAW_IV'!B3252</f>
        <v/>
      </c>
      <c r="D3252" s="15">
        <f>LN(B3252/B3251)</f>
        <v/>
      </c>
      <c r="E3252" s="16">
        <f>STDEV(D3232:D3252)*SQRT(252)</f>
        <v/>
      </c>
      <c r="F3252" s="16">
        <f>STDEV(D3190:D3252)*SQRT(252)</f>
        <v/>
      </c>
      <c r="G3252" s="16">
        <f>IF(OR(C3252="",F3252=""),"",C3252-F3252)</f>
        <v/>
      </c>
      <c r="H3252" s="17">
        <f>IF(OR(C3252="",F3252="",F3252=0),"",C3252/F3252)</f>
        <v/>
      </c>
      <c r="I3252" s="18">
        <f>IF('01_RAW_FwdRV'!B3252="","",'01_RAW_FwdRV'!B3252)</f>
        <v/>
      </c>
      <c r="J3252" s="18">
        <f>IF(ROW()&lt;=3286,STDEV(D3253:D3273)*SQRT(252),"")</f>
        <v/>
      </c>
      <c r="K3252" s="18">
        <f>IF(ROW()&lt;=3244,LN(B3315/B3252),"")</f>
        <v/>
      </c>
      <c r="L3252" s="19" t="n">
        <v>0.2248538911104276</v>
      </c>
      <c r="M3252" s="19" t="n">
        <v>0.8975699784681637</v>
      </c>
      <c r="N3252" s="17" t="n">
        <v>-2.123965907730002</v>
      </c>
      <c r="O3252" s="20">
        <f>IF(F3252="","",IF(F3252&lt;'04_VOLATILITY_REGIMES'!$C$5,"Low",IF(F3252&lt;'04_VOLATILITY_REGIMES'!$C$6,"Normal",IF(F3252&lt;'04_VOLATILITY_REGIMES'!$C$7,"High","Extreme"))))</f>
        <v/>
      </c>
      <c r="P3252" s="20">
        <f>O3253</f>
        <v/>
      </c>
      <c r="Q3252" s="21">
        <f>YEAR(A3252)</f>
        <v/>
      </c>
    </row>
    <row r="3253">
      <c r="A3253" s="14" t="n">
        <v>46196</v>
      </c>
      <c r="B3253" s="15">
        <f>'01_RAW_Spot'!B3253</f>
        <v/>
      </c>
      <c r="C3253" s="16">
        <f>'01_RAW_IV'!B3253</f>
        <v/>
      </c>
      <c r="D3253" s="15">
        <f>LN(B3253/B3252)</f>
        <v/>
      </c>
      <c r="E3253" s="16">
        <f>STDEV(D3233:D3253)*SQRT(252)</f>
        <v/>
      </c>
      <c r="F3253" s="16">
        <f>STDEV(D3191:D3253)*SQRT(252)</f>
        <v/>
      </c>
      <c r="G3253" s="16">
        <f>IF(OR(C3253="",F3253=""),"",C3253-F3253)</f>
        <v/>
      </c>
      <c r="H3253" s="17">
        <f>IF(OR(C3253="",F3253="",F3253=0),"",C3253/F3253)</f>
        <v/>
      </c>
      <c r="I3253" s="18">
        <f>IF('01_RAW_FwdRV'!B3253="","",'01_RAW_FwdRV'!B3253)</f>
        <v/>
      </c>
      <c r="J3253" s="18">
        <f>IF(ROW()&lt;=3286,STDEV(D3254:D3274)*SQRT(252),"")</f>
        <v/>
      </c>
      <c r="K3253" s="18">
        <f>IF(ROW()&lt;=3244,LN(B3316/B3253),"")</f>
        <v/>
      </c>
      <c r="L3253" s="19" t="n">
        <v>0.2324723247232472</v>
      </c>
      <c r="M3253" s="19" t="n">
        <v>0.8972939729397293</v>
      </c>
      <c r="N3253" s="17" t="n">
        <v>-2.093150240290644</v>
      </c>
      <c r="O3253" s="20">
        <f>IF(F3253="","",IF(F3253&lt;'04_VOLATILITY_REGIMES'!$C$5,"Low",IF(F3253&lt;'04_VOLATILITY_REGIMES'!$C$6,"Normal",IF(F3253&lt;'04_VOLATILITY_REGIMES'!$C$7,"High","Extreme"))))</f>
        <v/>
      </c>
      <c r="P3253" s="20">
        <f>O3254</f>
        <v/>
      </c>
      <c r="Q3253" s="21">
        <f>YEAR(A3253)</f>
        <v/>
      </c>
    </row>
    <row r="3254">
      <c r="A3254" s="14" t="n">
        <v>46197</v>
      </c>
      <c r="B3254" s="15">
        <f>'01_RAW_Spot'!B3254</f>
        <v/>
      </c>
      <c r="C3254" s="16">
        <f>'01_RAW_IV'!B3254</f>
        <v/>
      </c>
      <c r="D3254" s="15">
        <f>LN(B3254/B3253)</f>
        <v/>
      </c>
      <c r="E3254" s="16">
        <f>STDEV(D3234:D3254)*SQRT(252)</f>
        <v/>
      </c>
      <c r="F3254" s="16">
        <f>STDEV(D3192:D3254)*SQRT(252)</f>
        <v/>
      </c>
      <c r="G3254" s="16">
        <f>IF(OR(C3254="",F3254=""),"",C3254-F3254)</f>
        <v/>
      </c>
      <c r="H3254" s="17">
        <f>IF(OR(C3254="",F3254="",F3254=0),"",C3254/F3254)</f>
        <v/>
      </c>
      <c r="I3254" s="18">
        <f>IF('01_RAW_FwdRV'!B3254="","",'01_RAW_FwdRV'!B3254)</f>
        <v/>
      </c>
      <c r="J3254" s="18">
        <f>IF(ROW()&lt;=3286,STDEV(D3255:D3275)*SQRT(252),"")</f>
        <v/>
      </c>
      <c r="K3254" s="18">
        <f>IF(ROW()&lt;=3244,LN(B3317/B3254),"")</f>
        <v/>
      </c>
      <c r="L3254" s="19" t="n">
        <v>0.2400860743928681</v>
      </c>
      <c r="M3254" s="19" t="n">
        <v>0.8976329541961267</v>
      </c>
      <c r="N3254" s="17" t="n">
        <v>-2.075353786316863</v>
      </c>
      <c r="O3254" s="20">
        <f>IF(F3254="","",IF(F3254&lt;'04_VOLATILITY_REGIMES'!$C$5,"Low",IF(F3254&lt;'04_VOLATILITY_REGIMES'!$C$6,"Normal",IF(F3254&lt;'04_VOLATILITY_REGIMES'!$C$7,"High","Extreme"))))</f>
        <v/>
      </c>
      <c r="P3254" s="20">
        <f>O3255</f>
        <v/>
      </c>
      <c r="Q3254" s="21">
        <f>YEAR(A3254)</f>
        <v/>
      </c>
    </row>
    <row r="3255">
      <c r="A3255" s="14" t="n">
        <v>46198</v>
      </c>
      <c r="B3255" s="15">
        <f>'01_RAW_Spot'!B3255</f>
        <v/>
      </c>
      <c r="C3255" s="16">
        <f>'01_RAW_IV'!B3255</f>
        <v/>
      </c>
      <c r="D3255" s="15">
        <f>LN(B3255/B3254)</f>
        <v/>
      </c>
      <c r="E3255" s="16">
        <f>STDEV(D3235:D3255)*SQRT(252)</f>
        <v/>
      </c>
      <c r="F3255" s="16">
        <f>STDEV(D3193:D3255)*SQRT(252)</f>
        <v/>
      </c>
      <c r="G3255" s="16">
        <f>IF(OR(C3255="",F3255=""),"",C3255-F3255)</f>
        <v/>
      </c>
      <c r="H3255" s="17">
        <f>IF(OR(C3255="",F3255="",F3255=0),"",C3255/F3255)</f>
        <v/>
      </c>
      <c r="I3255" s="18">
        <f>IF('01_RAW_FwdRV'!B3255="","",'01_RAW_FwdRV'!B3255)</f>
        <v/>
      </c>
      <c r="J3255" s="18">
        <f>IF(ROW()&lt;=3286,STDEV(D3256:D3276)*SQRT(252),"")</f>
        <v/>
      </c>
      <c r="K3255" s="18">
        <f>IF(ROW()&lt;=3244,LN(B3318/B3255),"")</f>
        <v/>
      </c>
      <c r="L3255" s="19" t="n">
        <v>0.2375537799631223</v>
      </c>
      <c r="M3255" s="19" t="n">
        <v>0.8979717271051014</v>
      </c>
      <c r="N3255" s="17" t="n">
        <v>-2.085805608786428</v>
      </c>
      <c r="O3255" s="20">
        <f>IF(F3255="","",IF(F3255&lt;'04_VOLATILITY_REGIMES'!$C$5,"Low",IF(F3255&lt;'04_VOLATILITY_REGIMES'!$C$6,"Normal",IF(F3255&lt;'04_VOLATILITY_REGIMES'!$C$7,"High","Extreme"))))</f>
        <v/>
      </c>
      <c r="P3255" s="20">
        <f>O3256</f>
        <v/>
      </c>
      <c r="Q3255" s="21">
        <f>YEAR(A3255)</f>
        <v/>
      </c>
    </row>
    <row r="3256">
      <c r="A3256" s="14" t="n">
        <v>46202</v>
      </c>
      <c r="B3256" s="15">
        <f>'01_RAW_Spot'!B3256</f>
        <v/>
      </c>
      <c r="C3256" s="16">
        <f>'01_RAW_IV'!B3256</f>
        <v/>
      </c>
      <c r="D3256" s="15">
        <f>LN(B3256/B3255)</f>
        <v/>
      </c>
      <c r="E3256" s="16">
        <f>STDEV(D3236:D3256)*SQRT(252)</f>
        <v/>
      </c>
      <c r="F3256" s="16">
        <f>STDEV(D3194:D3256)*SQRT(252)</f>
        <v/>
      </c>
      <c r="G3256" s="16">
        <f>IF(OR(C3256="",F3256=""),"",C3256-F3256)</f>
        <v/>
      </c>
      <c r="H3256" s="17">
        <f>IF(OR(C3256="",F3256="",F3256=0),"",C3256/F3256)</f>
        <v/>
      </c>
      <c r="I3256" s="18">
        <f>IF('01_RAW_FwdRV'!B3256="","",'01_RAW_FwdRV'!B3256)</f>
        <v/>
      </c>
      <c r="J3256" s="18">
        <f>IF(ROW()&lt;=3286,STDEV(D3257:D3277)*SQRT(252),"")</f>
        <v/>
      </c>
      <c r="K3256" s="18">
        <f>IF(ROW()&lt;=3244,LN(B3319/B3256),"")</f>
        <v/>
      </c>
      <c r="L3256" s="19" t="n">
        <v>0.2307219662058372</v>
      </c>
      <c r="M3256" s="19" t="n">
        <v>0.8835637480798771</v>
      </c>
      <c r="N3256" s="17" t="n">
        <v>-1.882545292090807</v>
      </c>
      <c r="O3256" s="20">
        <f>IF(F3256="","",IF(F3256&lt;'04_VOLATILITY_REGIMES'!$C$5,"Low",IF(F3256&lt;'04_VOLATILITY_REGIMES'!$C$6,"Normal",IF(F3256&lt;'04_VOLATILITY_REGIMES'!$C$7,"High","Extreme"))))</f>
        <v/>
      </c>
      <c r="P3256" s="20">
        <f>O3257</f>
        <v/>
      </c>
      <c r="Q3256" s="21">
        <f>YEAR(A3256)</f>
        <v/>
      </c>
    </row>
    <row r="3257">
      <c r="A3257" s="14" t="n">
        <v>46203</v>
      </c>
      <c r="B3257" s="15">
        <f>'01_RAW_Spot'!B3257</f>
        <v/>
      </c>
      <c r="C3257" s="16">
        <f>'01_RAW_IV'!B3257</f>
        <v/>
      </c>
      <c r="D3257" s="15">
        <f>LN(B3257/B3256)</f>
        <v/>
      </c>
      <c r="E3257" s="16">
        <f>STDEV(D3237:D3257)*SQRT(252)</f>
        <v/>
      </c>
      <c r="F3257" s="16">
        <f>STDEV(D3195:D3257)*SQRT(252)</f>
        <v/>
      </c>
      <c r="G3257" s="16">
        <f>IF(OR(C3257="",F3257=""),"",C3257-F3257)</f>
        <v/>
      </c>
      <c r="H3257" s="17">
        <f>IF(OR(C3257="",F3257="",F3257=0),"",C3257/F3257)</f>
        <v/>
      </c>
      <c r="I3257" s="18">
        <f>IF('01_RAW_FwdRV'!B3257="","",'01_RAW_FwdRV'!B3257)</f>
        <v/>
      </c>
      <c r="J3257" s="18">
        <f>IF(ROW()&lt;=3286,STDEV(D3258:D3278)*SQRT(252),"")</f>
        <v/>
      </c>
      <c r="K3257" s="18">
        <f>IF(ROW()&lt;=3244,LN(B3320/B3257),"")</f>
        <v/>
      </c>
      <c r="L3257" s="19" t="n">
        <v>0.2263513513513513</v>
      </c>
      <c r="M3257" s="19" t="n">
        <v>0.8820638820638821</v>
      </c>
      <c r="N3257" s="17" t="n">
        <v>-1.886269722267375</v>
      </c>
      <c r="O3257" s="20">
        <f>IF(F3257="","",IF(F3257&lt;'04_VOLATILITY_REGIMES'!$C$5,"Low",IF(F3257&lt;'04_VOLATILITY_REGIMES'!$C$6,"Normal",IF(F3257&lt;'04_VOLATILITY_REGIMES'!$C$7,"High","Extreme"))))</f>
        <v/>
      </c>
      <c r="P3257" s="20">
        <f>O3258</f>
        <v/>
      </c>
      <c r="Q3257" s="21">
        <f>YEAR(A3257)</f>
        <v/>
      </c>
    </row>
    <row r="3258">
      <c r="A3258" s="14" t="n">
        <v>46204</v>
      </c>
      <c r="B3258" s="15">
        <f>'01_RAW_Spot'!B3258</f>
        <v/>
      </c>
      <c r="C3258" s="16">
        <f>'01_RAW_IV'!B3258</f>
        <v/>
      </c>
      <c r="D3258" s="15">
        <f>LN(B3258/B3257)</f>
        <v/>
      </c>
      <c r="E3258" s="16">
        <f>STDEV(D3238:D3258)*SQRT(252)</f>
        <v/>
      </c>
      <c r="F3258" s="16">
        <f>STDEV(D3196:D3258)*SQRT(252)</f>
        <v/>
      </c>
      <c r="G3258" s="16">
        <f>IF(OR(C3258="",F3258=""),"",C3258-F3258)</f>
        <v/>
      </c>
      <c r="H3258" s="17">
        <f>IF(OR(C3258="",F3258="",F3258=0),"",C3258/F3258)</f>
        <v/>
      </c>
      <c r="I3258" s="18">
        <f>IF('01_RAW_FwdRV'!B3258="","",'01_RAW_FwdRV'!B3258)</f>
        <v/>
      </c>
      <c r="J3258" s="18">
        <f>IF(ROW()&lt;=3286,STDEV(D3259:D3279)*SQRT(252),"")</f>
        <v/>
      </c>
      <c r="K3258" s="18">
        <f>IF(ROW()&lt;=3244,LN(B3321/B3258),"")</f>
        <v/>
      </c>
      <c r="L3258" s="19" t="n">
        <v>0.2585201105311636</v>
      </c>
      <c r="M3258" s="19" t="n">
        <v>0.8882407123119435</v>
      </c>
      <c r="N3258" s="17" t="n">
        <v>-1.859583606897233</v>
      </c>
      <c r="O3258" s="20">
        <f>IF(F3258="","",IF(F3258&lt;'04_VOLATILITY_REGIMES'!$C$5,"Low",IF(F3258&lt;'04_VOLATILITY_REGIMES'!$C$6,"Normal",IF(F3258&lt;'04_VOLATILITY_REGIMES'!$C$7,"High","Extreme"))))</f>
        <v/>
      </c>
      <c r="P3258" s="20">
        <f>O3259</f>
        <v/>
      </c>
      <c r="Q3258" s="21">
        <f>YEAR(A3258)</f>
        <v/>
      </c>
    </row>
    <row r="3259">
      <c r="A3259" s="14" t="n">
        <v>46205</v>
      </c>
      <c r="B3259" s="15">
        <f>'01_RAW_Spot'!B3259</f>
        <v/>
      </c>
      <c r="C3259" s="16">
        <f>'01_RAW_IV'!B3259</f>
        <v/>
      </c>
      <c r="D3259" s="15">
        <f>LN(B3259/B3258)</f>
        <v/>
      </c>
      <c r="E3259" s="16">
        <f>STDEV(D3239:D3259)*SQRT(252)</f>
        <v/>
      </c>
      <c r="F3259" s="16">
        <f>STDEV(D3197:D3259)*SQRT(252)</f>
        <v/>
      </c>
      <c r="G3259" s="16">
        <f>IF(OR(C3259="",F3259=""),"",C3259-F3259)</f>
        <v/>
      </c>
      <c r="H3259" s="17">
        <f>IF(OR(C3259="",F3259="",F3259=0),"",C3259/F3259)</f>
        <v/>
      </c>
      <c r="I3259" s="18">
        <f>IF('01_RAW_FwdRV'!B3259="","",'01_RAW_FwdRV'!B3259)</f>
        <v/>
      </c>
      <c r="J3259" s="18">
        <f>IF(ROW()&lt;=3286,STDEV(D3260:D3280)*SQRT(252),"")</f>
        <v/>
      </c>
      <c r="K3259" s="18">
        <f>IF(ROW()&lt;=3244,LN(B3322/B3259),"")</f>
        <v/>
      </c>
      <c r="L3259" s="19" t="n">
        <v>0.2565991405770411</v>
      </c>
      <c r="M3259" s="19" t="n">
        <v>0.8885819521178637</v>
      </c>
      <c r="N3259" s="17" t="n">
        <v>-1.866507587700571</v>
      </c>
      <c r="O3259" s="20">
        <f>IF(F3259="","",IF(F3259&lt;'04_VOLATILITY_REGIMES'!$C$5,"Low",IF(F3259&lt;'04_VOLATILITY_REGIMES'!$C$6,"Normal",IF(F3259&lt;'04_VOLATILITY_REGIMES'!$C$7,"High","Extreme"))))</f>
        <v/>
      </c>
      <c r="P3259" s="20">
        <f>O3260</f>
        <v/>
      </c>
      <c r="Q3259" s="21">
        <f>YEAR(A3259)</f>
        <v/>
      </c>
    </row>
    <row r="3260">
      <c r="A3260" s="14" t="n">
        <v>46206</v>
      </c>
      <c r="B3260" s="15">
        <f>'01_RAW_Spot'!B3260</f>
        <v/>
      </c>
      <c r="C3260" s="16">
        <f>'01_RAW_IV'!B3260</f>
        <v/>
      </c>
      <c r="D3260" s="15">
        <f>LN(B3260/B3259)</f>
        <v/>
      </c>
      <c r="E3260" s="16">
        <f>STDEV(D3240:D3260)*SQRT(252)</f>
        <v/>
      </c>
      <c r="F3260" s="16">
        <f>STDEV(D3198:D3260)*SQRT(252)</f>
        <v/>
      </c>
      <c r="G3260" s="16">
        <f>IF(OR(C3260="",F3260=""),"",C3260-F3260)</f>
        <v/>
      </c>
      <c r="H3260" s="17">
        <f>IF(OR(C3260="",F3260="",F3260=0),"",C3260/F3260)</f>
        <v/>
      </c>
      <c r="I3260" s="18">
        <f>IF('01_RAW_FwdRV'!B3260="","",'01_RAW_FwdRV'!B3260)</f>
        <v/>
      </c>
      <c r="J3260" s="18">
        <f>IF(ROW()&lt;=3286,STDEV(D3261:D3281)*SQRT(252),"")</f>
        <v/>
      </c>
      <c r="K3260" s="18">
        <f>IF(ROW()&lt;=3244,LN(B3323/B3260),"")</f>
        <v/>
      </c>
      <c r="L3260" s="19" t="n">
        <v>0.248849340288432</v>
      </c>
      <c r="M3260" s="19" t="n">
        <v>0.8723534826633936</v>
      </c>
      <c r="N3260" s="17" t="n">
        <v>-1.749396715145799</v>
      </c>
      <c r="O3260" s="20">
        <f>IF(F3260="","",IF(F3260&lt;'04_VOLATILITY_REGIMES'!$C$5,"Low",IF(F3260&lt;'04_VOLATILITY_REGIMES'!$C$6,"Normal",IF(F3260&lt;'04_VOLATILITY_REGIMES'!$C$7,"High","Extreme"))))</f>
        <v/>
      </c>
      <c r="P3260" s="20">
        <f>O3261</f>
        <v/>
      </c>
      <c r="Q3260" s="21">
        <f>YEAR(A3260)</f>
        <v/>
      </c>
    </row>
    <row r="3261">
      <c r="A3261" s="14" t="n">
        <v>46209</v>
      </c>
      <c r="B3261" s="15">
        <f>'01_RAW_Spot'!B3261</f>
        <v/>
      </c>
      <c r="C3261" s="16">
        <f>'01_RAW_IV'!B3261</f>
        <v/>
      </c>
      <c r="D3261" s="15">
        <f>LN(B3261/B3260)</f>
        <v/>
      </c>
      <c r="E3261" s="16">
        <f>STDEV(D3241:D3261)*SQRT(252)</f>
        <v/>
      </c>
      <c r="F3261" s="16">
        <f>STDEV(D3199:D3261)*SQRT(252)</f>
        <v/>
      </c>
      <c r="G3261" s="16">
        <f>IF(OR(C3261="",F3261=""),"",C3261-F3261)</f>
        <v/>
      </c>
      <c r="H3261" s="17">
        <f>IF(OR(C3261="",F3261="",F3261=0),"",C3261/F3261)</f>
        <v/>
      </c>
      <c r="I3261" s="18">
        <f>IF('01_RAW_FwdRV'!B3261="","",'01_RAW_FwdRV'!B3261)</f>
        <v/>
      </c>
      <c r="J3261" s="18">
        <f>IF(ROW()&lt;=3286,STDEV(D3262:D3282)*SQRT(252),"")</f>
        <v/>
      </c>
      <c r="K3261" s="18">
        <f>IF(ROW()&lt;=3244,LN(B3324/B3261),"")</f>
        <v/>
      </c>
      <c r="L3261" s="19" t="n">
        <v>0.2573619631901841</v>
      </c>
      <c r="M3261" s="19" t="n">
        <v>0.8726993865030674</v>
      </c>
      <c r="N3261" s="17" t="n">
        <v>-1.73855301860463</v>
      </c>
      <c r="O3261" s="20">
        <f>IF(F3261="","",IF(F3261&lt;'04_VOLATILITY_REGIMES'!$C$5,"Low",IF(F3261&lt;'04_VOLATILITY_REGIMES'!$C$6,"Normal",IF(F3261&lt;'04_VOLATILITY_REGIMES'!$C$7,"High","Extreme"))))</f>
        <v/>
      </c>
      <c r="P3261" s="20">
        <f>O3262</f>
        <v/>
      </c>
      <c r="Q3261" s="21">
        <f>YEAR(A3261)</f>
        <v/>
      </c>
    </row>
    <row r="3262">
      <c r="A3262" s="14" t="n">
        <v>46210</v>
      </c>
      <c r="B3262" s="15">
        <f>'01_RAW_Spot'!B3262</f>
        <v/>
      </c>
      <c r="C3262" s="16">
        <f>'01_RAW_IV'!B3262</f>
        <v/>
      </c>
      <c r="D3262" s="15">
        <f>LN(B3262/B3261)</f>
        <v/>
      </c>
      <c r="E3262" s="16">
        <f>STDEV(D3242:D3262)*SQRT(252)</f>
        <v/>
      </c>
      <c r="F3262" s="16">
        <f>STDEV(D3200:D3262)*SQRT(252)</f>
        <v/>
      </c>
      <c r="G3262" s="16">
        <f>IF(OR(C3262="",F3262=""),"",C3262-F3262)</f>
        <v/>
      </c>
      <c r="H3262" s="17">
        <f>IF(OR(C3262="",F3262="",F3262=0),"",C3262/F3262)</f>
        <v/>
      </c>
      <c r="I3262" s="18">
        <f>IF('01_RAW_FwdRV'!B3262="","",'01_RAW_FwdRV'!B3262)</f>
        <v/>
      </c>
      <c r="J3262" s="18">
        <f>IF(ROW()&lt;=3286,STDEV(D3263:D3283)*SQRT(252),"")</f>
        <v/>
      </c>
      <c r="K3262" s="18">
        <f>IF(ROW()&lt;=3244,LN(B3325/B3262),"")</f>
        <v/>
      </c>
      <c r="L3262" s="19" t="n">
        <v>0.2447102115915363</v>
      </c>
      <c r="M3262" s="19" t="n">
        <v>0.7408770315854033</v>
      </c>
      <c r="N3262" s="17" t="n">
        <v>-1.134765350867153</v>
      </c>
      <c r="O3262" s="20">
        <f>IF(F3262="","",IF(F3262&lt;'04_VOLATILITY_REGIMES'!$C$5,"Low",IF(F3262&lt;'04_VOLATILITY_REGIMES'!$C$6,"Normal",IF(F3262&lt;'04_VOLATILITY_REGIMES'!$C$7,"High","Extreme"))))</f>
        <v/>
      </c>
      <c r="P3262" s="20">
        <f>O3263</f>
        <v/>
      </c>
      <c r="Q3262" s="21">
        <f>YEAR(A3262)</f>
        <v/>
      </c>
    </row>
    <row r="3263">
      <c r="A3263" s="14" t="n">
        <v>46211</v>
      </c>
      <c r="B3263" s="15">
        <f>'01_RAW_Spot'!B3263</f>
        <v/>
      </c>
      <c r="C3263" s="16">
        <f>'01_RAW_IV'!B3263</f>
        <v/>
      </c>
      <c r="D3263" s="15">
        <f>LN(B3263/B3262)</f>
        <v/>
      </c>
      <c r="E3263" s="16">
        <f>STDEV(D3243:D3263)*SQRT(252)</f>
        <v/>
      </c>
      <c r="F3263" s="16">
        <f>STDEV(D3201:D3263)*SQRT(252)</f>
        <v/>
      </c>
      <c r="G3263" s="16">
        <f>IF(OR(C3263="",F3263=""),"",C3263-F3263)</f>
        <v/>
      </c>
      <c r="H3263" s="17">
        <f>IF(OR(C3263="",F3263="",F3263=0),"",C3263/F3263)</f>
        <v/>
      </c>
      <c r="I3263" s="18">
        <f>IF('01_RAW_FwdRV'!B3263="","",'01_RAW_FwdRV'!B3263)</f>
        <v/>
      </c>
      <c r="J3263" s="18">
        <f>IF(ROW()&lt;=3286,STDEV(D3264:D3284)*SQRT(252),"")</f>
        <v/>
      </c>
      <c r="K3263" s="18">
        <f>IF(ROW()&lt;=3244,LN(B3326/B3263),"")</f>
        <v/>
      </c>
      <c r="L3263" s="19" t="n">
        <v>0.2823421213979154</v>
      </c>
      <c r="M3263" s="19" t="n">
        <v>0.7673206621704476</v>
      </c>
      <c r="N3263" s="17" t="n">
        <v>-1.131315718093738</v>
      </c>
      <c r="O3263" s="20">
        <f>IF(F3263="","",IF(F3263&lt;'04_VOLATILITY_REGIMES'!$C$5,"Low",IF(F3263&lt;'04_VOLATILITY_REGIMES'!$C$6,"Normal",IF(F3263&lt;'04_VOLATILITY_REGIMES'!$C$7,"High","Extreme"))))</f>
        <v/>
      </c>
      <c r="P3263" s="20">
        <f>O3264</f>
        <v/>
      </c>
      <c r="Q3263" s="21">
        <f>YEAR(A3263)</f>
        <v/>
      </c>
    </row>
    <row r="3264">
      <c r="A3264" s="14" t="n">
        <v>46212</v>
      </c>
      <c r="B3264" s="15">
        <f>'01_RAW_Spot'!B3264</f>
        <v/>
      </c>
      <c r="C3264" s="16">
        <f>'01_RAW_IV'!B3264</f>
        <v/>
      </c>
      <c r="D3264" s="15">
        <f>LN(B3264/B3263)</f>
        <v/>
      </c>
      <c r="E3264" s="16">
        <f>STDEV(D3244:D3264)*SQRT(252)</f>
        <v/>
      </c>
      <c r="F3264" s="16">
        <f>STDEV(D3202:D3264)*SQRT(252)</f>
        <v/>
      </c>
      <c r="G3264" s="16">
        <f>IF(OR(C3264="",F3264=""),"",C3264-F3264)</f>
        <v/>
      </c>
      <c r="H3264" s="17">
        <f>IF(OR(C3264="",F3264="",F3264=0),"",C3264/F3264)</f>
        <v/>
      </c>
      <c r="I3264" s="18">
        <f>IF('01_RAW_FwdRV'!B3264="","",'01_RAW_FwdRV'!B3264)</f>
        <v/>
      </c>
      <c r="J3264" s="18">
        <f>IF(ROW()&lt;=3286,STDEV(D3265:D3285)*SQRT(252),"")</f>
        <v/>
      </c>
      <c r="K3264" s="18">
        <f>IF(ROW()&lt;=3244,LN(B3327/B3264),"")</f>
        <v/>
      </c>
      <c r="L3264" s="19" t="n">
        <v>0.2782715292675452</v>
      </c>
      <c r="M3264" s="19" t="n">
        <v>0.76861783634692</v>
      </c>
      <c r="N3264" s="17" t="n">
        <v>-1.143286045624787</v>
      </c>
      <c r="O3264" s="20">
        <f>IF(F3264="","",IF(F3264&lt;'04_VOLATILITY_REGIMES'!$C$5,"Low",IF(F3264&lt;'04_VOLATILITY_REGIMES'!$C$6,"Normal",IF(F3264&lt;'04_VOLATILITY_REGIMES'!$C$7,"High","Extreme"))))</f>
        <v/>
      </c>
      <c r="P3264" s="20">
        <f>O3265</f>
        <v/>
      </c>
      <c r="Q3264" s="21">
        <f>YEAR(A3264)</f>
        <v/>
      </c>
    </row>
    <row r="3265">
      <c r="A3265" s="14" t="n">
        <v>46213</v>
      </c>
      <c r="B3265" s="15">
        <f>'01_RAW_Spot'!B3265</f>
        <v/>
      </c>
      <c r="C3265" s="16">
        <f>'01_RAW_IV'!B3265</f>
        <v/>
      </c>
      <c r="D3265" s="15">
        <f>LN(B3265/B3264)</f>
        <v/>
      </c>
      <c r="E3265" s="16">
        <f>STDEV(D3245:D3265)*SQRT(252)</f>
        <v/>
      </c>
      <c r="F3265" s="16">
        <f>STDEV(D3203:D3265)*SQRT(252)</f>
        <v/>
      </c>
      <c r="G3265" s="16">
        <f>IF(OR(C3265="",F3265=""),"",C3265-F3265)</f>
        <v/>
      </c>
      <c r="H3265" s="17">
        <f>IF(OR(C3265="",F3265="",F3265=0),"",C3265/F3265)</f>
        <v/>
      </c>
      <c r="I3265" s="18">
        <f>IF('01_RAW_FwdRV'!B3265="","",'01_RAW_FwdRV'!B3265)</f>
        <v/>
      </c>
      <c r="J3265" s="18">
        <f>IF(ROW()&lt;=3286,STDEV(D3266:D3286)*SQRT(252),"")</f>
        <v/>
      </c>
      <c r="K3265" s="18">
        <f>IF(ROW()&lt;=3244,LN(B3328/B3265),"")</f>
        <v/>
      </c>
      <c r="L3265" s="19" t="n">
        <v>0.251531862745098</v>
      </c>
      <c r="M3265" s="19" t="n">
        <v>0.7512254901960784</v>
      </c>
      <c r="N3265" s="17" t="n">
        <v>-1.147234591636869</v>
      </c>
      <c r="O3265" s="20">
        <f>IF(F3265="","",IF(F3265&lt;'04_VOLATILITY_REGIMES'!$C$5,"Low",IF(F3265&lt;'04_VOLATILITY_REGIMES'!$C$6,"Normal",IF(F3265&lt;'04_VOLATILITY_REGIMES'!$C$7,"High","Extreme"))))</f>
        <v/>
      </c>
      <c r="P3265" s="20">
        <f>O3266</f>
        <v/>
      </c>
      <c r="Q3265" s="21">
        <f>YEAR(A3265)</f>
        <v/>
      </c>
    </row>
    <row r="3266">
      <c r="A3266" s="14" t="n">
        <v>46216</v>
      </c>
      <c r="B3266" s="15">
        <f>'01_RAW_Spot'!B3266</f>
        <v/>
      </c>
      <c r="C3266" s="16">
        <f>'01_RAW_IV'!B3266</f>
        <v/>
      </c>
      <c r="D3266" s="15">
        <f>LN(B3266/B3265)</f>
        <v/>
      </c>
      <c r="E3266" s="16">
        <f>STDEV(D3246:D3266)*SQRT(252)</f>
        <v/>
      </c>
      <c r="F3266" s="16">
        <f>STDEV(D3204:D3266)*SQRT(252)</f>
        <v/>
      </c>
      <c r="G3266" s="16">
        <f>IF(OR(C3266="",F3266=""),"",C3266-F3266)</f>
        <v/>
      </c>
      <c r="H3266" s="17">
        <f>IF(OR(C3266="",F3266="",F3266=0),"",C3266/F3266)</f>
        <v/>
      </c>
      <c r="I3266" s="18">
        <f>IF('01_RAW_FwdRV'!B3266="","",'01_RAW_FwdRV'!B3266)</f>
        <v/>
      </c>
      <c r="J3266" s="18">
        <f>IF(ROW()&lt;=3286,STDEV(D3267:D3287)*SQRT(252),"")</f>
        <v/>
      </c>
      <c r="K3266" s="18">
        <f>IF(ROW()&lt;=3244,LN(B3329/B3266),"")</f>
        <v/>
      </c>
      <c r="L3266" s="19" t="n">
        <v>0.2790199081163859</v>
      </c>
      <c r="M3266" s="19" t="n">
        <v>0.7577335375191424</v>
      </c>
      <c r="N3266" s="17" t="n">
        <v>-1.106449627472988</v>
      </c>
      <c r="O3266" s="20">
        <f>IF(F3266="","",IF(F3266&lt;'04_VOLATILITY_REGIMES'!$C$5,"Low",IF(F3266&lt;'04_VOLATILITY_REGIMES'!$C$6,"Normal",IF(F3266&lt;'04_VOLATILITY_REGIMES'!$C$7,"High","Extreme"))))</f>
        <v/>
      </c>
      <c r="P3266" s="20">
        <f>O3267</f>
        <v/>
      </c>
      <c r="Q3266" s="21">
        <f>YEAR(A3266)</f>
        <v/>
      </c>
    </row>
    <row r="3267">
      <c r="A3267" s="14" t="n">
        <v>46217</v>
      </c>
      <c r="B3267" s="15">
        <f>'01_RAW_Spot'!B3267</f>
        <v/>
      </c>
      <c r="C3267" s="16">
        <f>'01_RAW_IV'!B3267</f>
        <v/>
      </c>
      <c r="D3267" s="15">
        <f>LN(B3267/B3266)</f>
        <v/>
      </c>
      <c r="E3267" s="16">
        <f>STDEV(D3247:D3267)*SQRT(252)</f>
        <v/>
      </c>
      <c r="F3267" s="16">
        <f>STDEV(D3205:D3267)*SQRT(252)</f>
        <v/>
      </c>
      <c r="G3267" s="16">
        <f>IF(OR(C3267="",F3267=""),"",C3267-F3267)</f>
        <v/>
      </c>
      <c r="H3267" s="17">
        <f>IF(OR(C3267="",F3267="",F3267=0),"",C3267/F3267)</f>
        <v/>
      </c>
      <c r="I3267" s="18">
        <f>IF('01_RAW_FwdRV'!B3267="","",'01_RAW_FwdRV'!B3267)</f>
        <v/>
      </c>
      <c r="J3267" s="18">
        <f>IF(ROW()&lt;=3286,STDEV(D3268:D3288)*SQRT(252),"")</f>
        <v/>
      </c>
      <c r="K3267" s="18">
        <f>IF(ROW()&lt;=3244,LN(B3330/B3267),"")</f>
        <v/>
      </c>
      <c r="L3267" s="19" t="n">
        <v>0.3260869565217391</v>
      </c>
      <c r="M3267" s="19" t="n">
        <v>0.7740355174525413</v>
      </c>
      <c r="N3267" s="17" t="n">
        <v>-1.097819685744922</v>
      </c>
      <c r="O3267" s="20">
        <f>IF(F3267="","",IF(F3267&lt;'04_VOLATILITY_REGIMES'!$C$5,"Low",IF(F3267&lt;'04_VOLATILITY_REGIMES'!$C$6,"Normal",IF(F3267&lt;'04_VOLATILITY_REGIMES'!$C$7,"High","Extreme"))))</f>
        <v/>
      </c>
      <c r="P3267" s="20">
        <f>O3268</f>
        <v/>
      </c>
      <c r="Q3267" s="21">
        <f>YEAR(A3267)</f>
        <v/>
      </c>
    </row>
    <row r="3268">
      <c r="A3268" s="14" t="n">
        <v>46218</v>
      </c>
      <c r="B3268" s="15">
        <f>'01_RAW_Spot'!B3268</f>
        <v/>
      </c>
      <c r="C3268" s="16">
        <f>'01_RAW_IV'!B3268</f>
        <v/>
      </c>
      <c r="D3268" s="15">
        <f>LN(B3268/B3267)</f>
        <v/>
      </c>
      <c r="E3268" s="16">
        <f>STDEV(D3248:D3268)*SQRT(252)</f>
        <v/>
      </c>
      <c r="F3268" s="16">
        <f>STDEV(D3206:D3268)*SQRT(252)</f>
        <v/>
      </c>
      <c r="G3268" s="16">
        <f>IF(OR(C3268="",F3268=""),"",C3268-F3268)</f>
        <v/>
      </c>
      <c r="H3268" s="17">
        <f>IF(OR(C3268="",F3268="",F3268=0),"",C3268/F3268)</f>
        <v/>
      </c>
      <c r="I3268" s="18">
        <f>IF('01_RAW_FwdRV'!B3268="","",'01_RAW_FwdRV'!B3268)</f>
        <v/>
      </c>
      <c r="J3268" s="18">
        <f>IF(ROW()&lt;=3286,STDEV(D3269:D3289)*SQRT(252),"")</f>
        <v/>
      </c>
      <c r="K3268" s="18">
        <f>IF(ROW()&lt;=3244,LN(B3331/B3268),"")</f>
        <v/>
      </c>
      <c r="L3268" s="19" t="n">
        <v>0.2641567187021732</v>
      </c>
      <c r="M3268" s="19" t="n">
        <v>0.7483930211202938</v>
      </c>
      <c r="N3268" s="17" t="n">
        <v>-1.107541104387859</v>
      </c>
      <c r="O3268" s="20">
        <f>IF(F3268="","",IF(F3268&lt;'04_VOLATILITY_REGIMES'!$C$5,"Low",IF(F3268&lt;'04_VOLATILITY_REGIMES'!$C$6,"Normal",IF(F3268&lt;'04_VOLATILITY_REGIMES'!$C$7,"High","Extreme"))))</f>
        <v/>
      </c>
      <c r="P3268" s="20">
        <f>O3269</f>
        <v/>
      </c>
      <c r="Q3268" s="21">
        <f>YEAR(A3268)</f>
        <v/>
      </c>
    </row>
    <row r="3269">
      <c r="A3269" s="14" t="n">
        <v>46219</v>
      </c>
      <c r="B3269" s="15">
        <f>'01_RAW_Spot'!B3269</f>
        <v/>
      </c>
      <c r="C3269" s="16">
        <f>'01_RAW_IV'!B3269</f>
        <v/>
      </c>
      <c r="D3269" s="15">
        <f>LN(B3269/B3268)</f>
        <v/>
      </c>
      <c r="E3269" s="16">
        <f>STDEV(D3249:D3269)*SQRT(252)</f>
        <v/>
      </c>
      <c r="F3269" s="16">
        <f>STDEV(D3207:D3269)*SQRT(252)</f>
        <v/>
      </c>
      <c r="G3269" s="16">
        <f>IF(OR(C3269="",F3269=""),"",C3269-F3269)</f>
        <v/>
      </c>
      <c r="H3269" s="17">
        <f>IF(OR(C3269="",F3269="",F3269=0),"",C3269/F3269)</f>
        <v/>
      </c>
      <c r="I3269" s="18">
        <f>IF('01_RAW_FwdRV'!B3269="","",'01_RAW_FwdRV'!B3269)</f>
        <v/>
      </c>
      <c r="J3269" s="18">
        <f>IF(ROW()&lt;=3286,STDEV(D3270:D3290)*SQRT(252),"")</f>
        <v/>
      </c>
      <c r="K3269" s="18">
        <f>IF(ROW()&lt;=3244,LN(B3332/B3269),"")</f>
        <v/>
      </c>
      <c r="L3269" s="19" t="n">
        <v>0.2793757649938801</v>
      </c>
      <c r="M3269" s="19" t="n">
        <v>0.7481640146878825</v>
      </c>
      <c r="N3269" s="17" t="n">
        <v>-1.080345324506005</v>
      </c>
      <c r="O3269" s="20">
        <f>IF(F3269="","",IF(F3269&lt;'04_VOLATILITY_REGIMES'!$C$5,"Low",IF(F3269&lt;'04_VOLATILITY_REGIMES'!$C$6,"Normal",IF(F3269&lt;'04_VOLATILITY_REGIMES'!$C$7,"High","Extreme"))))</f>
        <v/>
      </c>
      <c r="P3269" s="20">
        <f>O3270</f>
        <v/>
      </c>
      <c r="Q3269" s="21">
        <f>YEAR(A3269)</f>
        <v/>
      </c>
    </row>
    <row r="3270">
      <c r="A3270" s="14" t="n">
        <v>46220</v>
      </c>
      <c r="B3270" s="15">
        <f>'01_RAW_Spot'!B3270</f>
        <v/>
      </c>
      <c r="C3270" s="16">
        <f>'01_RAW_IV'!B3270</f>
        <v/>
      </c>
      <c r="D3270" s="15">
        <f>LN(B3270/B3269)</f>
        <v/>
      </c>
      <c r="E3270" s="16">
        <f>STDEV(D3250:D3270)*SQRT(252)</f>
        <v/>
      </c>
      <c r="F3270" s="16">
        <f>STDEV(D3208:D3270)*SQRT(252)</f>
        <v/>
      </c>
      <c r="G3270" s="16">
        <f>IF(OR(C3270="",F3270=""),"",C3270-F3270)</f>
        <v/>
      </c>
      <c r="H3270" s="17">
        <f>IF(OR(C3270="",F3270="",F3270=0),"",C3270/F3270)</f>
        <v/>
      </c>
      <c r="I3270" s="18">
        <f>IF('01_RAW_FwdRV'!B3270="","",'01_RAW_FwdRV'!B3270)</f>
        <v/>
      </c>
      <c r="J3270" s="18">
        <f>IF(ROW()&lt;=3286,STDEV(D3271:D3291)*SQRT(252),"")</f>
        <v/>
      </c>
      <c r="K3270" s="18">
        <f>IF(ROW()&lt;=3244,LN(B3333/B3270),"")</f>
        <v/>
      </c>
      <c r="L3270" s="19" t="n">
        <v>0.2786784949525849</v>
      </c>
      <c r="M3270" s="19" t="n">
        <v>0.7424288773325176</v>
      </c>
      <c r="N3270" s="17" t="n">
        <v>-1.072333568069846</v>
      </c>
      <c r="O3270" s="20">
        <f>IF(F3270="","",IF(F3270&lt;'04_VOLATILITY_REGIMES'!$C$5,"Low",IF(F3270&lt;'04_VOLATILITY_REGIMES'!$C$6,"Normal",IF(F3270&lt;'04_VOLATILITY_REGIMES'!$C$7,"High","Extreme"))))</f>
        <v/>
      </c>
      <c r="P3270" s="20">
        <f>O3271</f>
        <v/>
      </c>
      <c r="Q3270" s="21">
        <f>YEAR(A3270)</f>
        <v/>
      </c>
    </row>
    <row r="3271">
      <c r="A3271" s="14" t="n">
        <v>46223</v>
      </c>
      <c r="B3271" s="15">
        <f>'01_RAW_Spot'!B3271</f>
        <v/>
      </c>
      <c r="C3271" s="16">
        <f>'01_RAW_IV'!B3271</f>
        <v/>
      </c>
      <c r="D3271" s="15">
        <f>LN(B3271/B3270)</f>
        <v/>
      </c>
      <c r="E3271" s="16">
        <f>STDEV(D3251:D3271)*SQRT(252)</f>
        <v/>
      </c>
      <c r="F3271" s="16">
        <f>STDEV(D3209:D3271)*SQRT(252)</f>
        <v/>
      </c>
      <c r="G3271" s="16">
        <f>IF(OR(C3271="",F3271=""),"",C3271-F3271)</f>
        <v/>
      </c>
      <c r="H3271" s="17">
        <f>IF(OR(C3271="",F3271="",F3271=0),"",C3271/F3271)</f>
        <v/>
      </c>
      <c r="I3271" s="18">
        <f>IF('01_RAW_FwdRV'!B3271="","",'01_RAW_FwdRV'!B3271)</f>
        <v/>
      </c>
      <c r="J3271" s="18">
        <f>IF(ROW()&lt;=3286,STDEV(D3272:D3292)*SQRT(252),"")</f>
        <v/>
      </c>
      <c r="K3271" s="18">
        <f>IF(ROW()&lt;=3244,LN(B3334/B3271),"")</f>
        <v/>
      </c>
      <c r="L3271" s="19" t="n">
        <v>0.2957186544342508</v>
      </c>
      <c r="M3271" s="19" t="n">
        <v>0.7339449541284404</v>
      </c>
      <c r="N3271" s="17" t="n">
        <v>-1.029204967982224</v>
      </c>
      <c r="O3271" s="20">
        <f>IF(F3271="","",IF(F3271&lt;'04_VOLATILITY_REGIMES'!$C$5,"Low",IF(F3271&lt;'04_VOLATILITY_REGIMES'!$C$6,"Normal",IF(F3271&lt;'04_VOLATILITY_REGIMES'!$C$7,"High","Extreme"))))</f>
        <v/>
      </c>
      <c r="P3271" s="20">
        <f>O3272</f>
        <v/>
      </c>
      <c r="Q3271" s="21">
        <f>YEAR(A3271)</f>
        <v/>
      </c>
    </row>
    <row r="3272">
      <c r="A3272" s="14" t="n">
        <v>46224</v>
      </c>
      <c r="B3272" s="15">
        <f>'01_RAW_Spot'!B3272</f>
        <v/>
      </c>
      <c r="C3272" s="16">
        <f>'01_RAW_IV'!B3272</f>
        <v/>
      </c>
      <c r="D3272" s="15">
        <f>LN(B3272/B3271)</f>
        <v/>
      </c>
      <c r="E3272" s="16">
        <f>STDEV(D3252:D3272)*SQRT(252)</f>
        <v/>
      </c>
      <c r="F3272" s="16">
        <f>STDEV(D3210:D3272)*SQRT(252)</f>
        <v/>
      </c>
      <c r="G3272" s="16">
        <f>IF(OR(C3272="",F3272=""),"",C3272-F3272)</f>
        <v/>
      </c>
      <c r="H3272" s="17">
        <f>IF(OR(C3272="",F3272="",F3272=0),"",C3272/F3272)</f>
        <v/>
      </c>
      <c r="I3272" s="18">
        <f>IF('01_RAW_FwdRV'!B3272="","",'01_RAW_FwdRV'!B3272)</f>
        <v/>
      </c>
      <c r="J3272" s="18">
        <f>IF(ROW()&lt;=3286,STDEV(D3273:D3293)*SQRT(252),"")</f>
        <v/>
      </c>
      <c r="K3272" s="18">
        <f>IF(ROW()&lt;=3244,LN(B3335/B3272),"")</f>
        <v/>
      </c>
      <c r="L3272" s="19" t="n">
        <v>0.2626108223784775</v>
      </c>
      <c r="M3272" s="19" t="n">
        <v>0.7370834607153776</v>
      </c>
      <c r="N3272" s="17" t="n">
        <v>-1.086648920849797</v>
      </c>
      <c r="O3272" s="20">
        <f>IF(F3272="","",IF(F3272&lt;'04_VOLATILITY_REGIMES'!$C$5,"Low",IF(F3272&lt;'04_VOLATILITY_REGIMES'!$C$6,"Normal",IF(F3272&lt;'04_VOLATILITY_REGIMES'!$C$7,"High","Extreme"))))</f>
        <v/>
      </c>
      <c r="P3272" s="20">
        <f>O3273</f>
        <v/>
      </c>
      <c r="Q3272" s="21">
        <f>YEAR(A3272)</f>
        <v/>
      </c>
    </row>
    <row r="3273">
      <c r="A3273" s="14" t="n">
        <v>46225</v>
      </c>
      <c r="B3273" s="15">
        <f>'01_RAW_Spot'!B3273</f>
        <v/>
      </c>
      <c r="C3273" s="16">
        <f>'01_RAW_IV'!B3273</f>
        <v/>
      </c>
      <c r="D3273" s="15">
        <f>LN(B3273/B3272)</f>
        <v/>
      </c>
      <c r="E3273" s="16">
        <f>STDEV(D3253:D3273)*SQRT(252)</f>
        <v/>
      </c>
      <c r="F3273" s="16">
        <f>STDEV(D3211:D3273)*SQRT(252)</f>
        <v/>
      </c>
      <c r="G3273" s="16">
        <f>IF(OR(C3273="",F3273=""),"",C3273-F3273)</f>
        <v/>
      </c>
      <c r="H3273" s="17">
        <f>IF(OR(C3273="",F3273="",F3273=0),"",C3273/F3273)</f>
        <v/>
      </c>
      <c r="I3273" s="18">
        <f>IF('01_RAW_FwdRV'!B3273="","",'01_RAW_FwdRV'!B3273)</f>
        <v/>
      </c>
      <c r="J3273" s="18">
        <f>IF(ROW()&lt;=3286,STDEV(D3274:D3294)*SQRT(252),"")</f>
        <v/>
      </c>
      <c r="K3273" s="18">
        <f>IF(ROW()&lt;=3244,LN(B3336/B3273),"")</f>
        <v/>
      </c>
      <c r="L3273" s="19" t="n">
        <v>0.2573349633251834</v>
      </c>
      <c r="M3273" s="19" t="n">
        <v>0.7347188264058679</v>
      </c>
      <c r="N3273" s="17" t="n">
        <v>-1.093750214206046</v>
      </c>
      <c r="O3273" s="20">
        <f>IF(F3273="","",IF(F3273&lt;'04_VOLATILITY_REGIMES'!$C$5,"Low",IF(F3273&lt;'04_VOLATILITY_REGIMES'!$C$6,"Normal",IF(F3273&lt;'04_VOLATILITY_REGIMES'!$C$7,"High","Extreme"))))</f>
        <v/>
      </c>
      <c r="P3273" s="20">
        <f>O3274</f>
        <v/>
      </c>
      <c r="Q3273" s="21">
        <f>YEAR(A3273)</f>
        <v/>
      </c>
    </row>
    <row r="3274">
      <c r="A3274" s="14" t="n">
        <v>46226</v>
      </c>
      <c r="B3274" s="15">
        <f>'01_RAW_Spot'!B3274</f>
        <v/>
      </c>
      <c r="C3274" s="16">
        <f>'01_RAW_IV'!B3274</f>
        <v/>
      </c>
      <c r="D3274" s="15">
        <f>LN(B3274/B3273)</f>
        <v/>
      </c>
      <c r="E3274" s="16">
        <f>STDEV(D3254:D3274)*SQRT(252)</f>
        <v/>
      </c>
      <c r="F3274" s="16">
        <f>STDEV(D3212:D3274)*SQRT(252)</f>
        <v/>
      </c>
      <c r="G3274" s="16">
        <f>IF(OR(C3274="",F3274=""),"",C3274-F3274)</f>
        <v/>
      </c>
      <c r="H3274" s="17">
        <f>IF(OR(C3274="",F3274="",F3274=0),"",C3274/F3274)</f>
        <v/>
      </c>
      <c r="I3274" s="18">
        <f>IF('01_RAW_FwdRV'!B3274="","",'01_RAW_FwdRV'!B3274)</f>
        <v/>
      </c>
      <c r="J3274" s="18">
        <f>IF(ROW()&lt;=3286,STDEV(D3275:D3295)*SQRT(252),"")</f>
        <v/>
      </c>
      <c r="K3274" s="18">
        <f>IF(ROW()&lt;=3244,LN(B3337/B3274),"")</f>
        <v/>
      </c>
      <c r="L3274" s="19" t="n">
        <v>0.3003360831041857</v>
      </c>
      <c r="M3274" s="19" t="n">
        <v>0.7314390467461045</v>
      </c>
      <c r="N3274" s="17" t="n">
        <v>-1.009501352181608</v>
      </c>
      <c r="O3274" s="20">
        <f>IF(F3274="","",IF(F3274&lt;'04_VOLATILITY_REGIMES'!$C$5,"Low",IF(F3274&lt;'04_VOLATILITY_REGIMES'!$C$6,"Normal",IF(F3274&lt;'04_VOLATILITY_REGIMES'!$C$7,"High","Extreme"))))</f>
        <v/>
      </c>
      <c r="P3274" s="20">
        <f>O3275</f>
        <v/>
      </c>
      <c r="Q3274" s="21">
        <f>YEAR(A3274)</f>
        <v/>
      </c>
    </row>
    <row r="3275">
      <c r="A3275" s="14" t="n">
        <v>46227</v>
      </c>
      <c r="B3275" s="15">
        <f>'01_RAW_Spot'!B3275</f>
        <v/>
      </c>
      <c r="C3275" s="16">
        <f>'01_RAW_IV'!B3275</f>
        <v/>
      </c>
      <c r="D3275" s="15">
        <f>LN(B3275/B3274)</f>
        <v/>
      </c>
      <c r="E3275" s="16">
        <f>STDEV(D3255:D3275)*SQRT(252)</f>
        <v/>
      </c>
      <c r="F3275" s="16">
        <f>STDEV(D3213:D3275)*SQRT(252)</f>
        <v/>
      </c>
      <c r="G3275" s="16">
        <f>IF(OR(C3275="",F3275=""),"",C3275-F3275)</f>
        <v/>
      </c>
      <c r="H3275" s="17">
        <f>IF(OR(C3275="",F3275="",F3275=0),"",C3275/F3275)</f>
        <v/>
      </c>
      <c r="I3275" s="18">
        <f>IF('01_RAW_FwdRV'!B3275="","",'01_RAW_FwdRV'!B3275)</f>
        <v/>
      </c>
      <c r="J3275" s="18">
        <f>IF(ROW()&lt;=3286,STDEV(D3276:D3296)*SQRT(252),"")</f>
        <v/>
      </c>
      <c r="K3275" s="18">
        <f>IF(ROW()&lt;=3244,LN(B3338/B3275),"")</f>
        <v/>
      </c>
      <c r="L3275" s="19" t="n">
        <v>0.3411728772144166</v>
      </c>
      <c r="M3275" s="19" t="n">
        <v>0.7263286499694563</v>
      </c>
      <c r="N3275" s="17" t="n">
        <v>-0.9200351586554181</v>
      </c>
      <c r="O3275" s="20">
        <f>IF(F3275="","",IF(F3275&lt;'04_VOLATILITY_REGIMES'!$C$5,"Low",IF(F3275&lt;'04_VOLATILITY_REGIMES'!$C$6,"Normal",IF(F3275&lt;'04_VOLATILITY_REGIMES'!$C$7,"High","Extreme"))))</f>
        <v/>
      </c>
      <c r="P3275" s="20">
        <f>O3276</f>
        <v/>
      </c>
      <c r="Q3275" s="21">
        <f>YEAR(A3275)</f>
        <v/>
      </c>
    </row>
    <row r="3276">
      <c r="A3276" s="14" t="n">
        <v>46230</v>
      </c>
      <c r="B3276" s="15">
        <f>'01_RAW_Spot'!B3276</f>
        <v/>
      </c>
      <c r="C3276" s="16">
        <f>'01_RAW_IV'!B3276</f>
        <v/>
      </c>
      <c r="D3276" s="15">
        <f>LN(B3276/B3275)</f>
        <v/>
      </c>
      <c r="E3276" s="16">
        <f>STDEV(D3256:D3276)*SQRT(252)</f>
        <v/>
      </c>
      <c r="F3276" s="16">
        <f>STDEV(D3214:D3276)*SQRT(252)</f>
        <v/>
      </c>
      <c r="G3276" s="16">
        <f>IF(OR(C3276="",F3276=""),"",C3276-F3276)</f>
        <v/>
      </c>
      <c r="H3276" s="17">
        <f>IF(OR(C3276="",F3276="",F3276=0),"",C3276/F3276)</f>
        <v/>
      </c>
      <c r="I3276" s="18">
        <f>IF('01_RAW_FwdRV'!B3276="","",'01_RAW_FwdRV'!B3276)</f>
        <v/>
      </c>
      <c r="J3276" s="18">
        <f>IF(ROW()&lt;=3286,STDEV(D3277:D3297)*SQRT(252),"")</f>
        <v/>
      </c>
      <c r="K3276" s="18">
        <f>IF(ROW()&lt;=3244,LN(B3339/B3276),"")</f>
        <v/>
      </c>
      <c r="L3276" s="19" t="n">
        <v>0.3218320610687023</v>
      </c>
      <c r="M3276" s="19" t="n">
        <v>0.7667175572519084</v>
      </c>
      <c r="N3276" s="17" t="n">
        <v>-1.065173131651542</v>
      </c>
      <c r="O3276" s="20">
        <f>IF(F3276="","",IF(F3276&lt;'04_VOLATILITY_REGIMES'!$C$5,"Low",IF(F3276&lt;'04_VOLATILITY_REGIMES'!$C$6,"Normal",IF(F3276&lt;'04_VOLATILITY_REGIMES'!$C$7,"High","Extreme"))))</f>
        <v/>
      </c>
      <c r="P3276" s="20">
        <f>O3277</f>
        <v/>
      </c>
      <c r="Q3276" s="21">
        <f>YEAR(A3276)</f>
        <v/>
      </c>
    </row>
    <row r="3277">
      <c r="A3277" s="14" t="n">
        <v>46231</v>
      </c>
      <c r="B3277" s="15">
        <f>'01_RAW_Spot'!B3277</f>
        <v/>
      </c>
      <c r="C3277" s="16">
        <f>'01_RAW_IV'!B3277</f>
        <v/>
      </c>
      <c r="D3277" s="15">
        <f>LN(B3277/B3276)</f>
        <v/>
      </c>
      <c r="E3277" s="16">
        <f>STDEV(D3257:D3277)*SQRT(252)</f>
        <v/>
      </c>
      <c r="F3277" s="16">
        <f>STDEV(D3215:D3277)*SQRT(252)</f>
        <v/>
      </c>
      <c r="G3277" s="16">
        <f>IF(OR(C3277="",F3277=""),"",C3277-F3277)</f>
        <v/>
      </c>
      <c r="H3277" s="17">
        <f>IF(OR(C3277="",F3277="",F3277=0),"",C3277/F3277)</f>
        <v/>
      </c>
      <c r="I3277" s="18">
        <f>IF('01_RAW_FwdRV'!B3277="","",'01_RAW_FwdRV'!B3277)</f>
        <v/>
      </c>
      <c r="J3277" s="18">
        <f>IF(ROW()&lt;=3286,STDEV(D3278:D3298)*SQRT(252),"")</f>
        <v/>
      </c>
      <c r="K3277" s="18">
        <f>IF(ROW()&lt;=3244,LN(B3340/B3277),"")</f>
        <v/>
      </c>
      <c r="L3277" s="19" t="n">
        <v>0.3177655677655677</v>
      </c>
      <c r="M3277" s="19" t="n">
        <v>0.7649572649572649</v>
      </c>
      <c r="N3277" s="17" t="n">
        <v>-1.073415921380809</v>
      </c>
      <c r="O3277" s="20">
        <f>IF(F3277="","",IF(F3277&lt;'04_VOLATILITY_REGIMES'!$C$5,"Low",IF(F3277&lt;'04_VOLATILITY_REGIMES'!$C$6,"Normal",IF(F3277&lt;'04_VOLATILITY_REGIMES'!$C$7,"High","Extreme"))))</f>
        <v/>
      </c>
      <c r="P3277" s="20">
        <f>O3278</f>
        <v/>
      </c>
      <c r="Q3277" s="21">
        <f>YEAR(A3277)</f>
        <v/>
      </c>
    </row>
    <row r="3278">
      <c r="A3278" s="14" t="n">
        <v>46232</v>
      </c>
      <c r="B3278" s="15">
        <f>'01_RAW_Spot'!B3278</f>
        <v/>
      </c>
      <c r="C3278" s="16">
        <f>'01_RAW_IV'!B3278</f>
        <v/>
      </c>
      <c r="D3278" s="15">
        <f>LN(B3278/B3277)</f>
        <v/>
      </c>
      <c r="E3278" s="16">
        <f>STDEV(D3258:D3278)*SQRT(252)</f>
        <v/>
      </c>
      <c r="F3278" s="16">
        <f>STDEV(D3216:D3278)*SQRT(252)</f>
        <v/>
      </c>
      <c r="G3278" s="16">
        <f>IF(OR(C3278="",F3278=""),"",C3278-F3278)</f>
        <v/>
      </c>
      <c r="H3278" s="17">
        <f>IF(OR(C3278="",F3278="",F3278=0),"",C3278/F3278)</f>
        <v/>
      </c>
      <c r="I3278" s="18">
        <f>IF('01_RAW_FwdRV'!B3278="","",'01_RAW_FwdRV'!B3278)</f>
        <v/>
      </c>
      <c r="J3278" s="18">
        <f>IF(ROW()&lt;=3286,STDEV(D3279:D3299)*SQRT(252),"")</f>
        <v/>
      </c>
      <c r="K3278" s="18">
        <f>IF(ROW()&lt;=3244,LN(B3341/B3278),"")</f>
        <v/>
      </c>
      <c r="L3278" s="19" t="n">
        <v>0.3304851998779371</v>
      </c>
      <c r="M3278" s="19" t="n">
        <v>0.7622825755263961</v>
      </c>
      <c r="N3278" s="17" t="n">
        <v>-1.03363288658989</v>
      </c>
      <c r="O3278" s="20">
        <f>IF(F3278="","",IF(F3278&lt;'04_VOLATILITY_REGIMES'!$C$5,"Low",IF(F3278&lt;'04_VOLATILITY_REGIMES'!$C$6,"Normal",IF(F3278&lt;'04_VOLATILITY_REGIMES'!$C$7,"High","Extreme"))))</f>
        <v/>
      </c>
      <c r="P3278" s="20">
        <f>O3279</f>
        <v/>
      </c>
      <c r="Q3278" s="21">
        <f>YEAR(A3278)</f>
        <v/>
      </c>
    </row>
    <row r="3279">
      <c r="A3279" s="14" t="n">
        <v>46233</v>
      </c>
      <c r="B3279" s="15">
        <f>'01_RAW_Spot'!B3279</f>
        <v/>
      </c>
      <c r="C3279" s="16">
        <f>'01_RAW_IV'!B3279</f>
        <v/>
      </c>
      <c r="D3279" s="15">
        <f>LN(B3279/B3278)</f>
        <v/>
      </c>
      <c r="E3279" s="16">
        <f>STDEV(D3259:D3279)*SQRT(252)</f>
        <v/>
      </c>
      <c r="F3279" s="16">
        <f>STDEV(D3217:D3279)*SQRT(252)</f>
        <v/>
      </c>
      <c r="G3279" s="16">
        <f>IF(OR(C3279="",F3279=""),"",C3279-F3279)</f>
        <v/>
      </c>
      <c r="H3279" s="17">
        <f>IF(OR(C3279="",F3279="",F3279=0),"",C3279/F3279)</f>
        <v/>
      </c>
      <c r="I3279" s="18">
        <f>IF('01_RAW_FwdRV'!B3279="","",'01_RAW_FwdRV'!B3279)</f>
        <v/>
      </c>
      <c r="J3279" s="18">
        <f>IF(ROW()&lt;=3286,STDEV(D3280:D3300)*SQRT(252),"")</f>
        <v/>
      </c>
      <c r="K3279" s="18">
        <f>IF(ROW()&lt;=3244,LN(B3342/B3279),"")</f>
        <v/>
      </c>
      <c r="L3279" s="19" t="n">
        <v>0.300183038438072</v>
      </c>
      <c r="M3279" s="19" t="n">
        <v>0.7538133007931666</v>
      </c>
      <c r="N3279" s="17" t="n">
        <v>-1.067275340019314</v>
      </c>
      <c r="O3279" s="20">
        <f>IF(F3279="","",IF(F3279&lt;'04_VOLATILITY_REGIMES'!$C$5,"Low",IF(F3279&lt;'04_VOLATILITY_REGIMES'!$C$6,"Normal",IF(F3279&lt;'04_VOLATILITY_REGIMES'!$C$7,"High","Extreme"))))</f>
        <v/>
      </c>
      <c r="P3279" s="20">
        <f>O3280</f>
        <v/>
      </c>
      <c r="Q3279" s="21">
        <f>YEAR(A3279)</f>
        <v/>
      </c>
    </row>
    <row r="3280">
      <c r="A3280" s="14" t="n">
        <v>46234</v>
      </c>
      <c r="B3280" s="15">
        <f>'01_RAW_Spot'!B3280</f>
        <v/>
      </c>
      <c r="C3280" s="16">
        <f>'01_RAW_IV'!B3280</f>
        <v/>
      </c>
      <c r="D3280" s="15">
        <f>LN(B3280/B3279)</f>
        <v/>
      </c>
      <c r="E3280" s="16">
        <f>STDEV(D3260:D3280)*SQRT(252)</f>
        <v/>
      </c>
      <c r="F3280" s="16">
        <f>STDEV(D3218:D3280)*SQRT(252)</f>
        <v/>
      </c>
      <c r="G3280" s="16">
        <f>IF(OR(C3280="",F3280=""),"",C3280-F3280)</f>
        <v/>
      </c>
      <c r="H3280" s="17">
        <f>IF(OR(C3280="",F3280="",F3280=0),"",C3280/F3280)</f>
        <v/>
      </c>
      <c r="I3280" s="18">
        <f>IF('01_RAW_FwdRV'!B3280="","",'01_RAW_FwdRV'!B3280)</f>
        <v/>
      </c>
      <c r="J3280" s="18">
        <f>IF(ROW()&lt;=3286,STDEV(D3281:D3301)*SQRT(252),"")</f>
        <v/>
      </c>
      <c r="K3280" s="18">
        <f>IF(ROW()&lt;=3244,LN(B3343/B3280),"")</f>
        <v/>
      </c>
      <c r="L3280" s="19" t="n">
        <v>0.3077157670021348</v>
      </c>
      <c r="M3280" s="19" t="n">
        <v>0.7627325404086612</v>
      </c>
      <c r="N3280" s="17" t="n">
        <v>-1.077159488519109</v>
      </c>
      <c r="O3280" s="20">
        <f>IF(F3280="","",IF(F3280&lt;'04_VOLATILITY_REGIMES'!$C$5,"Low",IF(F3280&lt;'04_VOLATILITY_REGIMES'!$C$6,"Normal",IF(F3280&lt;'04_VOLATILITY_REGIMES'!$C$7,"High","Extreme"))))</f>
        <v/>
      </c>
      <c r="P3280" s="20">
        <f>O3281</f>
        <v/>
      </c>
      <c r="Q3280" s="21">
        <f>YEAR(A3280)</f>
        <v/>
      </c>
    </row>
    <row r="3281">
      <c r="A3281" s="14" t="n">
        <v>46237</v>
      </c>
      <c r="B3281" s="15">
        <f>'01_RAW_Spot'!B3281</f>
        <v/>
      </c>
      <c r="C3281" s="16">
        <f>'01_RAW_IV'!B3281</f>
        <v/>
      </c>
      <c r="D3281" s="15">
        <f>LN(B3281/B3280)</f>
        <v/>
      </c>
      <c r="E3281" s="16">
        <f>STDEV(D3261:D3281)*SQRT(252)</f>
        <v/>
      </c>
      <c r="F3281" s="16">
        <f>STDEV(D3219:D3281)*SQRT(252)</f>
        <v/>
      </c>
      <c r="G3281" s="16">
        <f>IF(OR(C3281="",F3281=""),"",C3281-F3281)</f>
        <v/>
      </c>
      <c r="H3281" s="17">
        <f>IF(OR(C3281="",F3281="",F3281=0),"",C3281/F3281)</f>
        <v/>
      </c>
      <c r="I3281" s="18">
        <f>IF('01_RAW_FwdRV'!B3281="","",'01_RAW_FwdRV'!B3281)</f>
        <v/>
      </c>
      <c r="J3281" s="18">
        <f>IF(ROW()&lt;=3286,STDEV(D3282:D3302)*SQRT(252),"")</f>
        <v/>
      </c>
      <c r="K3281" s="18">
        <f>IF(ROW()&lt;=3244,LN(B3344/B3281),"")</f>
        <v/>
      </c>
      <c r="L3281" s="19" t="n">
        <v>0.2920731707317073</v>
      </c>
      <c r="M3281" s="19" t="n">
        <v>0.7588414634146341</v>
      </c>
      <c r="N3281" s="17" t="n">
        <v>-1.091740617292885</v>
      </c>
      <c r="O3281" s="20">
        <f>IF(F3281="","",IF(F3281&lt;'04_VOLATILITY_REGIMES'!$C$5,"Low",IF(F3281&lt;'04_VOLATILITY_REGIMES'!$C$6,"Normal",IF(F3281&lt;'04_VOLATILITY_REGIMES'!$C$7,"High","Extreme"))))</f>
        <v/>
      </c>
      <c r="P3281" s="20">
        <f>O3282</f>
        <v/>
      </c>
      <c r="Q3281" s="21">
        <f>YEAR(A3281)</f>
        <v/>
      </c>
    </row>
    <row r="3282">
      <c r="A3282" s="14" t="n">
        <v>46238</v>
      </c>
      <c r="B3282" s="15">
        <f>'01_RAW_Spot'!B3282</f>
        <v/>
      </c>
      <c r="C3282" s="16">
        <f>'01_RAW_IV'!B3282</f>
        <v/>
      </c>
      <c r="D3282" s="15">
        <f>LN(B3282/B3281)</f>
        <v/>
      </c>
      <c r="E3282" s="16">
        <f>STDEV(D3262:D3282)*SQRT(252)</f>
        <v/>
      </c>
      <c r="F3282" s="16">
        <f>STDEV(D3220:D3282)*SQRT(252)</f>
        <v/>
      </c>
      <c r="G3282" s="16">
        <f>IF(OR(C3282="",F3282=""),"",C3282-F3282)</f>
        <v/>
      </c>
      <c r="H3282" s="17">
        <f>IF(OR(C3282="",F3282="",F3282=0),"",C3282/F3282)</f>
        <v/>
      </c>
      <c r="I3282" s="18">
        <f>IF('01_RAW_FwdRV'!B3282="","",'01_RAW_FwdRV'!B3282)</f>
        <v/>
      </c>
      <c r="J3282" s="18">
        <f>IF(ROW()&lt;=3286,STDEV(D3283:D3303)*SQRT(252),"")</f>
        <v/>
      </c>
      <c r="K3282" s="18">
        <f>IF(ROW()&lt;=3244,LN(B3345/B3282),"")</f>
        <v/>
      </c>
      <c r="L3282" s="19" t="n">
        <v>0.3081377628771716</v>
      </c>
      <c r="M3282" s="19" t="n">
        <v>0.7564766839378239</v>
      </c>
      <c r="N3282" s="17" t="n">
        <v>-1.062313510775092</v>
      </c>
      <c r="O3282" s="20">
        <f>IF(F3282="","",IF(F3282&lt;'04_VOLATILITY_REGIMES'!$C$5,"Low",IF(F3282&lt;'04_VOLATILITY_REGIMES'!$C$6,"Normal",IF(F3282&lt;'04_VOLATILITY_REGIMES'!$C$7,"High","Extreme"))))</f>
        <v/>
      </c>
      <c r="P3282" s="20">
        <f>O3283</f>
        <v/>
      </c>
      <c r="Q3282" s="21">
        <f>YEAR(A3282)</f>
        <v/>
      </c>
    </row>
    <row r="3283">
      <c r="A3283" s="14" t="n">
        <v>46239</v>
      </c>
      <c r="B3283" s="15">
        <f>'01_RAW_Spot'!B3283</f>
        <v/>
      </c>
      <c r="C3283" s="16">
        <f>'01_RAW_IV'!B3283</f>
        <v/>
      </c>
      <c r="D3283" s="15">
        <f>LN(B3283/B3282)</f>
        <v/>
      </c>
      <c r="E3283" s="16">
        <f>STDEV(D3263:D3283)*SQRT(252)</f>
        <v/>
      </c>
      <c r="F3283" s="16">
        <f>STDEV(D3221:D3283)*SQRT(252)</f>
        <v/>
      </c>
      <c r="G3283" s="16">
        <f>IF(OR(C3283="",F3283=""),"",C3283-F3283)</f>
        <v/>
      </c>
      <c r="H3283" s="17">
        <f>IF(OR(C3283="",F3283="",F3283=0),"",C3283/F3283)</f>
        <v/>
      </c>
      <c r="I3283" s="18">
        <f>IF('01_RAW_FwdRV'!B3283="","",'01_RAW_FwdRV'!B3283)</f>
        <v/>
      </c>
      <c r="J3283" s="18">
        <f>IF(ROW()&lt;=3286,STDEV(D3284:D3304)*SQRT(252),"")</f>
        <v/>
      </c>
      <c r="K3283" s="18">
        <f>IF(ROW()&lt;=3244,LN(B3346/B3283),"")</f>
        <v/>
      </c>
      <c r="L3283" s="19" t="n">
        <v>0.3184034125533212</v>
      </c>
      <c r="M3283" s="19" t="n">
        <v>0.7184643510054844</v>
      </c>
      <c r="N3283" s="17" t="n">
        <v>-0.9534436219235933</v>
      </c>
      <c r="O3283" s="20">
        <f>IF(F3283="","",IF(F3283&lt;'04_VOLATILITY_REGIMES'!$C$5,"Low",IF(F3283&lt;'04_VOLATILITY_REGIMES'!$C$6,"Normal",IF(F3283&lt;'04_VOLATILITY_REGIMES'!$C$7,"High","Extreme"))))</f>
        <v/>
      </c>
      <c r="P3283" s="20">
        <f>O3284</f>
        <v/>
      </c>
      <c r="Q3283" s="21">
        <f>YEAR(A3283)</f>
        <v/>
      </c>
    </row>
    <row r="3284">
      <c r="A3284" s="14" t="n">
        <v>46240</v>
      </c>
      <c r="B3284" s="15">
        <f>'01_RAW_Spot'!B3284</f>
        <v/>
      </c>
      <c r="C3284" s="16">
        <f>'01_RAW_IV'!B3284</f>
        <v/>
      </c>
      <c r="D3284" s="15">
        <f>LN(B3284/B3283)</f>
        <v/>
      </c>
      <c r="E3284" s="16">
        <f>STDEV(D3264:D3284)*SQRT(252)</f>
        <v/>
      </c>
      <c r="F3284" s="16">
        <f>STDEV(D3222:D3284)*SQRT(252)</f>
        <v/>
      </c>
      <c r="G3284" s="16">
        <f>IF(OR(C3284="",F3284=""),"",C3284-F3284)</f>
        <v/>
      </c>
      <c r="H3284" s="17">
        <f>IF(OR(C3284="",F3284="",F3284=0),"",C3284/F3284)</f>
        <v/>
      </c>
      <c r="I3284" s="18">
        <f>IF('01_RAW_FwdRV'!B3284="","",'01_RAW_FwdRV'!B3284)</f>
        <v/>
      </c>
      <c r="J3284" s="18">
        <f>IF(ROW()&lt;=3286,STDEV(D3285:D3305)*SQRT(252),"")</f>
        <v/>
      </c>
      <c r="K3284" s="18">
        <f>IF(ROW()&lt;=3244,LN(B3347/B3284),"")</f>
        <v/>
      </c>
      <c r="L3284" s="19" t="n">
        <v>0.2595187328662809</v>
      </c>
      <c r="M3284" s="19" t="n">
        <v>0.7017971367651539</v>
      </c>
      <c r="N3284" s="17" t="n">
        <v>-1.008240839483423</v>
      </c>
      <c r="O3284" s="20">
        <f>IF(F3284="","",IF(F3284&lt;'04_VOLATILITY_REGIMES'!$C$5,"Low",IF(F3284&lt;'04_VOLATILITY_REGIMES'!$C$6,"Normal",IF(F3284&lt;'04_VOLATILITY_REGIMES'!$C$7,"High","Extreme"))))</f>
        <v/>
      </c>
      <c r="P3284" s="20">
        <f>O3285</f>
        <v/>
      </c>
      <c r="Q3284" s="21">
        <f>YEAR(A3284)</f>
        <v/>
      </c>
    </row>
    <row r="3285">
      <c r="A3285" s="14" t="n">
        <v>46241</v>
      </c>
      <c r="B3285" s="15">
        <f>'01_RAW_Spot'!B3285</f>
        <v/>
      </c>
      <c r="C3285" s="16">
        <f>'01_RAW_IV'!B3285</f>
        <v/>
      </c>
      <c r="D3285" s="15">
        <f>LN(B3285/B3284)</f>
        <v/>
      </c>
      <c r="E3285" s="16">
        <f>STDEV(D3265:D3285)*SQRT(252)</f>
        <v/>
      </c>
      <c r="F3285" s="16">
        <f>STDEV(D3223:D3285)*SQRT(252)</f>
        <v/>
      </c>
      <c r="G3285" s="16">
        <f>IF(OR(C3285="",F3285=""),"",C3285-F3285)</f>
        <v/>
      </c>
      <c r="H3285" s="17">
        <f>IF(OR(C3285="",F3285="",F3285=0),"",C3285/F3285)</f>
        <v/>
      </c>
      <c r="I3285" s="18">
        <f>IF('01_RAW_FwdRV'!B3285="","",'01_RAW_FwdRV'!B3285)</f>
        <v/>
      </c>
      <c r="J3285" s="18">
        <f>IF(ROW()&lt;=3286,STDEV(D3286:D3306)*SQRT(252),"")</f>
        <v/>
      </c>
      <c r="K3285" s="18">
        <f>IF(ROW()&lt;=3244,LN(B3348/B3285),"")</f>
        <v/>
      </c>
      <c r="L3285" s="19" t="n">
        <v>0.239646772228989</v>
      </c>
      <c r="M3285" s="19" t="n">
        <v>0.6970158343483557</v>
      </c>
      <c r="N3285" s="17" t="n">
        <v>-1.038605881068167</v>
      </c>
      <c r="O3285" s="20">
        <f>IF(F3285="","",IF(F3285&lt;'04_VOLATILITY_REGIMES'!$C$5,"Low",IF(F3285&lt;'04_VOLATILITY_REGIMES'!$C$6,"Normal",IF(F3285&lt;'04_VOLATILITY_REGIMES'!$C$7,"High","Extreme"))))</f>
        <v/>
      </c>
      <c r="P3285" s="20">
        <f>O3286</f>
        <v/>
      </c>
      <c r="Q3285" s="21">
        <f>YEAR(A3285)</f>
        <v/>
      </c>
    </row>
    <row r="3286">
      <c r="A3286" s="14" t="n">
        <v>46244</v>
      </c>
      <c r="B3286" s="15">
        <f>'01_RAW_Spot'!B3286</f>
        <v/>
      </c>
      <c r="C3286" s="16">
        <f>'01_RAW_IV'!B3286</f>
        <v/>
      </c>
      <c r="D3286" s="15">
        <f>LN(B3286/B3285)</f>
        <v/>
      </c>
      <c r="E3286" s="16">
        <f>STDEV(D3266:D3286)*SQRT(252)</f>
        <v/>
      </c>
      <c r="F3286" s="16">
        <f>STDEV(D3224:D3286)*SQRT(252)</f>
        <v/>
      </c>
      <c r="G3286" s="16">
        <f>IF(OR(C3286="",F3286=""),"",C3286-F3286)</f>
        <v/>
      </c>
      <c r="H3286" s="17">
        <f>IF(OR(C3286="",F3286="",F3286=0),"",C3286/F3286)</f>
        <v/>
      </c>
      <c r="I3286" s="18">
        <f>IF('01_RAW_FwdRV'!B3286="","",'01_RAW_FwdRV'!B3286)</f>
        <v/>
      </c>
      <c r="J3286" s="18">
        <f>IF(ROW()&lt;=3286,STDEV(D3287:D3307)*SQRT(252),"")</f>
        <v/>
      </c>
      <c r="K3286" s="18">
        <f>IF(ROW()&lt;=3244,LN(B3349/B3286),"")</f>
        <v/>
      </c>
      <c r="L3286" s="19" t="n">
        <v>0.2298325722983257</v>
      </c>
      <c r="M3286" s="19" t="n">
        <v>0.6310502283105023</v>
      </c>
      <c r="N3286" s="17" t="n">
        <v>-0.9004837348211367</v>
      </c>
      <c r="O3286" s="20">
        <f>IF(F3286="","",IF(F3286&lt;'04_VOLATILITY_REGIMES'!$C$5,"Low",IF(F3286&lt;'04_VOLATILITY_REGIMES'!$C$6,"Normal",IF(F3286&lt;'04_VOLATILITY_REGIMES'!$C$7,"High","Extreme"))))</f>
        <v/>
      </c>
      <c r="P3286" s="20">
        <f>O3287</f>
        <v/>
      </c>
      <c r="Q3286" s="21">
        <f>YEAR(A3286)</f>
        <v/>
      </c>
    </row>
    <row r="3287">
      <c r="A3287" s="14" t="n">
        <v>46245</v>
      </c>
      <c r="B3287" s="15">
        <f>'01_RAW_Spot'!B3287</f>
        <v/>
      </c>
      <c r="C3287" s="16">
        <f>'01_RAW_IV'!B3287</f>
        <v/>
      </c>
      <c r="D3287" s="15">
        <f>LN(B3287/B3286)</f>
        <v/>
      </c>
      <c r="E3287" s="16">
        <f>STDEV(D3267:D3287)*SQRT(252)</f>
        <v/>
      </c>
      <c r="F3287" s="16">
        <f>STDEV(D3225:D3287)*SQRT(252)</f>
        <v/>
      </c>
      <c r="G3287" s="16">
        <f>IF(OR(C3287="",F3287=""),"",C3287-F3287)</f>
        <v/>
      </c>
      <c r="H3287" s="17">
        <f>IF(OR(C3287="",F3287="",F3287=0),"",C3287/F3287)</f>
        <v/>
      </c>
      <c r="I3287" s="18">
        <f>IF('01_RAW_FwdRV'!B3287="","",'01_RAW_FwdRV'!B3287)</f>
        <v/>
      </c>
      <c r="J3287" s="18">
        <f>IF(ROW()&lt;=3286,STDEV(D3288:D3308)*SQRT(252),"")</f>
        <v/>
      </c>
      <c r="K3287" s="18">
        <f>IF(ROW()&lt;=3244,LN(B3350/B3287),"")</f>
        <v/>
      </c>
      <c r="L3287" s="19" t="n">
        <v>0.2160681679853926</v>
      </c>
      <c r="M3287" s="19" t="n">
        <v>0.6211199026171638</v>
      </c>
      <c r="N3287" s="17" t="n">
        <v>-0.9269212137536681</v>
      </c>
      <c r="O3287" s="20">
        <f>IF(F3287="","",IF(F3287&lt;'04_VOLATILITY_REGIMES'!$C$5,"Low",IF(F3287&lt;'04_VOLATILITY_REGIMES'!$C$6,"Normal",IF(F3287&lt;'04_VOLATILITY_REGIMES'!$C$7,"High","Extreme"))))</f>
        <v/>
      </c>
      <c r="P3287" s="20">
        <f>O3288</f>
        <v/>
      </c>
      <c r="Q3287" s="21">
        <f>YEAR(A3287)</f>
        <v/>
      </c>
    </row>
    <row r="3288">
      <c r="A3288" s="14" t="n">
        <v>46246</v>
      </c>
      <c r="B3288" s="15">
        <f>'01_RAW_Spot'!B3288</f>
        <v/>
      </c>
      <c r="C3288" s="16">
        <f>'01_RAW_IV'!B3288</f>
        <v/>
      </c>
      <c r="D3288" s="15">
        <f>LN(B3288/B3287)</f>
        <v/>
      </c>
      <c r="E3288" s="16">
        <f>STDEV(D3268:D3288)*SQRT(252)</f>
        <v/>
      </c>
      <c r="F3288" s="16">
        <f>STDEV(D3226:D3288)*SQRT(252)</f>
        <v/>
      </c>
      <c r="G3288" s="16">
        <f>IF(OR(C3288="",F3288=""),"",C3288-F3288)</f>
        <v/>
      </c>
      <c r="H3288" s="17">
        <f>IF(OR(C3288="",F3288="",F3288=0),"",C3288/F3288)</f>
        <v/>
      </c>
      <c r="I3288" s="18">
        <f>IF('01_RAW_FwdRV'!B3288="","",'01_RAW_FwdRV'!B3288)</f>
        <v/>
      </c>
      <c r="J3288" s="18">
        <f>IF(ROW()&lt;=3286,STDEV(D3289:D3309)*SQRT(252),"")</f>
        <v/>
      </c>
      <c r="K3288" s="18">
        <f>IF(ROW()&lt;=3244,LN(B3351/B3288),"")</f>
        <v/>
      </c>
      <c r="L3288" s="19" t="n">
        <v>0.1995740797079404</v>
      </c>
      <c r="M3288" s="19" t="n">
        <v>0.6218436264070581</v>
      </c>
      <c r="N3288" s="17" t="n">
        <v>-0.9978440946658618</v>
      </c>
      <c r="O3288" s="20">
        <f>IF(F3288="","",IF(F3288&lt;'04_VOLATILITY_REGIMES'!$C$5,"Low",IF(F3288&lt;'04_VOLATILITY_REGIMES'!$C$6,"Normal",IF(F3288&lt;'04_VOLATILITY_REGIMES'!$C$7,"High","Extreme"))))</f>
        <v/>
      </c>
      <c r="P3288" s="20">
        <f>O3289</f>
        <v/>
      </c>
      <c r="Q3288" s="21">
        <f>YEAR(A3288)</f>
        <v/>
      </c>
    </row>
    <row r="3289">
      <c r="A3289" s="14" t="n">
        <v>46247</v>
      </c>
      <c r="B3289" s="15">
        <f>'01_RAW_Spot'!B3289</f>
        <v/>
      </c>
      <c r="C3289" s="16">
        <f>'01_RAW_IV'!B3289</f>
        <v/>
      </c>
      <c r="D3289" s="15">
        <f>LN(B3289/B3288)</f>
        <v/>
      </c>
      <c r="E3289" s="16">
        <f>STDEV(D3269:D3289)*SQRT(252)</f>
        <v/>
      </c>
      <c r="F3289" s="16">
        <f>STDEV(D3227:D3289)*SQRT(252)</f>
        <v/>
      </c>
      <c r="G3289" s="16">
        <f>IF(OR(C3289="",F3289=""),"",C3289-F3289)</f>
        <v/>
      </c>
      <c r="H3289" s="17">
        <f>IF(OR(C3289="",F3289="",F3289=0),"",C3289/F3289)</f>
        <v/>
      </c>
      <c r="I3289" s="18">
        <f>IF('01_RAW_FwdRV'!B3289="","",'01_RAW_FwdRV'!B3289)</f>
        <v/>
      </c>
      <c r="J3289" s="18">
        <f>IF(ROW()&lt;=3286,STDEV(D3290:D3310)*SQRT(252),"")</f>
        <v/>
      </c>
      <c r="K3289" s="18">
        <f>IF(ROW()&lt;=3244,LN(B3352/B3289),"")</f>
        <v/>
      </c>
      <c r="L3289" s="19" t="n">
        <v>0.1846107055961071</v>
      </c>
      <c r="M3289" s="19" t="n">
        <v>0.6243917274939172</v>
      </c>
      <c r="N3289" s="17" t="n">
        <v>-1.081133911242561</v>
      </c>
      <c r="O3289" s="20">
        <f>IF(F3289="","",IF(F3289&lt;'04_VOLATILITY_REGIMES'!$C$5,"Low",IF(F3289&lt;'04_VOLATILITY_REGIMES'!$C$6,"Normal",IF(F3289&lt;'04_VOLATILITY_REGIMES'!$C$7,"High","Extreme"))))</f>
        <v/>
      </c>
      <c r="P3289" s="20">
        <f>O3290</f>
        <v/>
      </c>
      <c r="Q3289" s="21">
        <f>YEAR(A3289)</f>
        <v/>
      </c>
    </row>
    <row r="3290">
      <c r="A3290" s="14" t="n">
        <v>46248</v>
      </c>
      <c r="B3290" s="15">
        <f>'01_RAW_Spot'!B3290</f>
        <v/>
      </c>
      <c r="C3290" s="16">
        <f>'01_RAW_IV'!B3290</f>
        <v/>
      </c>
      <c r="D3290" s="15">
        <f>LN(B3290/B3289)</f>
        <v/>
      </c>
      <c r="E3290" s="16">
        <f>STDEV(D3270:D3290)*SQRT(252)</f>
        <v/>
      </c>
      <c r="F3290" s="16">
        <f>STDEV(D3228:D3290)*SQRT(252)</f>
        <v/>
      </c>
      <c r="G3290" s="16">
        <f>IF(OR(C3290="",F3290=""),"",C3290-F3290)</f>
        <v/>
      </c>
      <c r="H3290" s="17">
        <f>IF(OR(C3290="",F3290="",F3290=0),"",C3290/F3290)</f>
        <v/>
      </c>
      <c r="I3290" s="18">
        <f>IF('01_RAW_FwdRV'!B3290="","",'01_RAW_FwdRV'!B3290)</f>
        <v/>
      </c>
      <c r="J3290" s="18">
        <f>IF(ROW()&lt;=3286,STDEV(D3291:D3311)*SQRT(252),"")</f>
        <v/>
      </c>
      <c r="K3290" s="18">
        <f>IF(ROW()&lt;=3244,LN(B3353/B3290),"")</f>
        <v/>
      </c>
      <c r="L3290" s="19" t="n">
        <v>0.164183642444512</v>
      </c>
      <c r="M3290" s="19" t="n">
        <v>0.6175129218607479</v>
      </c>
      <c r="N3290" s="17" t="n">
        <v>-1.209021260488757</v>
      </c>
      <c r="O3290" s="20">
        <f>IF(F3290="","",IF(F3290&lt;'04_VOLATILITY_REGIMES'!$C$5,"Low",IF(F3290&lt;'04_VOLATILITY_REGIMES'!$C$6,"Normal",IF(F3290&lt;'04_VOLATILITY_REGIMES'!$C$7,"High","Extreme"))))</f>
        <v/>
      </c>
      <c r="P3290" s="20">
        <f>O3291</f>
        <v/>
      </c>
      <c r="Q3290" s="21">
        <f>YEAR(A3290)</f>
        <v/>
      </c>
    </row>
    <row r="3291">
      <c r="A3291" s="14" t="n">
        <v>46251</v>
      </c>
      <c r="B3291" s="15">
        <f>'01_RAW_Spot'!B3291</f>
        <v/>
      </c>
      <c r="C3291" s="16">
        <f>'01_RAW_IV'!B3291</f>
        <v/>
      </c>
      <c r="D3291" s="15">
        <f>LN(B3291/B3290)</f>
        <v/>
      </c>
      <c r="E3291" s="16">
        <f>STDEV(D3271:D3291)*SQRT(252)</f>
        <v/>
      </c>
      <c r="F3291" s="16">
        <f>STDEV(D3229:D3291)*SQRT(252)</f>
        <v/>
      </c>
      <c r="G3291" s="16">
        <f>IF(OR(C3291="",F3291=""),"",C3291-F3291)</f>
        <v/>
      </c>
      <c r="H3291" s="17">
        <f>IF(OR(C3291="",F3291="",F3291=0),"",C3291/F3291)</f>
        <v/>
      </c>
      <c r="I3291" s="18">
        <f>IF('01_RAW_FwdRV'!B3291="","",'01_RAW_FwdRV'!B3291)</f>
        <v/>
      </c>
      <c r="J3291" s="18">
        <f>IF(ROW()&lt;=3286,STDEV(D3292:D3312)*SQRT(252),"")</f>
        <v/>
      </c>
      <c r="K3291" s="18">
        <f>IF(ROW()&lt;=3244,LN(B3354/B3291),"")</f>
        <v/>
      </c>
      <c r="L3291" s="19" t="n">
        <v>0.1668693009118541</v>
      </c>
      <c r="M3291" s="19" t="n">
        <v>0.6069908814589665</v>
      </c>
      <c r="N3291" s="17" t="n">
        <v>-1.161187780556773</v>
      </c>
      <c r="O3291" s="20">
        <f>IF(F3291="","",IF(F3291&lt;'04_VOLATILITY_REGIMES'!$C$5,"Low",IF(F3291&lt;'04_VOLATILITY_REGIMES'!$C$6,"Normal",IF(F3291&lt;'04_VOLATILITY_REGIMES'!$C$7,"High","Extreme"))))</f>
        <v/>
      </c>
      <c r="P3291" s="20">
        <f>O3292</f>
        <v/>
      </c>
      <c r="Q3291" s="21">
        <f>YEAR(A3291)</f>
        <v/>
      </c>
    </row>
    <row r="3292">
      <c r="A3292" s="14" t="n">
        <v>46252</v>
      </c>
      <c r="B3292" s="15">
        <f>'01_RAW_Spot'!B3292</f>
        <v/>
      </c>
      <c r="C3292" s="16">
        <f>'01_RAW_IV'!B3292</f>
        <v/>
      </c>
      <c r="D3292" s="15">
        <f>LN(B3292/B3291)</f>
        <v/>
      </c>
      <c r="E3292" s="16">
        <f>STDEV(D3272:D3292)*SQRT(252)</f>
        <v/>
      </c>
      <c r="F3292" s="16">
        <f>STDEV(D3230:D3292)*SQRT(252)</f>
        <v/>
      </c>
      <c r="G3292" s="16">
        <f>IF(OR(C3292="",F3292=""),"",C3292-F3292)</f>
        <v/>
      </c>
      <c r="H3292" s="17">
        <f>IF(OR(C3292="",F3292="",F3292=0),"",C3292/F3292)</f>
        <v/>
      </c>
      <c r="I3292" s="18">
        <f>IF('01_RAW_FwdRV'!B3292="","",'01_RAW_FwdRV'!B3292)</f>
        <v/>
      </c>
      <c r="J3292" s="18">
        <f>IF(ROW()&lt;=3286,STDEV(D3293:D3313)*SQRT(252),"")</f>
        <v/>
      </c>
      <c r="K3292" s="18">
        <f>IF(ROW()&lt;=3244,LN(B3355/B3292),"")</f>
        <v/>
      </c>
      <c r="L3292" s="19" t="n">
        <v>0.1695533272561532</v>
      </c>
      <c r="M3292" s="19" t="n">
        <v>0.6052871467639015</v>
      </c>
      <c r="N3292" s="17" t="n">
        <v>-1.137441639808561</v>
      </c>
      <c r="O3292" s="20">
        <f>IF(F3292="","",IF(F3292&lt;'04_VOLATILITY_REGIMES'!$C$5,"Low",IF(F3292&lt;'04_VOLATILITY_REGIMES'!$C$6,"Normal",IF(F3292&lt;'04_VOLATILITY_REGIMES'!$C$7,"High","Extreme"))))</f>
        <v/>
      </c>
      <c r="P3292" s="20">
        <f>O3293</f>
        <v/>
      </c>
      <c r="Q3292" s="21">
        <f>YEAR(A3292)</f>
        <v/>
      </c>
    </row>
    <row r="3293">
      <c r="A3293" s="14" t="n">
        <v>46253</v>
      </c>
      <c r="B3293" s="15">
        <f>'01_RAW_Spot'!B3293</f>
        <v/>
      </c>
      <c r="C3293" s="16">
        <f>'01_RAW_IV'!B3293</f>
        <v/>
      </c>
      <c r="D3293" s="15">
        <f>LN(B3293/B3292)</f>
        <v/>
      </c>
      <c r="E3293" s="16">
        <f>STDEV(D3273:D3293)*SQRT(252)</f>
        <v/>
      </c>
      <c r="F3293" s="16">
        <f>STDEV(D3231:D3293)*SQRT(252)</f>
        <v/>
      </c>
      <c r="G3293" s="16">
        <f>IF(OR(C3293="",F3293=""),"",C3293-F3293)</f>
        <v/>
      </c>
      <c r="H3293" s="17">
        <f>IF(OR(C3293="",F3293="",F3293=0),"",C3293/F3293)</f>
        <v/>
      </c>
      <c r="I3293" s="18">
        <f>IF('01_RAW_FwdRV'!B3293="","",'01_RAW_FwdRV'!B3293)</f>
        <v/>
      </c>
      <c r="J3293" s="18">
        <f>IF(ROW()&lt;=3286,STDEV(D3294:D3314)*SQRT(252),"")</f>
        <v/>
      </c>
      <c r="K3293" s="18">
        <f>IF(ROW()&lt;=3244,LN(B3356/B3293),"")</f>
        <v/>
      </c>
      <c r="L3293" s="19" t="n">
        <v>0.1619076549210207</v>
      </c>
      <c r="M3293" s="19" t="n">
        <v>0.5987241798298907</v>
      </c>
      <c r="N3293" s="17" t="n">
        <v>-1.194495875647011</v>
      </c>
      <c r="O3293" s="20">
        <f>IF(F3293="","",IF(F3293&lt;'04_VOLATILITY_REGIMES'!$C$5,"Low",IF(F3293&lt;'04_VOLATILITY_REGIMES'!$C$6,"Normal",IF(F3293&lt;'04_VOLATILITY_REGIMES'!$C$7,"High","Extreme"))))</f>
        <v/>
      </c>
      <c r="P3293" s="20">
        <f>O3294</f>
        <v/>
      </c>
      <c r="Q3293" s="21">
        <f>YEAR(A3293)</f>
        <v/>
      </c>
    </row>
    <row r="3294">
      <c r="A3294" s="14" t="n">
        <v>46254</v>
      </c>
      <c r="B3294" s="15">
        <f>'01_RAW_Spot'!B3294</f>
        <v/>
      </c>
      <c r="C3294" s="16">
        <f>'01_RAW_IV'!B3294</f>
        <v/>
      </c>
      <c r="D3294" s="15">
        <f>LN(B3294/B3293)</f>
        <v/>
      </c>
      <c r="E3294" s="16">
        <f>STDEV(D3274:D3294)*SQRT(252)</f>
        <v/>
      </c>
      <c r="F3294" s="16">
        <f>STDEV(D3232:D3294)*SQRT(252)</f>
        <v/>
      </c>
      <c r="G3294" s="16">
        <f>IF(OR(C3294="",F3294=""),"",C3294-F3294)</f>
        <v/>
      </c>
      <c r="H3294" s="17">
        <f>IF(OR(C3294="",F3294="",F3294=0),"",C3294/F3294)</f>
        <v/>
      </c>
      <c r="I3294" s="18">
        <f>IF('01_RAW_FwdRV'!B3294="","",'01_RAW_FwdRV'!B3294)</f>
        <v/>
      </c>
      <c r="J3294" s="18">
        <f>IF(ROW()&lt;=3286,STDEV(D3295:D3315)*SQRT(252),"")</f>
        <v/>
      </c>
      <c r="K3294" s="18">
        <f>IF(ROW()&lt;=3244,LN(B3357/B3294),"")</f>
        <v/>
      </c>
      <c r="L3294" s="19" t="n">
        <v>0.164287883389007</v>
      </c>
      <c r="M3294" s="19" t="n">
        <v>0.5724263589432129</v>
      </c>
      <c r="N3294" s="17" t="n">
        <v>-1.072332090310532</v>
      </c>
      <c r="O3294" s="20">
        <f>IF(F3294="","",IF(F3294&lt;'04_VOLATILITY_REGIMES'!$C$5,"Low",IF(F3294&lt;'04_VOLATILITY_REGIMES'!$C$6,"Normal",IF(F3294&lt;'04_VOLATILITY_REGIMES'!$C$7,"High","Extreme"))))</f>
        <v/>
      </c>
      <c r="P3294" s="20">
        <f>O3295</f>
        <v/>
      </c>
      <c r="Q3294" s="21">
        <f>YEAR(A3294)</f>
        <v/>
      </c>
    </row>
    <row r="3295">
      <c r="A3295" s="14" t="n">
        <v>46255</v>
      </c>
      <c r="B3295" s="15">
        <f>'01_RAW_Spot'!B3295</f>
        <v/>
      </c>
      <c r="C3295" s="16">
        <f>'01_RAW_IV'!B3295</f>
        <v/>
      </c>
      <c r="D3295" s="15">
        <f>LN(B3295/B3294)</f>
        <v/>
      </c>
      <c r="E3295" s="16">
        <f>STDEV(D3275:D3295)*SQRT(252)</f>
        <v/>
      </c>
      <c r="F3295" s="16">
        <f>STDEV(D3233:D3295)*SQRT(252)</f>
        <v/>
      </c>
      <c r="G3295" s="16">
        <f>IF(OR(C3295="",F3295=""),"",C3295-F3295)</f>
        <v/>
      </c>
      <c r="H3295" s="17">
        <f>IF(OR(C3295="",F3295="",F3295=0),"",C3295/F3295)</f>
        <v/>
      </c>
      <c r="I3295" s="18">
        <f>IF('01_RAW_FwdRV'!B3295="","",'01_RAW_FwdRV'!B3295)</f>
        <v/>
      </c>
      <c r="J3295" s="18">
        <f>IF(ROW()&lt;=3286,STDEV(D3296:D3316)*SQRT(252),"")</f>
        <v/>
      </c>
      <c r="K3295" s="18">
        <f>IF(ROW()&lt;=3244,LN(B3358/B3295),"")</f>
        <v/>
      </c>
      <c r="L3295" s="19" t="n">
        <v>0.1639344262295082</v>
      </c>
      <c r="M3295" s="19" t="n">
        <v>0.5549483910139648</v>
      </c>
      <c r="N3295" s="17" t="n">
        <v>-1.012552707428775</v>
      </c>
      <c r="O3295" s="20">
        <f>IF(F3295="","",IF(F3295&lt;'04_VOLATILITY_REGIMES'!$C$5,"Low",IF(F3295&lt;'04_VOLATILITY_REGIMES'!$C$6,"Normal",IF(F3295&lt;'04_VOLATILITY_REGIMES'!$C$7,"High","Extreme"))))</f>
        <v/>
      </c>
      <c r="P3295" s="20">
        <f>O3296</f>
        <v/>
      </c>
      <c r="Q3295" s="21">
        <f>YEAR(A3295)</f>
        <v/>
      </c>
    </row>
    <row r="3296">
      <c r="A3296" s="14" t="n">
        <v>46258</v>
      </c>
      <c r="B3296" s="15">
        <f>'01_RAW_Spot'!B3296</f>
        <v/>
      </c>
      <c r="C3296" s="16">
        <f>'01_RAW_IV'!B3296</f>
        <v/>
      </c>
      <c r="D3296" s="15">
        <f>LN(B3296/B3295)</f>
        <v/>
      </c>
      <c r="E3296" s="16">
        <f>STDEV(D3276:D3296)*SQRT(252)</f>
        <v/>
      </c>
      <c r="F3296" s="16">
        <f>STDEV(D3234:D3296)*SQRT(252)</f>
        <v/>
      </c>
      <c r="G3296" s="16">
        <f>IF(OR(C3296="",F3296=""),"",C3296-F3296)</f>
        <v/>
      </c>
      <c r="H3296" s="17">
        <f>IF(OR(C3296="",F3296="",F3296=0),"",C3296/F3296)</f>
        <v/>
      </c>
      <c r="I3296" s="18">
        <f>IF('01_RAW_FwdRV'!B3296="","",'01_RAW_FwdRV'!B3296)</f>
        <v/>
      </c>
      <c r="J3296" s="18">
        <f>IF(ROW()&lt;=3286,STDEV(D3297:D3317)*SQRT(252),"")</f>
        <v/>
      </c>
      <c r="K3296" s="18">
        <f>IF(ROW()&lt;=3244,LN(B3359/B3296),"")</f>
        <v/>
      </c>
      <c r="L3296" s="19" t="n">
        <v>0.1632776934749621</v>
      </c>
      <c r="M3296" s="19" t="n">
        <v>0.5344461305007587</v>
      </c>
      <c r="N3296" s="17" t="n">
        <v>-0.971744822608155</v>
      </c>
      <c r="O3296" s="20">
        <f>IF(F3296="","",IF(F3296&lt;'04_VOLATILITY_REGIMES'!$C$5,"Low",IF(F3296&lt;'04_VOLATILITY_REGIMES'!$C$6,"Normal",IF(F3296&lt;'04_VOLATILITY_REGIMES'!$C$7,"High","Extreme"))))</f>
        <v/>
      </c>
      <c r="P3296" s="20">
        <f>O3297</f>
        <v/>
      </c>
      <c r="Q3296" s="21">
        <f>YEAR(A3296)</f>
        <v/>
      </c>
    </row>
    <row r="3297">
      <c r="A3297" s="14" t="n">
        <v>46259</v>
      </c>
      <c r="B3297" s="15">
        <f>'01_RAW_Spot'!B3297</f>
        <v/>
      </c>
      <c r="C3297" s="16">
        <f>'01_RAW_IV'!B3297</f>
        <v/>
      </c>
      <c r="D3297" s="15">
        <f>LN(B3297/B3296)</f>
        <v/>
      </c>
      <c r="E3297" s="16">
        <f>STDEV(D3277:D3297)*SQRT(252)</f>
        <v/>
      </c>
      <c r="F3297" s="16">
        <f>STDEV(D3235:D3297)*SQRT(252)</f>
        <v/>
      </c>
      <c r="G3297" s="16">
        <f>IF(OR(C3297="",F3297=""),"",C3297-F3297)</f>
        <v/>
      </c>
      <c r="H3297" s="17">
        <f>IF(OR(C3297="",F3297="",F3297=0),"",C3297/F3297)</f>
        <v/>
      </c>
      <c r="I3297" s="18">
        <f>IF('01_RAW_FwdRV'!B3297="","",'01_RAW_FwdRV'!B3297)</f>
        <v/>
      </c>
      <c r="J3297" s="18">
        <f>IF(ROW()&lt;=3286,STDEV(D3298:D3318)*SQRT(252),"")</f>
        <v/>
      </c>
      <c r="K3297" s="18">
        <f>IF(ROW()&lt;=3244,LN(B3360/B3297),"")</f>
        <v/>
      </c>
      <c r="L3297" s="19" t="n">
        <v>0.1644417475728155</v>
      </c>
      <c r="M3297" s="19" t="n">
        <v>0.5260922330097088</v>
      </c>
      <c r="N3297" s="17" t="n">
        <v>-0.9290473724030527</v>
      </c>
      <c r="O3297" s="20">
        <f>IF(F3297="","",IF(F3297&lt;'04_VOLATILITY_REGIMES'!$C$5,"Low",IF(F3297&lt;'04_VOLATILITY_REGIMES'!$C$6,"Normal",IF(F3297&lt;'04_VOLATILITY_REGIMES'!$C$7,"High","Extreme"))))</f>
        <v/>
      </c>
      <c r="P3297" s="20">
        <f>O3298</f>
        <v/>
      </c>
      <c r="Q3297" s="21">
        <f>YEAR(A3297)</f>
        <v/>
      </c>
    </row>
    <row r="3298">
      <c r="A3298" s="14" t="n">
        <v>46261</v>
      </c>
      <c r="B3298" s="15">
        <f>'01_RAW_Spot'!B3298</f>
        <v/>
      </c>
      <c r="C3298" s="16">
        <f>'01_RAW_IV'!B3298</f>
        <v/>
      </c>
      <c r="D3298" s="15">
        <f>LN(B3298/B3297)</f>
        <v/>
      </c>
      <c r="E3298" s="16">
        <f>STDEV(D3278:D3298)*SQRT(252)</f>
        <v/>
      </c>
      <c r="F3298" s="16">
        <f>STDEV(D3236:D3298)*SQRT(252)</f>
        <v/>
      </c>
      <c r="G3298" s="16">
        <f>IF(OR(C3298="",F3298=""),"",C3298-F3298)</f>
        <v/>
      </c>
      <c r="H3298" s="17">
        <f>IF(OR(C3298="",F3298="",F3298=0),"",C3298/F3298)</f>
        <v/>
      </c>
      <c r="I3298" s="18">
        <f>IF('01_RAW_FwdRV'!B3298="","",'01_RAW_FwdRV'!B3298)</f>
        <v/>
      </c>
      <c r="J3298" s="18">
        <f>IF(ROW()&lt;=3286,STDEV(D3299:D3319)*SQRT(252),"")</f>
        <v/>
      </c>
      <c r="K3298" s="18">
        <f>IF(ROW()&lt;=3244,LN(B3361/B3298),"")</f>
        <v/>
      </c>
      <c r="L3298" s="19" t="n">
        <v>0.1646951774340309</v>
      </c>
      <c r="M3298" s="19" t="n">
        <v>0.5277525022747953</v>
      </c>
      <c r="N3298" s="17" t="n">
        <v>-0.9336766274298322</v>
      </c>
      <c r="O3298" s="20">
        <f>IF(F3298="","",IF(F3298&lt;'04_VOLATILITY_REGIMES'!$C$5,"Low",IF(F3298&lt;'04_VOLATILITY_REGIMES'!$C$6,"Normal",IF(F3298&lt;'04_VOLATILITY_REGIMES'!$C$7,"High","Extreme"))))</f>
        <v/>
      </c>
      <c r="P3298" s="20">
        <f>O3299</f>
        <v/>
      </c>
      <c r="Q3298" s="21">
        <f>YEAR(A3298)</f>
        <v/>
      </c>
    </row>
    <row r="3299">
      <c r="A3299" s="14" t="n">
        <v>46262</v>
      </c>
      <c r="B3299" s="15">
        <f>'01_RAW_Spot'!B3299</f>
        <v/>
      </c>
      <c r="C3299" s="16">
        <f>'01_RAW_IV'!B3299</f>
        <v/>
      </c>
      <c r="D3299" s="15">
        <f>LN(B3299/B3298)</f>
        <v/>
      </c>
      <c r="E3299" s="16">
        <f>STDEV(D3279:D3299)*SQRT(252)</f>
        <v/>
      </c>
      <c r="F3299" s="16">
        <f>STDEV(D3237:D3299)*SQRT(252)</f>
        <v/>
      </c>
      <c r="G3299" s="16">
        <f>IF(OR(C3299="",F3299=""),"",C3299-F3299)</f>
        <v/>
      </c>
      <c r="H3299" s="17">
        <f>IF(OR(C3299="",F3299="",F3299=0),"",C3299/F3299)</f>
        <v/>
      </c>
      <c r="I3299" s="18">
        <f>IF('01_RAW_FwdRV'!B3299="","",'01_RAW_FwdRV'!B3299)</f>
        <v/>
      </c>
      <c r="J3299" s="18">
        <f>IF(ROW()&lt;=3286,STDEV(D3300:D3320)*SQRT(252),"")</f>
        <v/>
      </c>
      <c r="K3299" s="18">
        <f>IF(ROW()&lt;=3244,LN(B3362/B3299),"")</f>
        <v/>
      </c>
      <c r="L3299" s="19" t="n">
        <v>0.1610066707095209</v>
      </c>
      <c r="M3299" s="19" t="n">
        <v>0.4930260764099454</v>
      </c>
      <c r="N3299" s="17" t="n">
        <v>-0.8371151254338163</v>
      </c>
      <c r="O3299" s="20">
        <f>IF(F3299="","",IF(F3299&lt;'04_VOLATILITY_REGIMES'!$C$5,"Low",IF(F3299&lt;'04_VOLATILITY_REGIMES'!$C$6,"Normal",IF(F3299&lt;'04_VOLATILITY_REGIMES'!$C$7,"High","Extreme"))))</f>
        <v/>
      </c>
      <c r="P3299" s="20">
        <f>O3300</f>
        <v/>
      </c>
      <c r="Q3299" s="21">
        <f>YEAR(A3299)</f>
        <v/>
      </c>
    </row>
    <row r="3300">
      <c r="A3300" s="14" t="n">
        <v>46265</v>
      </c>
      <c r="B3300" s="15">
        <f>'01_RAW_Spot'!B3300</f>
        <v/>
      </c>
      <c r="C3300" s="16">
        <f>'01_RAW_IV'!B3300</f>
        <v/>
      </c>
      <c r="D3300" s="15">
        <f>LN(B3300/B3299)</f>
        <v/>
      </c>
      <c r="E3300" s="16">
        <f>STDEV(D3280:D3300)*SQRT(252)</f>
        <v/>
      </c>
      <c r="F3300" s="16">
        <f>STDEV(D3238:D3300)*SQRT(252)</f>
        <v/>
      </c>
      <c r="G3300" s="16">
        <f>IF(OR(C3300="",F3300=""),"",C3300-F3300)</f>
        <v/>
      </c>
      <c r="H3300" s="17">
        <f>IF(OR(C3300="",F3300="",F3300=0),"",C3300/F3300)</f>
        <v/>
      </c>
      <c r="I3300" s="18">
        <f>IF('01_RAW_FwdRV'!B3300="","",'01_RAW_FwdRV'!B3300)</f>
        <v/>
      </c>
      <c r="J3300" s="18">
        <f>IF(ROW()&lt;=3286,STDEV(D3301:D3321)*SQRT(252),"")</f>
        <v/>
      </c>
      <c r="K3300" s="18">
        <f>IF(ROW()&lt;=3244,LN(B3363/B3300),"")</f>
        <v/>
      </c>
      <c r="L3300" s="19" t="n">
        <v>0.1658078205516823</v>
      </c>
      <c r="M3300" s="19" t="n">
        <v>0.4989390724461958</v>
      </c>
      <c r="N3300" s="17" t="n">
        <v>-0.8127051078917908</v>
      </c>
      <c r="O3300" s="20">
        <f>IF(F3300="","",IF(F3300&lt;'04_VOLATILITY_REGIMES'!$C$5,"Low",IF(F3300&lt;'04_VOLATILITY_REGIMES'!$C$6,"Normal",IF(F3300&lt;'04_VOLATILITY_REGIMES'!$C$7,"High","Extreme"))))</f>
        <v/>
      </c>
      <c r="P3300" s="20">
        <f>O3301</f>
        <v/>
      </c>
      <c r="Q3300" s="21">
        <f>YEAR(A3300)</f>
        <v/>
      </c>
    </row>
    <row r="3301">
      <c r="A3301" s="14" t="n">
        <v>46266</v>
      </c>
      <c r="B3301" s="15">
        <f>'01_RAW_Spot'!B3301</f>
        <v/>
      </c>
      <c r="C3301" s="16">
        <f>'01_RAW_IV'!B3301</f>
        <v/>
      </c>
      <c r="D3301" s="15">
        <f>LN(B3301/B3300)</f>
        <v/>
      </c>
      <c r="E3301" s="16">
        <f>STDEV(D3281:D3301)*SQRT(252)</f>
        <v/>
      </c>
      <c r="F3301" s="16">
        <f>STDEV(D3239:D3301)*SQRT(252)</f>
        <v/>
      </c>
      <c r="G3301" s="16">
        <f>IF(OR(C3301="",F3301=""),"",C3301-F3301)</f>
        <v/>
      </c>
      <c r="H3301" s="17">
        <f>IF(OR(C3301="",F3301="",F3301=0),"",C3301/F3301)</f>
        <v/>
      </c>
      <c r="I3301" s="18">
        <f>IF('01_RAW_FwdRV'!B3301="","",'01_RAW_FwdRV'!B3301)</f>
        <v/>
      </c>
      <c r="J3301" s="18">
        <f>IF(ROW()&lt;=3286,STDEV(D3302:D3322)*SQRT(252),"")</f>
        <v/>
      </c>
      <c r="K3301" s="18">
        <f>IF(ROW()&lt;=3244,LN(B3364/B3301),"")</f>
        <v/>
      </c>
      <c r="L3301" s="19" t="n">
        <v>0.1651515151515152</v>
      </c>
      <c r="M3301" s="19" t="n">
        <v>0.4954545454545455</v>
      </c>
      <c r="N3301" s="17" t="n">
        <v>-0.8119032169078982</v>
      </c>
      <c r="O3301" s="20">
        <f>IF(F3301="","",IF(F3301&lt;'04_VOLATILITY_REGIMES'!$C$5,"Low",IF(F3301&lt;'04_VOLATILITY_REGIMES'!$C$6,"Normal",IF(F3301&lt;'04_VOLATILITY_REGIMES'!$C$7,"High","Extreme"))))</f>
        <v/>
      </c>
      <c r="P3301" s="20">
        <f>O3302</f>
        <v/>
      </c>
      <c r="Q3301" s="21">
        <f>YEAR(A3301)</f>
        <v/>
      </c>
    </row>
    <row r="3302">
      <c r="A3302" s="14" t="n">
        <v>46267</v>
      </c>
      <c r="B3302" s="15">
        <f>'01_RAW_Spot'!B3302</f>
        <v/>
      </c>
      <c r="C3302" s="16">
        <f>'01_RAW_IV'!B3302</f>
        <v/>
      </c>
      <c r="D3302" s="15">
        <f>LN(B3302/B3301)</f>
        <v/>
      </c>
      <c r="E3302" s="16">
        <f>STDEV(D3282:D3302)*SQRT(252)</f>
        <v/>
      </c>
      <c r="F3302" s="16">
        <f>STDEV(D3240:D3302)*SQRT(252)</f>
        <v/>
      </c>
      <c r="G3302" s="16">
        <f>IF(OR(C3302="",F3302=""),"",C3302-F3302)</f>
        <v/>
      </c>
      <c r="H3302" s="17">
        <f>IF(OR(C3302="",F3302="",F3302=0),"",C3302/F3302)</f>
        <v/>
      </c>
      <c r="I3302" s="18">
        <f>IF('01_RAW_FwdRV'!B3302="","",'01_RAW_FwdRV'!B3302)</f>
        <v/>
      </c>
      <c r="J3302" s="18">
        <f>IF(ROW()&lt;=3286,STDEV(D3303:D3323)*SQRT(252),"")</f>
        <v/>
      </c>
      <c r="K3302" s="18">
        <f>IF(ROW()&lt;=3244,LN(B3365/B3302),"")</f>
        <v/>
      </c>
      <c r="L3302" s="19" t="n">
        <v>0.1641926688882157</v>
      </c>
      <c r="M3302" s="19" t="n">
        <v>0.4813692820357467</v>
      </c>
      <c r="N3302" s="17" t="n">
        <v>-0.7636840664422559</v>
      </c>
      <c r="O3302" s="20">
        <f>IF(F3302="","",IF(F3302&lt;'04_VOLATILITY_REGIMES'!$C$5,"Low",IF(F3302&lt;'04_VOLATILITY_REGIMES'!$C$6,"Normal",IF(F3302&lt;'04_VOLATILITY_REGIMES'!$C$7,"High","Extreme"))))</f>
        <v/>
      </c>
      <c r="P3302" s="20">
        <f>O3303</f>
        <v/>
      </c>
      <c r="Q3302" s="21">
        <f>YEAR(A3302)</f>
        <v/>
      </c>
    </row>
    <row r="3303">
      <c r="A3303" s="14" t="n">
        <v>46268</v>
      </c>
      <c r="B3303" s="15">
        <f>'01_RAW_Spot'!B3303</f>
        <v/>
      </c>
      <c r="C3303" s="16">
        <f>'01_RAW_IV'!B3303</f>
        <v/>
      </c>
      <c r="D3303" s="15">
        <f>LN(B3303/B3302)</f>
        <v/>
      </c>
      <c r="E3303" s="16">
        <f>STDEV(D3283:D3303)*SQRT(252)</f>
        <v/>
      </c>
      <c r="F3303" s="16">
        <f>STDEV(D3241:D3303)*SQRT(252)</f>
        <v/>
      </c>
      <c r="G3303" s="16">
        <f>IF(OR(C3303="",F3303=""),"",C3303-F3303)</f>
        <v/>
      </c>
      <c r="H3303" s="17">
        <f>IF(OR(C3303="",F3303="",F3303=0),"",C3303/F3303)</f>
        <v/>
      </c>
      <c r="I3303" s="18">
        <f>IF('01_RAW_FwdRV'!B3303="","",'01_RAW_FwdRV'!B3303)</f>
        <v/>
      </c>
      <c r="J3303" s="18">
        <f>IF(ROW()&lt;=3286,STDEV(D3304:D3324)*SQRT(252),"")</f>
        <v/>
      </c>
      <c r="K3303" s="18">
        <f>IF(ROW()&lt;=3244,LN(B3366/B3303),"")</f>
        <v/>
      </c>
      <c r="L3303" s="19" t="n">
        <v>0.1665657177468201</v>
      </c>
      <c r="M3303" s="19" t="n">
        <v>0.4963658388855239</v>
      </c>
      <c r="N3303" s="17" t="n">
        <v>-0.8085742862977132</v>
      </c>
      <c r="O3303" s="20">
        <f>IF(F3303="","",IF(F3303&lt;'04_VOLATILITY_REGIMES'!$C$5,"Low",IF(F3303&lt;'04_VOLATILITY_REGIMES'!$C$6,"Normal",IF(F3303&lt;'04_VOLATILITY_REGIMES'!$C$7,"High","Extreme"))))</f>
        <v/>
      </c>
      <c r="P3303" s="20">
        <f>O3304</f>
        <v/>
      </c>
      <c r="Q3303" s="21">
        <f>YEAR(A3303)</f>
        <v/>
      </c>
    </row>
    <row r="3304">
      <c r="A3304" s="14" t="n">
        <v>46269</v>
      </c>
      <c r="B3304" s="15">
        <f>'01_RAW_Spot'!B3304</f>
        <v/>
      </c>
      <c r="C3304" s="16">
        <f>'01_RAW_IV'!B3304</f>
        <v/>
      </c>
      <c r="D3304" s="15">
        <f>LN(B3304/B3303)</f>
        <v/>
      </c>
      <c r="E3304" s="16">
        <f>STDEV(D3284:D3304)*SQRT(252)</f>
        <v/>
      </c>
      <c r="F3304" s="16">
        <f>STDEV(D3242:D3304)*SQRT(252)</f>
        <v/>
      </c>
      <c r="G3304" s="16">
        <f>IF(OR(C3304="",F3304=""),"",C3304-F3304)</f>
        <v/>
      </c>
      <c r="H3304" s="17">
        <f>IF(OR(C3304="",F3304="",F3304=0),"",C3304/F3304)</f>
        <v/>
      </c>
      <c r="I3304" s="18">
        <f>IF('01_RAW_FwdRV'!B3304="","",'01_RAW_FwdRV'!B3304)</f>
        <v/>
      </c>
      <c r="J3304" s="18">
        <f>IF(ROW()&lt;=3286,STDEV(D3305:D3325)*SQRT(252),"")</f>
        <v/>
      </c>
      <c r="K3304" s="18">
        <f>IF(ROW()&lt;=3244,LN(B3367/B3304),"")</f>
        <v/>
      </c>
      <c r="L3304" s="19" t="n">
        <v>0.1662125340599455</v>
      </c>
      <c r="M3304" s="19" t="n">
        <v>0.4241598546775658</v>
      </c>
      <c r="N3304" s="17" t="n">
        <v>-0.6045212836478485</v>
      </c>
      <c r="O3304" s="20">
        <f>IF(F3304="","",IF(F3304&lt;'04_VOLATILITY_REGIMES'!$C$5,"Low",IF(F3304&lt;'04_VOLATILITY_REGIMES'!$C$6,"Normal",IF(F3304&lt;'04_VOLATILITY_REGIMES'!$C$7,"High","Extreme"))))</f>
        <v/>
      </c>
      <c r="P3304" s="20">
        <f>O3305</f>
        <v/>
      </c>
      <c r="Q3304" s="21">
        <f>YEAR(A3304)</f>
        <v/>
      </c>
    </row>
    <row r="3305">
      <c r="A3305" s="14" t="n">
        <v>46272</v>
      </c>
      <c r="B3305" s="15">
        <f>'01_RAW_Spot'!B3305</f>
        <v/>
      </c>
      <c r="C3305" s="16">
        <f>'01_RAW_IV'!B3305</f>
        <v/>
      </c>
      <c r="D3305" s="15">
        <f>LN(B3305/B3304)</f>
        <v/>
      </c>
      <c r="E3305" s="16">
        <f>STDEV(D3285:D3305)*SQRT(252)</f>
        <v/>
      </c>
      <c r="F3305" s="16">
        <f>STDEV(D3243:D3305)*SQRT(252)</f>
        <v/>
      </c>
      <c r="G3305" s="16">
        <f>IF(OR(C3305="",F3305=""),"",C3305-F3305)</f>
        <v/>
      </c>
      <c r="H3305" s="17">
        <f>IF(OR(C3305="",F3305="",F3305=0),"",C3305/F3305)</f>
        <v/>
      </c>
      <c r="I3305" s="18">
        <f>IF('01_RAW_FwdRV'!B3305="","",'01_RAW_FwdRV'!B3305)</f>
        <v/>
      </c>
      <c r="J3305" s="18">
        <f>IF(ROW()&lt;=3286,STDEV(D3306:D3326)*SQRT(252),"")</f>
        <v/>
      </c>
      <c r="K3305" s="18">
        <f>IF(ROW()&lt;=3244,LN(B3368/B3305),"")</f>
        <v/>
      </c>
      <c r="L3305" s="19" t="n">
        <v>0.1643462469733656</v>
      </c>
      <c r="M3305" s="19" t="n">
        <v>0.3456416464891041</v>
      </c>
      <c r="N3305" s="17" t="n">
        <v>-0.4208353949654181</v>
      </c>
      <c r="O3305" s="20">
        <f>IF(F3305="","",IF(F3305&lt;'04_VOLATILITY_REGIMES'!$C$5,"Low",IF(F3305&lt;'04_VOLATILITY_REGIMES'!$C$6,"Normal",IF(F3305&lt;'04_VOLATILITY_REGIMES'!$C$7,"High","Extreme"))))</f>
        <v/>
      </c>
      <c r="P3305" s="20">
        <f>O3306</f>
        <v/>
      </c>
      <c r="Q3305" s="21">
        <f>YEAR(A3305)</f>
        <v/>
      </c>
    </row>
    <row r="3306">
      <c r="A3306" s="14" t="n">
        <v>46273</v>
      </c>
      <c r="B3306" s="15">
        <f>'01_RAW_Spot'!B3306</f>
        <v/>
      </c>
      <c r="C3306" s="16">
        <f>'01_RAW_IV'!B3306</f>
        <v/>
      </c>
      <c r="D3306" s="15">
        <f>LN(B3306/B3305)</f>
        <v/>
      </c>
      <c r="E3306" s="16">
        <f>STDEV(D3286:D3306)*SQRT(252)</f>
        <v/>
      </c>
      <c r="F3306" s="16">
        <f>STDEV(D3244:D3306)*SQRT(252)</f>
        <v/>
      </c>
      <c r="G3306" s="16">
        <f>IF(OR(C3306="",F3306=""),"",C3306-F3306)</f>
        <v/>
      </c>
      <c r="H3306" s="17">
        <f>IF(OR(C3306="",F3306="",F3306=0),"",C3306/F3306)</f>
        <v/>
      </c>
      <c r="I3306" s="18">
        <f>IF('01_RAW_FwdRV'!B3306="","",'01_RAW_FwdRV'!B3306)</f>
        <v/>
      </c>
      <c r="J3306" s="18">
        <f>IF(ROW()&lt;=3286,STDEV(D3307:D3327)*SQRT(252),"")</f>
        <v/>
      </c>
      <c r="K3306" s="18">
        <f>IF(ROW()&lt;=3244,LN(B3369/B3306),"")</f>
        <v/>
      </c>
      <c r="L3306" s="19" t="n">
        <v>0.16732223903177</v>
      </c>
      <c r="M3306" s="19" t="n">
        <v>0.3464447806354009</v>
      </c>
      <c r="N3306" s="17" t="n">
        <v>-0.4060510179502766</v>
      </c>
      <c r="O3306" s="20">
        <f>IF(F3306="","",IF(F3306&lt;'04_VOLATILITY_REGIMES'!$C$5,"Low",IF(F3306&lt;'04_VOLATILITY_REGIMES'!$C$6,"Normal",IF(F3306&lt;'04_VOLATILITY_REGIMES'!$C$7,"High","Extreme"))))</f>
        <v/>
      </c>
      <c r="P3306" s="20">
        <f>O3307</f>
        <v/>
      </c>
      <c r="Q3306" s="21">
        <f>YEAR(A3306)</f>
        <v/>
      </c>
    </row>
    <row r="3307">
      <c r="A3307" s="14" t="n">
        <v>46274</v>
      </c>
      <c r="B3307" s="15">
        <f>'01_RAW_Spot'!B3307</f>
        <v/>
      </c>
      <c r="C3307" s="16">
        <f>'01_RAW_IV'!B3307</f>
        <v/>
      </c>
      <c r="D3307" s="15">
        <f>LN(B3307/B3306)</f>
        <v/>
      </c>
      <c r="E3307" s="16">
        <f>STDEV(D3287:D3307)*SQRT(252)</f>
        <v/>
      </c>
      <c r="F3307" s="16">
        <f>STDEV(D3245:D3307)*SQRT(252)</f>
        <v/>
      </c>
      <c r="G3307" s="16">
        <f>IF(OR(C3307="",F3307=""),"",C3307-F3307)</f>
        <v/>
      </c>
      <c r="H3307" s="17">
        <f>IF(OR(C3307="",F3307="",F3307=0),"",C3307/F3307)</f>
        <v/>
      </c>
      <c r="I3307" s="18">
        <f>IF('01_RAW_FwdRV'!B3307="","",'01_RAW_FwdRV'!B3307)</f>
        <v/>
      </c>
      <c r="J3307" s="18">
        <f>IF(ROW()&lt;=3286,STDEV(D3308:D3328)*SQRT(252),"")</f>
        <v/>
      </c>
      <c r="K3307" s="18">
        <f>IF(ROW()&lt;=3244,LN(B3370/B3307),"")</f>
        <v/>
      </c>
      <c r="L3307" s="19" t="n">
        <v>0.1739261947973382</v>
      </c>
      <c r="M3307" s="19" t="n">
        <v>0.3593466424682396</v>
      </c>
      <c r="N3307" s="17" t="n">
        <v>-0.3806049155580551</v>
      </c>
      <c r="O3307" s="20">
        <f>IF(F3307="","",IF(F3307&lt;'04_VOLATILITY_REGIMES'!$C$5,"Low",IF(F3307&lt;'04_VOLATILITY_REGIMES'!$C$6,"Normal",IF(F3307&lt;'04_VOLATILITY_REGIMES'!$C$7,"High","Extreme"))))</f>
        <v/>
      </c>
      <c r="P3307" s="20" t="inlineStr"/>
      <c r="Q3307" s="21">
        <f>YEAR(A3307)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22" t="inlineStr">
        <is>
          <t>Descriptive Statistics — IV, Trailing RV (annualized)</t>
        </is>
      </c>
    </row>
    <row r="2">
      <c r="A2" s="23" t="inlineStr">
        <is>
          <t>Full sample + calendar year. Live formulas reference 02_MASTER.</t>
        </is>
      </c>
    </row>
    <row r="4">
      <c r="A4" s="24" t="inlineStr">
        <is>
          <t>Statistic</t>
        </is>
      </c>
      <c r="B4" s="24" t="inlineStr">
        <is>
          <t>IV_3M_ATM</t>
        </is>
      </c>
      <c r="C4" s="24" t="inlineStr">
        <is>
          <t>tRV_1M</t>
        </is>
      </c>
      <c r="D4" s="24" t="inlineStr">
        <is>
          <t>tRV_3M</t>
        </is>
      </c>
      <c r="E4" s="24" t="inlineStr">
        <is>
          <t>Fwd_RV_3M[OUT]</t>
        </is>
      </c>
    </row>
    <row r="5">
      <c r="A5" s="25" t="inlineStr">
        <is>
          <t>Mean</t>
        </is>
      </c>
      <c r="B5" s="16">
        <f>AVERAGE('02_MASTER'!C2:C3307)</f>
        <v/>
      </c>
      <c r="C5" s="16">
        <f>AVERAGE('02_MASTER'!E2:E3307)</f>
        <v/>
      </c>
      <c r="D5" s="16">
        <f>AVERAGE('02_MASTER'!F2:F3307)</f>
        <v/>
      </c>
      <c r="E5" s="16">
        <f>AVERAGE('02_MASTER'!I2:I3307)</f>
        <v/>
      </c>
    </row>
    <row r="6">
      <c r="A6" s="26" t="inlineStr">
        <is>
          <t>Median</t>
        </is>
      </c>
      <c r="B6" s="27">
        <f>MEDIAN('02_MASTER'!C2:C3307)</f>
        <v/>
      </c>
      <c r="C6" s="27">
        <f>MEDIAN('02_MASTER'!E2:E3307)</f>
        <v/>
      </c>
      <c r="D6" s="27">
        <f>MEDIAN('02_MASTER'!F2:F3307)</f>
        <v/>
      </c>
      <c r="E6" s="27">
        <f>MEDIAN('02_MASTER'!I2:I3307)</f>
        <v/>
      </c>
    </row>
    <row r="7">
      <c r="A7" s="25" t="inlineStr">
        <is>
          <t>Std Dev</t>
        </is>
      </c>
      <c r="B7" s="16">
        <f>STDEV('02_MASTER'!C2:C3307)</f>
        <v/>
      </c>
      <c r="C7" s="16">
        <f>STDEV('02_MASTER'!E2:E3307)</f>
        <v/>
      </c>
      <c r="D7" s="16">
        <f>STDEV('02_MASTER'!F2:F3307)</f>
        <v/>
      </c>
      <c r="E7" s="16">
        <f>STDEV('02_MASTER'!I2:I3307)</f>
        <v/>
      </c>
    </row>
    <row r="8">
      <c r="A8" s="26" t="inlineStr">
        <is>
          <t>Min</t>
        </is>
      </c>
      <c r="B8" s="27">
        <f>MIN('02_MASTER'!C2:C3307)</f>
        <v/>
      </c>
      <c r="C8" s="27">
        <f>MIN('02_MASTER'!E2:E3307)</f>
        <v/>
      </c>
      <c r="D8" s="27">
        <f>MIN('02_MASTER'!F2:F3307)</f>
        <v/>
      </c>
      <c r="E8" s="27">
        <f>MIN('02_MASTER'!I2:I3307)</f>
        <v/>
      </c>
    </row>
    <row r="9">
      <c r="A9" s="25" t="inlineStr">
        <is>
          <t>P10</t>
        </is>
      </c>
      <c r="B9" s="16">
        <f>PERCENTILE('02_MASTER'!C2:C3307,0.1)</f>
        <v/>
      </c>
      <c r="C9" s="16">
        <f>PERCENTILE('02_MASTER'!E2:E3307,0.1)</f>
        <v/>
      </c>
      <c r="D9" s="16">
        <f>PERCENTILE('02_MASTER'!F2:F3307,0.1)</f>
        <v/>
      </c>
      <c r="E9" s="16">
        <f>PERCENTILE('02_MASTER'!I2:I3307,0.1)</f>
        <v/>
      </c>
    </row>
    <row r="10">
      <c r="A10" s="26" t="inlineStr">
        <is>
          <t>P25</t>
        </is>
      </c>
      <c r="B10" s="27">
        <f>PERCENTILE('02_MASTER'!C2:C3307,0.25)</f>
        <v/>
      </c>
      <c r="C10" s="27">
        <f>PERCENTILE('02_MASTER'!E2:E3307,0.25)</f>
        <v/>
      </c>
      <c r="D10" s="27">
        <f>PERCENTILE('02_MASTER'!F2:F3307,0.25)</f>
        <v/>
      </c>
      <c r="E10" s="27">
        <f>PERCENTILE('02_MASTER'!I2:I3307,0.25)</f>
        <v/>
      </c>
    </row>
    <row r="11">
      <c r="A11" s="25" t="inlineStr">
        <is>
          <t>P50</t>
        </is>
      </c>
      <c r="B11" s="16">
        <f>PERCENTILE('02_MASTER'!C2:C3307,0.5)</f>
        <v/>
      </c>
      <c r="C11" s="16">
        <f>PERCENTILE('02_MASTER'!E2:E3307,0.5)</f>
        <v/>
      </c>
      <c r="D11" s="16">
        <f>PERCENTILE('02_MASTER'!F2:F3307,0.5)</f>
        <v/>
      </c>
      <c r="E11" s="16">
        <f>PERCENTILE('02_MASTER'!I2:I3307,0.5)</f>
        <v/>
      </c>
    </row>
    <row r="12">
      <c r="A12" s="26" t="inlineStr">
        <is>
          <t>P75</t>
        </is>
      </c>
      <c r="B12" s="27">
        <f>PERCENTILE('02_MASTER'!C2:C3307,0.75)</f>
        <v/>
      </c>
      <c r="C12" s="27">
        <f>PERCENTILE('02_MASTER'!E2:E3307,0.75)</f>
        <v/>
      </c>
      <c r="D12" s="27">
        <f>PERCENTILE('02_MASTER'!F2:F3307,0.75)</f>
        <v/>
      </c>
      <c r="E12" s="27">
        <f>PERCENTILE('02_MASTER'!I2:I3307,0.75)</f>
        <v/>
      </c>
    </row>
    <row r="13">
      <c r="A13" s="25" t="inlineStr">
        <is>
          <t>P90</t>
        </is>
      </c>
      <c r="B13" s="16">
        <f>PERCENTILE('02_MASTER'!C2:C3307,0.9)</f>
        <v/>
      </c>
      <c r="C13" s="16">
        <f>PERCENTILE('02_MASTER'!E2:E3307,0.9)</f>
        <v/>
      </c>
      <c r="D13" s="16">
        <f>PERCENTILE('02_MASTER'!F2:F3307,0.9)</f>
        <v/>
      </c>
      <c r="E13" s="16">
        <f>PERCENTILE('02_MASTER'!I2:I3307,0.9)</f>
        <v/>
      </c>
    </row>
    <row r="14">
      <c r="A14" s="26" t="inlineStr">
        <is>
          <t>Max</t>
        </is>
      </c>
      <c r="B14" s="27">
        <f>MAX('02_MASTER'!C2:C3307)</f>
        <v/>
      </c>
      <c r="C14" s="27">
        <f>MAX('02_MASTER'!E2:E3307)</f>
        <v/>
      </c>
      <c r="D14" s="27">
        <f>MAX('02_MASTER'!F2:F3307)</f>
        <v/>
      </c>
      <c r="E14" s="27">
        <f>MAX('02_MASTER'!I2:I3307)</f>
        <v/>
      </c>
    </row>
    <row r="17">
      <c r="A17" s="5" t="inlineStr">
        <is>
          <t>By calendar year</t>
        </is>
      </c>
    </row>
    <row r="18">
      <c r="A18" s="24" t="inlineStr">
        <is>
          <t>Year</t>
        </is>
      </c>
      <c r="B18" s="24" t="inlineStr">
        <is>
          <t>IV mean</t>
        </is>
      </c>
      <c r="C18" s="24" t="inlineStr">
        <is>
          <t>IV max</t>
        </is>
      </c>
      <c r="D18" s="24" t="inlineStr">
        <is>
          <t>tRV3M mean</t>
        </is>
      </c>
      <c r="E18" s="24" t="inlineStr">
        <is>
          <t>tRV3M max</t>
        </is>
      </c>
      <c r="F18" s="24" t="inlineStr">
        <is>
          <t>IV-tRV3M mean</t>
        </is>
      </c>
      <c r="G18" s="24" t="inlineStr">
        <is>
          <t>FwdRV3M mean</t>
        </is>
      </c>
      <c r="H18" s="24" t="inlineStr">
        <is>
          <t>Spot (yr-end)</t>
        </is>
      </c>
    </row>
    <row r="19">
      <c r="A19" s="28" t="n">
        <v>2013</v>
      </c>
      <c r="B19" s="16">
        <f>AVERAGEIFS('02_MASTER'!$C$2:$C$3307,'02_MASTER'!$Q$2:$Q$3307,A19)</f>
        <v/>
      </c>
      <c r="C19" s="16">
        <f>_xlfn.MAXIFS('02_MASTER'!$C$2:$C$3307,'02_MASTER'!$Q$2:$Q$3307,A19)</f>
        <v/>
      </c>
      <c r="D19" s="16">
        <f>AVERAGEIFS('02_MASTER'!$F$2:$F$3307,'02_MASTER'!$Q$2:$Q$3307,A19)</f>
        <v/>
      </c>
      <c r="E19" s="16">
        <f>_xlfn.MAXIFS('02_MASTER'!$F$2:$F$3307,'02_MASTER'!$Q$2:$Q$3307,A19)</f>
        <v/>
      </c>
      <c r="F19" s="16">
        <f>AVERAGEIFS('02_MASTER'!$G$2:$G$3307,'02_MASTER'!$Q$2:$Q$3307,A19)</f>
        <v/>
      </c>
      <c r="G19" s="16">
        <f>AVERAGEIFS('02_MASTER'!$I$2:$I$3307,'02_MASTER'!$Q$2:$Q$3307,A19)</f>
        <v/>
      </c>
      <c r="H19" s="17">
        <f>INDEX('02_MASTER'!$B$2:$B$3307,MATCH(_xlfn.MAXIFS('02_MASTER'!$A$2:$A$3307,'02_MASTER'!$Q$2:$Q$3307,A19),'02_MASTER'!$A$2:$A$3307,0))</f>
        <v/>
      </c>
    </row>
    <row r="20">
      <c r="A20" s="29" t="n">
        <v>2014</v>
      </c>
      <c r="B20" s="27">
        <f>AVERAGEIFS('02_MASTER'!$C$2:$C$3307,'02_MASTER'!$Q$2:$Q$3307,A20)</f>
        <v/>
      </c>
      <c r="C20" s="27">
        <f>_xlfn.MAXIFS('02_MASTER'!$C$2:$C$3307,'02_MASTER'!$Q$2:$Q$3307,A20)</f>
        <v/>
      </c>
      <c r="D20" s="27">
        <f>AVERAGEIFS('02_MASTER'!$F$2:$F$3307,'02_MASTER'!$Q$2:$Q$3307,A20)</f>
        <v/>
      </c>
      <c r="E20" s="27">
        <f>_xlfn.MAXIFS('02_MASTER'!$F$2:$F$3307,'02_MASTER'!$Q$2:$Q$3307,A20)</f>
        <v/>
      </c>
      <c r="F20" s="27">
        <f>AVERAGEIFS('02_MASTER'!$G$2:$G$3307,'02_MASTER'!$Q$2:$Q$3307,A20)</f>
        <v/>
      </c>
      <c r="G20" s="27">
        <f>AVERAGEIFS('02_MASTER'!$I$2:$I$3307,'02_MASTER'!$Q$2:$Q$3307,A20)</f>
        <v/>
      </c>
      <c r="H20" s="30">
        <f>INDEX('02_MASTER'!$B$2:$B$3307,MATCH(_xlfn.MAXIFS('02_MASTER'!$A$2:$A$3307,'02_MASTER'!$Q$2:$Q$3307,A20),'02_MASTER'!$A$2:$A$3307,0))</f>
        <v/>
      </c>
    </row>
    <row r="21">
      <c r="A21" s="28" t="n">
        <v>2015</v>
      </c>
      <c r="B21" s="16">
        <f>AVERAGEIFS('02_MASTER'!$C$2:$C$3307,'02_MASTER'!$Q$2:$Q$3307,A21)</f>
        <v/>
      </c>
      <c r="C21" s="16">
        <f>_xlfn.MAXIFS('02_MASTER'!$C$2:$C$3307,'02_MASTER'!$Q$2:$Q$3307,A21)</f>
        <v/>
      </c>
      <c r="D21" s="16">
        <f>AVERAGEIFS('02_MASTER'!$F$2:$F$3307,'02_MASTER'!$Q$2:$Q$3307,A21)</f>
        <v/>
      </c>
      <c r="E21" s="16">
        <f>_xlfn.MAXIFS('02_MASTER'!$F$2:$F$3307,'02_MASTER'!$Q$2:$Q$3307,A21)</f>
        <v/>
      </c>
      <c r="F21" s="16">
        <f>AVERAGEIFS('02_MASTER'!$G$2:$G$3307,'02_MASTER'!$Q$2:$Q$3307,A21)</f>
        <v/>
      </c>
      <c r="G21" s="16">
        <f>AVERAGEIFS('02_MASTER'!$I$2:$I$3307,'02_MASTER'!$Q$2:$Q$3307,A21)</f>
        <v/>
      </c>
      <c r="H21" s="17">
        <f>INDEX('02_MASTER'!$B$2:$B$3307,MATCH(_xlfn.MAXIFS('02_MASTER'!$A$2:$A$3307,'02_MASTER'!$Q$2:$Q$3307,A21),'02_MASTER'!$A$2:$A$3307,0))</f>
        <v/>
      </c>
    </row>
    <row r="22">
      <c r="A22" s="29" t="n">
        <v>2016</v>
      </c>
      <c r="B22" s="27">
        <f>AVERAGEIFS('02_MASTER'!$C$2:$C$3307,'02_MASTER'!$Q$2:$Q$3307,A22)</f>
        <v/>
      </c>
      <c r="C22" s="27">
        <f>_xlfn.MAXIFS('02_MASTER'!$C$2:$C$3307,'02_MASTER'!$Q$2:$Q$3307,A22)</f>
        <v/>
      </c>
      <c r="D22" s="27">
        <f>AVERAGEIFS('02_MASTER'!$F$2:$F$3307,'02_MASTER'!$Q$2:$Q$3307,A22)</f>
        <v/>
      </c>
      <c r="E22" s="27">
        <f>_xlfn.MAXIFS('02_MASTER'!$F$2:$F$3307,'02_MASTER'!$Q$2:$Q$3307,A22)</f>
        <v/>
      </c>
      <c r="F22" s="27">
        <f>AVERAGEIFS('02_MASTER'!$G$2:$G$3307,'02_MASTER'!$Q$2:$Q$3307,A22)</f>
        <v/>
      </c>
      <c r="G22" s="27">
        <f>AVERAGEIFS('02_MASTER'!$I$2:$I$3307,'02_MASTER'!$Q$2:$Q$3307,A22)</f>
        <v/>
      </c>
      <c r="H22" s="30">
        <f>INDEX('02_MASTER'!$B$2:$B$3307,MATCH(_xlfn.MAXIFS('02_MASTER'!$A$2:$A$3307,'02_MASTER'!$Q$2:$Q$3307,A22),'02_MASTER'!$A$2:$A$3307,0))</f>
        <v/>
      </c>
    </row>
    <row r="23">
      <c r="A23" s="28" t="n">
        <v>2017</v>
      </c>
      <c r="B23" s="16">
        <f>AVERAGEIFS('02_MASTER'!$C$2:$C$3307,'02_MASTER'!$Q$2:$Q$3307,A23)</f>
        <v/>
      </c>
      <c r="C23" s="16">
        <f>_xlfn.MAXIFS('02_MASTER'!$C$2:$C$3307,'02_MASTER'!$Q$2:$Q$3307,A23)</f>
        <v/>
      </c>
      <c r="D23" s="16">
        <f>AVERAGEIFS('02_MASTER'!$F$2:$F$3307,'02_MASTER'!$Q$2:$Q$3307,A23)</f>
        <v/>
      </c>
      <c r="E23" s="16">
        <f>_xlfn.MAXIFS('02_MASTER'!$F$2:$F$3307,'02_MASTER'!$Q$2:$Q$3307,A23)</f>
        <v/>
      </c>
      <c r="F23" s="16">
        <f>AVERAGEIFS('02_MASTER'!$G$2:$G$3307,'02_MASTER'!$Q$2:$Q$3307,A23)</f>
        <v/>
      </c>
      <c r="G23" s="16">
        <f>AVERAGEIFS('02_MASTER'!$I$2:$I$3307,'02_MASTER'!$Q$2:$Q$3307,A23)</f>
        <v/>
      </c>
      <c r="H23" s="17">
        <f>INDEX('02_MASTER'!$B$2:$B$3307,MATCH(_xlfn.MAXIFS('02_MASTER'!$A$2:$A$3307,'02_MASTER'!$Q$2:$Q$3307,A23),'02_MASTER'!$A$2:$A$3307,0))</f>
        <v/>
      </c>
    </row>
    <row r="24">
      <c r="A24" s="29" t="n">
        <v>2018</v>
      </c>
      <c r="B24" s="27">
        <f>AVERAGEIFS('02_MASTER'!$C$2:$C$3307,'02_MASTER'!$Q$2:$Q$3307,A24)</f>
        <v/>
      </c>
      <c r="C24" s="27">
        <f>_xlfn.MAXIFS('02_MASTER'!$C$2:$C$3307,'02_MASTER'!$Q$2:$Q$3307,A24)</f>
        <v/>
      </c>
      <c r="D24" s="27">
        <f>AVERAGEIFS('02_MASTER'!$F$2:$F$3307,'02_MASTER'!$Q$2:$Q$3307,A24)</f>
        <v/>
      </c>
      <c r="E24" s="27">
        <f>_xlfn.MAXIFS('02_MASTER'!$F$2:$F$3307,'02_MASTER'!$Q$2:$Q$3307,A24)</f>
        <v/>
      </c>
      <c r="F24" s="27">
        <f>AVERAGEIFS('02_MASTER'!$G$2:$G$3307,'02_MASTER'!$Q$2:$Q$3307,A24)</f>
        <v/>
      </c>
      <c r="G24" s="27">
        <f>AVERAGEIFS('02_MASTER'!$I$2:$I$3307,'02_MASTER'!$Q$2:$Q$3307,A24)</f>
        <v/>
      </c>
      <c r="H24" s="30">
        <f>INDEX('02_MASTER'!$B$2:$B$3307,MATCH(_xlfn.MAXIFS('02_MASTER'!$A$2:$A$3307,'02_MASTER'!$Q$2:$Q$3307,A24),'02_MASTER'!$A$2:$A$3307,0))</f>
        <v/>
      </c>
    </row>
    <row r="25">
      <c r="A25" s="28" t="n">
        <v>2019</v>
      </c>
      <c r="B25" s="16">
        <f>AVERAGEIFS('02_MASTER'!$C$2:$C$3307,'02_MASTER'!$Q$2:$Q$3307,A25)</f>
        <v/>
      </c>
      <c r="C25" s="16">
        <f>_xlfn.MAXIFS('02_MASTER'!$C$2:$C$3307,'02_MASTER'!$Q$2:$Q$3307,A25)</f>
        <v/>
      </c>
      <c r="D25" s="16">
        <f>AVERAGEIFS('02_MASTER'!$F$2:$F$3307,'02_MASTER'!$Q$2:$Q$3307,A25)</f>
        <v/>
      </c>
      <c r="E25" s="16">
        <f>_xlfn.MAXIFS('02_MASTER'!$F$2:$F$3307,'02_MASTER'!$Q$2:$Q$3307,A25)</f>
        <v/>
      </c>
      <c r="F25" s="16">
        <f>AVERAGEIFS('02_MASTER'!$G$2:$G$3307,'02_MASTER'!$Q$2:$Q$3307,A25)</f>
        <v/>
      </c>
      <c r="G25" s="16">
        <f>AVERAGEIFS('02_MASTER'!$I$2:$I$3307,'02_MASTER'!$Q$2:$Q$3307,A25)</f>
        <v/>
      </c>
      <c r="H25" s="17">
        <f>INDEX('02_MASTER'!$B$2:$B$3307,MATCH(_xlfn.MAXIFS('02_MASTER'!$A$2:$A$3307,'02_MASTER'!$Q$2:$Q$3307,A25),'02_MASTER'!$A$2:$A$3307,0))</f>
        <v/>
      </c>
    </row>
    <row r="26">
      <c r="A26" s="29" t="n">
        <v>2020</v>
      </c>
      <c r="B26" s="27">
        <f>AVERAGEIFS('02_MASTER'!$C$2:$C$3307,'02_MASTER'!$Q$2:$Q$3307,A26)</f>
        <v/>
      </c>
      <c r="C26" s="27">
        <f>_xlfn.MAXIFS('02_MASTER'!$C$2:$C$3307,'02_MASTER'!$Q$2:$Q$3307,A26)</f>
        <v/>
      </c>
      <c r="D26" s="27">
        <f>AVERAGEIFS('02_MASTER'!$F$2:$F$3307,'02_MASTER'!$Q$2:$Q$3307,A26)</f>
        <v/>
      </c>
      <c r="E26" s="27">
        <f>_xlfn.MAXIFS('02_MASTER'!$F$2:$F$3307,'02_MASTER'!$Q$2:$Q$3307,A26)</f>
        <v/>
      </c>
      <c r="F26" s="27">
        <f>AVERAGEIFS('02_MASTER'!$G$2:$G$3307,'02_MASTER'!$Q$2:$Q$3307,A26)</f>
        <v/>
      </c>
      <c r="G26" s="27">
        <f>AVERAGEIFS('02_MASTER'!$I$2:$I$3307,'02_MASTER'!$Q$2:$Q$3307,A26)</f>
        <v/>
      </c>
      <c r="H26" s="30">
        <f>INDEX('02_MASTER'!$B$2:$B$3307,MATCH(_xlfn.MAXIFS('02_MASTER'!$A$2:$A$3307,'02_MASTER'!$Q$2:$Q$3307,A26),'02_MASTER'!$A$2:$A$3307,0))</f>
        <v/>
      </c>
    </row>
    <row r="27">
      <c r="A27" s="28" t="n">
        <v>2021</v>
      </c>
      <c r="B27" s="16">
        <f>AVERAGEIFS('02_MASTER'!$C$2:$C$3307,'02_MASTER'!$Q$2:$Q$3307,A27)</f>
        <v/>
      </c>
      <c r="C27" s="16">
        <f>_xlfn.MAXIFS('02_MASTER'!$C$2:$C$3307,'02_MASTER'!$Q$2:$Q$3307,A27)</f>
        <v/>
      </c>
      <c r="D27" s="16">
        <f>AVERAGEIFS('02_MASTER'!$F$2:$F$3307,'02_MASTER'!$Q$2:$Q$3307,A27)</f>
        <v/>
      </c>
      <c r="E27" s="16">
        <f>_xlfn.MAXIFS('02_MASTER'!$F$2:$F$3307,'02_MASTER'!$Q$2:$Q$3307,A27)</f>
        <v/>
      </c>
      <c r="F27" s="16">
        <f>AVERAGEIFS('02_MASTER'!$G$2:$G$3307,'02_MASTER'!$Q$2:$Q$3307,A27)</f>
        <v/>
      </c>
      <c r="G27" s="16">
        <f>AVERAGEIFS('02_MASTER'!$I$2:$I$3307,'02_MASTER'!$Q$2:$Q$3307,A27)</f>
        <v/>
      </c>
      <c r="H27" s="17">
        <f>INDEX('02_MASTER'!$B$2:$B$3307,MATCH(_xlfn.MAXIFS('02_MASTER'!$A$2:$A$3307,'02_MASTER'!$Q$2:$Q$3307,A27),'02_MASTER'!$A$2:$A$3307,0))</f>
        <v/>
      </c>
    </row>
    <row r="28">
      <c r="A28" s="29" t="n">
        <v>2022</v>
      </c>
      <c r="B28" s="27">
        <f>AVERAGEIFS('02_MASTER'!$C$2:$C$3307,'02_MASTER'!$Q$2:$Q$3307,A28)</f>
        <v/>
      </c>
      <c r="C28" s="27">
        <f>_xlfn.MAXIFS('02_MASTER'!$C$2:$C$3307,'02_MASTER'!$Q$2:$Q$3307,A28)</f>
        <v/>
      </c>
      <c r="D28" s="27">
        <f>AVERAGEIFS('02_MASTER'!$F$2:$F$3307,'02_MASTER'!$Q$2:$Q$3307,A28)</f>
        <v/>
      </c>
      <c r="E28" s="27">
        <f>_xlfn.MAXIFS('02_MASTER'!$F$2:$F$3307,'02_MASTER'!$Q$2:$Q$3307,A28)</f>
        <v/>
      </c>
      <c r="F28" s="27">
        <f>AVERAGEIFS('02_MASTER'!$G$2:$G$3307,'02_MASTER'!$Q$2:$Q$3307,A28)</f>
        <v/>
      </c>
      <c r="G28" s="27">
        <f>AVERAGEIFS('02_MASTER'!$I$2:$I$3307,'02_MASTER'!$Q$2:$Q$3307,A28)</f>
        <v/>
      </c>
      <c r="H28" s="30">
        <f>INDEX('02_MASTER'!$B$2:$B$3307,MATCH(_xlfn.MAXIFS('02_MASTER'!$A$2:$A$3307,'02_MASTER'!$Q$2:$Q$3307,A28),'02_MASTER'!$A$2:$A$3307,0))</f>
        <v/>
      </c>
    </row>
    <row r="29">
      <c r="A29" s="28" t="n">
        <v>2023</v>
      </c>
      <c r="B29" s="16">
        <f>AVERAGEIFS('02_MASTER'!$C$2:$C$3307,'02_MASTER'!$Q$2:$Q$3307,A29)</f>
        <v/>
      </c>
      <c r="C29" s="16">
        <f>_xlfn.MAXIFS('02_MASTER'!$C$2:$C$3307,'02_MASTER'!$Q$2:$Q$3307,A29)</f>
        <v/>
      </c>
      <c r="D29" s="16">
        <f>AVERAGEIFS('02_MASTER'!$F$2:$F$3307,'02_MASTER'!$Q$2:$Q$3307,A29)</f>
        <v/>
      </c>
      <c r="E29" s="16">
        <f>_xlfn.MAXIFS('02_MASTER'!$F$2:$F$3307,'02_MASTER'!$Q$2:$Q$3307,A29)</f>
        <v/>
      </c>
      <c r="F29" s="16">
        <f>AVERAGEIFS('02_MASTER'!$G$2:$G$3307,'02_MASTER'!$Q$2:$Q$3307,A29)</f>
        <v/>
      </c>
      <c r="G29" s="16">
        <f>AVERAGEIFS('02_MASTER'!$I$2:$I$3307,'02_MASTER'!$Q$2:$Q$3307,A29)</f>
        <v/>
      </c>
      <c r="H29" s="17">
        <f>INDEX('02_MASTER'!$B$2:$B$3307,MATCH(_xlfn.MAXIFS('02_MASTER'!$A$2:$A$3307,'02_MASTER'!$Q$2:$Q$3307,A29),'02_MASTER'!$A$2:$A$3307,0))</f>
        <v/>
      </c>
    </row>
    <row r="30">
      <c r="A30" s="29" t="n">
        <v>2024</v>
      </c>
      <c r="B30" s="27">
        <f>AVERAGEIFS('02_MASTER'!$C$2:$C$3307,'02_MASTER'!$Q$2:$Q$3307,A30)</f>
        <v/>
      </c>
      <c r="C30" s="27">
        <f>_xlfn.MAXIFS('02_MASTER'!$C$2:$C$3307,'02_MASTER'!$Q$2:$Q$3307,A30)</f>
        <v/>
      </c>
      <c r="D30" s="27">
        <f>AVERAGEIFS('02_MASTER'!$F$2:$F$3307,'02_MASTER'!$Q$2:$Q$3307,A30)</f>
        <v/>
      </c>
      <c r="E30" s="27">
        <f>_xlfn.MAXIFS('02_MASTER'!$F$2:$F$3307,'02_MASTER'!$Q$2:$Q$3307,A30)</f>
        <v/>
      </c>
      <c r="F30" s="27">
        <f>AVERAGEIFS('02_MASTER'!$G$2:$G$3307,'02_MASTER'!$Q$2:$Q$3307,A30)</f>
        <v/>
      </c>
      <c r="G30" s="27">
        <f>AVERAGEIFS('02_MASTER'!$I$2:$I$3307,'02_MASTER'!$Q$2:$Q$3307,A30)</f>
        <v/>
      </c>
      <c r="H30" s="30">
        <f>INDEX('02_MASTER'!$B$2:$B$3307,MATCH(_xlfn.MAXIFS('02_MASTER'!$A$2:$A$3307,'02_MASTER'!$Q$2:$Q$3307,A30),'02_MASTER'!$A$2:$A$3307,0))</f>
        <v/>
      </c>
    </row>
    <row r="31">
      <c r="A31" s="28" t="n">
        <v>2025</v>
      </c>
      <c r="B31" s="16">
        <f>AVERAGEIFS('02_MASTER'!$C$2:$C$3307,'02_MASTER'!$Q$2:$Q$3307,A31)</f>
        <v/>
      </c>
      <c r="C31" s="16">
        <f>_xlfn.MAXIFS('02_MASTER'!$C$2:$C$3307,'02_MASTER'!$Q$2:$Q$3307,A31)</f>
        <v/>
      </c>
      <c r="D31" s="16">
        <f>AVERAGEIFS('02_MASTER'!$F$2:$F$3307,'02_MASTER'!$Q$2:$Q$3307,A31)</f>
        <v/>
      </c>
      <c r="E31" s="16">
        <f>_xlfn.MAXIFS('02_MASTER'!$F$2:$F$3307,'02_MASTER'!$Q$2:$Q$3307,A31)</f>
        <v/>
      </c>
      <c r="F31" s="16">
        <f>AVERAGEIFS('02_MASTER'!$G$2:$G$3307,'02_MASTER'!$Q$2:$Q$3307,A31)</f>
        <v/>
      </c>
      <c r="G31" s="16">
        <f>AVERAGEIFS('02_MASTER'!$I$2:$I$3307,'02_MASTER'!$Q$2:$Q$3307,A31)</f>
        <v/>
      </c>
      <c r="H31" s="17">
        <f>INDEX('02_MASTER'!$B$2:$B$3307,MATCH(_xlfn.MAXIFS('02_MASTER'!$A$2:$A$3307,'02_MASTER'!$Q$2:$Q$3307,A31),'02_MASTER'!$A$2:$A$3307,0))</f>
        <v/>
      </c>
    </row>
    <row r="32">
      <c r="A32" s="29" t="n">
        <v>2026</v>
      </c>
      <c r="B32" s="27">
        <f>AVERAGEIFS('02_MASTER'!$C$2:$C$3307,'02_MASTER'!$Q$2:$Q$3307,A32)</f>
        <v/>
      </c>
      <c r="C32" s="27">
        <f>_xlfn.MAXIFS('02_MASTER'!$C$2:$C$3307,'02_MASTER'!$Q$2:$Q$3307,A32)</f>
        <v/>
      </c>
      <c r="D32" s="27">
        <f>AVERAGEIFS('02_MASTER'!$F$2:$F$3307,'02_MASTER'!$Q$2:$Q$3307,A32)</f>
        <v/>
      </c>
      <c r="E32" s="27">
        <f>_xlfn.MAXIFS('02_MASTER'!$F$2:$F$3307,'02_MASTER'!$Q$2:$Q$3307,A32)</f>
        <v/>
      </c>
      <c r="F32" s="27">
        <f>AVERAGEIFS('02_MASTER'!$G$2:$G$3307,'02_MASTER'!$Q$2:$Q$3307,A32)</f>
        <v/>
      </c>
      <c r="G32" s="27">
        <f>AVERAGEIFS('02_MASTER'!$I$2:$I$3307,'02_MASTER'!$Q$2:$Q$3307,A32)</f>
        <v/>
      </c>
      <c r="H32" s="30">
        <f>INDEX('02_MASTER'!$B$2:$B$3307,MATCH(_xlfn.MAXIFS('02_MASTER'!$A$2:$A$3307,'02_MASTER'!$Q$2:$Q$3307,A32),'02_MASTER'!$A$2:$A$3307,0))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2" t="inlineStr">
        <is>
          <t>Volatility Regime Map</t>
        </is>
      </c>
    </row>
    <row r="2">
      <c r="A2" s="23" t="inlineStr">
        <is>
          <t>Regimes defined on trailing 3M RV, full-sample percentile bands (DESCRIPTIVE).</t>
        </is>
      </c>
    </row>
    <row r="4">
      <c r="A4" s="5" t="inlineStr">
        <is>
          <t>Thresholds (trailing 3M RV)</t>
        </is>
      </c>
    </row>
    <row r="5">
      <c r="B5" s="20" t="inlineStr">
        <is>
          <t>25th pct (Low/Normal cut)</t>
        </is>
      </c>
      <c r="C5" s="31">
        <f>PERCENTILE('02_MASTER'!F2:F3307,0.25)</f>
        <v/>
      </c>
    </row>
    <row r="6">
      <c r="B6" s="20" t="inlineStr">
        <is>
          <t>75th pct (Normal/High cut)</t>
        </is>
      </c>
      <c r="C6" s="31">
        <f>PERCENTILE('02_MASTER'!F2:F3307,0.75)</f>
        <v/>
      </c>
    </row>
    <row r="7">
      <c r="B7" s="20" t="inlineStr">
        <is>
          <t>90th pct (High/Extreme cut)</t>
        </is>
      </c>
      <c r="C7" s="31">
        <f>PERCENTILE('02_MASTER'!F2:F3307,0.90)</f>
        <v/>
      </c>
    </row>
    <row r="9">
      <c r="A9" s="24" t="inlineStr">
        <is>
          <t>Regime</t>
        </is>
      </c>
      <c r="B9" s="24" t="inlineStr">
        <is>
          <t>Days (COUNTIF)</t>
        </is>
      </c>
      <c r="C9" s="24" t="inlineStr">
        <is>
          <t>Share</t>
        </is>
      </c>
      <c r="D9" s="24" t="inlineStr">
        <is>
          <t>Episodes</t>
        </is>
      </c>
      <c r="E9" s="24" t="inlineStr">
        <is>
          <t>Mean dur (d)</t>
        </is>
      </c>
      <c r="F9" s="24" t="inlineStr">
        <is>
          <t>Median dur</t>
        </is>
      </c>
      <c r="G9" s="24" t="inlineStr">
        <is>
          <t>Max dur</t>
        </is>
      </c>
    </row>
    <row r="10">
      <c r="A10" s="20" t="inlineStr">
        <is>
          <t>Low</t>
        </is>
      </c>
      <c r="B10" s="21">
        <f>COUNTIF('02_MASTER'!O2:O3307,"Low")</f>
        <v/>
      </c>
      <c r="C10" s="19">
        <f>B10/SUM($B$10:$B$13)</f>
        <v/>
      </c>
      <c r="D10" s="20" t="n">
        <v>19</v>
      </c>
      <c r="E10" s="20" t="n">
        <v>42.7</v>
      </c>
      <c r="F10" s="20" t="n">
        <v>18</v>
      </c>
      <c r="G10" s="20" t="n">
        <v>453</v>
      </c>
    </row>
    <row r="11">
      <c r="A11" s="32" t="inlineStr">
        <is>
          <t>Normal</t>
        </is>
      </c>
      <c r="B11" s="33">
        <f>COUNTIF('02_MASTER'!O2:O3307,"Normal")</f>
        <v/>
      </c>
      <c r="C11" s="34">
        <f>B11/SUM($B$10:$B$13)</f>
        <v/>
      </c>
      <c r="D11" s="32" t="n">
        <v>48</v>
      </c>
      <c r="E11" s="32" t="n">
        <v>33.8</v>
      </c>
      <c r="F11" s="32" t="n">
        <v>18.5</v>
      </c>
      <c r="G11" s="32" t="n">
        <v>200</v>
      </c>
    </row>
    <row r="12">
      <c r="A12" s="20" t="inlineStr">
        <is>
          <t>High</t>
        </is>
      </c>
      <c r="B12" s="21">
        <f>COUNTIF('02_MASTER'!O2:O3307,"High")</f>
        <v/>
      </c>
      <c r="C12" s="19">
        <f>B12/SUM($B$10:$B$13)</f>
        <v/>
      </c>
      <c r="D12" s="20" t="n">
        <v>39</v>
      </c>
      <c r="E12" s="20" t="n">
        <v>12.5</v>
      </c>
      <c r="F12" s="20" t="n">
        <v>6</v>
      </c>
      <c r="G12" s="20" t="n">
        <v>58</v>
      </c>
    </row>
    <row r="13">
      <c r="A13" s="32" t="inlineStr">
        <is>
          <t>Extreme</t>
        </is>
      </c>
      <c r="B13" s="33">
        <f>COUNTIF('02_MASTER'!O2:O3307,"Extreme")</f>
        <v/>
      </c>
      <c r="C13" s="34">
        <f>B13/SUM($B$10:$B$13)</f>
        <v/>
      </c>
      <c r="D13" s="32" t="n">
        <v>11</v>
      </c>
      <c r="E13" s="32" t="n">
        <v>29.5</v>
      </c>
      <c r="F13" s="32" t="n">
        <v>5</v>
      </c>
      <c r="G13" s="32" t="n">
        <v>149</v>
      </c>
    </row>
    <row r="15">
      <c r="A15" s="5" t="inlineStr">
        <is>
          <t>Daily regime transition matrix (row = from, col = to; share of days)</t>
        </is>
      </c>
    </row>
    <row r="16">
      <c r="A16" s="24" t="inlineStr">
        <is>
          <t>from \ to</t>
        </is>
      </c>
      <c r="B16" s="24" t="inlineStr">
        <is>
          <t>Low</t>
        </is>
      </c>
      <c r="C16" s="24" t="inlineStr">
        <is>
          <t>Normal</t>
        </is>
      </c>
      <c r="D16" s="24" t="inlineStr">
        <is>
          <t>High</t>
        </is>
      </c>
      <c r="E16" s="24" t="inlineStr">
        <is>
          <t>Extreme</t>
        </is>
      </c>
    </row>
    <row r="17">
      <c r="A17" s="25" t="inlineStr">
        <is>
          <t>Low</t>
        </is>
      </c>
      <c r="B17" s="19">
        <f>IFERROR(COUNTIFS('02_MASTER'!$O$2:$O$3307,"Low",'02_MASTER'!$P$2:$P$3307,"Low")/COUNTIF('02_MASTER'!$O$2:$O$3307,"Low"),0)</f>
        <v/>
      </c>
      <c r="C17" s="19">
        <f>IFERROR(COUNTIFS('02_MASTER'!$O$2:$O$3307,"Low",'02_MASTER'!$P$2:$P$3307,"Normal")/COUNTIF('02_MASTER'!$O$2:$O$3307,"Low"),0)</f>
        <v/>
      </c>
      <c r="D17" s="19">
        <f>IFERROR(COUNTIFS('02_MASTER'!$O$2:$O$3307,"Low",'02_MASTER'!$P$2:$P$3307,"High")/COUNTIF('02_MASTER'!$O$2:$O$3307,"Low"),0)</f>
        <v/>
      </c>
      <c r="E17" s="19">
        <f>IFERROR(COUNTIFS('02_MASTER'!$O$2:$O$3307,"Low",'02_MASTER'!$P$2:$P$3307,"Extreme")/COUNTIF('02_MASTER'!$O$2:$O$3307,"Low"),0)</f>
        <v/>
      </c>
    </row>
    <row r="18">
      <c r="A18" s="26" t="inlineStr">
        <is>
          <t>Normal</t>
        </is>
      </c>
      <c r="B18" s="34">
        <f>IFERROR(COUNTIFS('02_MASTER'!$O$2:$O$3307,"Normal",'02_MASTER'!$P$2:$P$3307,"Low")/COUNTIF('02_MASTER'!$O$2:$O$3307,"Normal"),0)</f>
        <v/>
      </c>
      <c r="C18" s="34">
        <f>IFERROR(COUNTIFS('02_MASTER'!$O$2:$O$3307,"Normal",'02_MASTER'!$P$2:$P$3307,"Normal")/COUNTIF('02_MASTER'!$O$2:$O$3307,"Normal"),0)</f>
        <v/>
      </c>
      <c r="D18" s="34">
        <f>IFERROR(COUNTIFS('02_MASTER'!$O$2:$O$3307,"Normal",'02_MASTER'!$P$2:$P$3307,"High")/COUNTIF('02_MASTER'!$O$2:$O$3307,"Normal"),0)</f>
        <v/>
      </c>
      <c r="E18" s="34">
        <f>IFERROR(COUNTIFS('02_MASTER'!$O$2:$O$3307,"Normal",'02_MASTER'!$P$2:$P$3307,"Extreme")/COUNTIF('02_MASTER'!$O$2:$O$3307,"Normal"),0)</f>
        <v/>
      </c>
    </row>
    <row r="19">
      <c r="A19" s="25" t="inlineStr">
        <is>
          <t>High</t>
        </is>
      </c>
      <c r="B19" s="19">
        <f>IFERROR(COUNTIFS('02_MASTER'!$O$2:$O$3307,"High",'02_MASTER'!$P$2:$P$3307,"Low")/COUNTIF('02_MASTER'!$O$2:$O$3307,"High"),0)</f>
        <v/>
      </c>
      <c r="C19" s="19">
        <f>IFERROR(COUNTIFS('02_MASTER'!$O$2:$O$3307,"High",'02_MASTER'!$P$2:$P$3307,"Normal")/COUNTIF('02_MASTER'!$O$2:$O$3307,"High"),0)</f>
        <v/>
      </c>
      <c r="D19" s="19">
        <f>IFERROR(COUNTIFS('02_MASTER'!$O$2:$O$3307,"High",'02_MASTER'!$P$2:$P$3307,"High")/COUNTIF('02_MASTER'!$O$2:$O$3307,"High"),0)</f>
        <v/>
      </c>
      <c r="E19" s="19">
        <f>IFERROR(COUNTIFS('02_MASTER'!$O$2:$O$3307,"High",'02_MASTER'!$P$2:$P$3307,"Extreme")/COUNTIF('02_MASTER'!$O$2:$O$3307,"High"),0)</f>
        <v/>
      </c>
    </row>
    <row r="20">
      <c r="A20" s="26" t="inlineStr">
        <is>
          <t>Extreme</t>
        </is>
      </c>
      <c r="B20" s="34">
        <f>IFERROR(COUNTIFS('02_MASTER'!$O$2:$O$3307,"Extreme",'02_MASTER'!$P$2:$P$3307,"Low")/COUNTIF('02_MASTER'!$O$2:$O$3307,"Extreme"),0)</f>
        <v/>
      </c>
      <c r="C20" s="34">
        <f>IFERROR(COUNTIFS('02_MASTER'!$O$2:$O$3307,"Extreme",'02_MASTER'!$P$2:$P$3307,"Normal")/COUNTIF('02_MASTER'!$O$2:$O$3307,"Extreme"),0)</f>
        <v/>
      </c>
      <c r="D20" s="34">
        <f>IFERROR(COUNTIFS('02_MASTER'!$O$2:$O$3307,"Extreme",'02_MASTER'!$P$2:$P$3307,"High")/COUNTIF('02_MASTER'!$O$2:$O$3307,"Extreme"),0)</f>
        <v/>
      </c>
      <c r="E20" s="34">
        <f>IFERROR(COUNTIFS('02_MASTER'!$O$2:$O$3307,"Extreme",'02_MASTER'!$P$2:$P$3307,"Extreme")/COUNTIF('02_MASTER'!$O$2:$O$3307,"Extreme"),0)</f>
        <v/>
      </c>
    </row>
    <row r="23">
      <c r="A23" s="35" t="inlineStr">
        <is>
          <t>Note: episode durations computed in Python from the Regime column (run-lengths); all other cells are live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2" t="inlineStr">
        <is>
          <t>IV vs RV Analysis</t>
        </is>
      </c>
    </row>
    <row r="2">
      <c r="A2" s="23" t="inlineStr">
        <is>
          <t>Spread &amp; ratio distribution; conditional forward RV; forecast evaluation; lead/lag.</t>
        </is>
      </c>
    </row>
    <row r="4">
      <c r="A4" s="5" t="inlineStr">
        <is>
          <t>IV - trailing RV_3M  (vol risk premium, known at t)</t>
        </is>
      </c>
    </row>
    <row r="5">
      <c r="A5" s="24" t="inlineStr">
        <is>
          <t>Statistic</t>
        </is>
      </c>
      <c r="B5" s="24" t="inlineStr">
        <is>
          <t>IV - tRV3M</t>
        </is>
      </c>
      <c r="C5" s="24" t="inlineStr">
        <is>
          <t>IV / tRV3M</t>
        </is>
      </c>
    </row>
    <row r="6">
      <c r="A6" s="25" t="inlineStr">
        <is>
          <t>Mean</t>
        </is>
      </c>
      <c r="B6" s="16">
        <f>AVERAGE('02_MASTER'!G2:G3307)</f>
        <v/>
      </c>
      <c r="C6" s="17">
        <f>AVERAGE('02_MASTER'!H2:H3307)</f>
        <v/>
      </c>
    </row>
    <row r="7">
      <c r="A7" s="25" t="inlineStr">
        <is>
          <t>Median</t>
        </is>
      </c>
      <c r="B7" s="16">
        <f>MEDIAN('02_MASTER'!G2:G3307)</f>
        <v/>
      </c>
      <c r="C7" s="17">
        <f>MEDIAN('02_MASTER'!H2:H3307)</f>
        <v/>
      </c>
    </row>
    <row r="8">
      <c r="A8" s="25" t="inlineStr">
        <is>
          <t>Std Dev</t>
        </is>
      </c>
      <c r="B8" s="16">
        <f>STDEV('02_MASTER'!G2:G3307)</f>
        <v/>
      </c>
      <c r="C8" s="17">
        <f>STDEV('02_MASTER'!H2:H3307)</f>
        <v/>
      </c>
    </row>
    <row r="9">
      <c r="A9" s="25" t="inlineStr">
        <is>
          <t>P10</t>
        </is>
      </c>
      <c r="B9" s="16">
        <f>PERCENTILE('02_MASTER'!G2:G3307,0.1)</f>
        <v/>
      </c>
      <c r="C9" s="17">
        <f>PERCENTILE('02_MASTER'!H2:H3307,0.1)</f>
        <v/>
      </c>
    </row>
    <row r="10">
      <c r="A10" s="25" t="inlineStr">
        <is>
          <t>P90</t>
        </is>
      </c>
      <c r="B10" s="16">
        <f>PERCENTILE('02_MASTER'!G2:G3307,0.9)</f>
        <v/>
      </c>
      <c r="C10" s="17">
        <f>PERCENTILE('02_MASTER'!H2:H3307,0.9)</f>
        <v/>
      </c>
    </row>
    <row r="11">
      <c r="A11" s="25" t="inlineStr">
        <is>
          <t>Min</t>
        </is>
      </c>
      <c r="B11" s="16">
        <f>MIN('02_MASTER'!G2:G3307)</f>
        <v/>
      </c>
      <c r="C11" s="17">
        <f>MIN('02_MASTER'!H2:H3307)</f>
        <v/>
      </c>
    </row>
    <row r="12">
      <c r="A12" s="25" t="inlineStr">
        <is>
          <t>Max</t>
        </is>
      </c>
      <c r="B12" s="16">
        <f>MAX('02_MASTER'!G2:G3307)</f>
        <v/>
      </c>
      <c r="C12" s="17">
        <f>MAX('02_MASTER'!H2:H3307)</f>
        <v/>
      </c>
    </row>
    <row r="14">
      <c r="A14" s="5" t="inlineStr">
        <is>
          <t>Persistence (AR1 slope) &amp; half-life</t>
        </is>
      </c>
    </row>
    <row r="15">
      <c r="A15" s="24" t="inlineStr">
        <is>
          <t>Series</t>
        </is>
      </c>
      <c r="B15" s="24" t="inlineStr">
        <is>
          <t>AR(1) phi</t>
        </is>
      </c>
      <c r="C15" s="24" t="inlineStr">
        <is>
          <t>Half-life (days)</t>
        </is>
      </c>
    </row>
    <row r="16">
      <c r="A16" s="20" t="inlineStr">
        <is>
          <t>IV</t>
        </is>
      </c>
      <c r="B16" s="15">
        <f>SLOPE('02_MASTER'!C3:C3307,'02_MASTER'!C2:C3306)</f>
        <v/>
      </c>
      <c r="C16" s="21">
        <f>IFERROR(LN(0.5)/LN(B16),"")</f>
        <v/>
      </c>
    </row>
    <row r="17">
      <c r="A17" s="20" t="inlineStr">
        <is>
          <t>tRV_3M</t>
        </is>
      </c>
      <c r="B17" s="15">
        <f>SLOPE('02_MASTER'!F66:F3307,'02_MASTER'!F65:F3306)</f>
        <v/>
      </c>
      <c r="C17" s="21">
        <f>IFERROR(LN(0.5)/LN(B17),"")</f>
        <v/>
      </c>
    </row>
    <row r="18">
      <c r="A18" s="20" t="inlineStr">
        <is>
          <t>IV - tRV3M</t>
        </is>
      </c>
      <c r="B18" s="15">
        <f>SLOPE('02_MASTER'!G66:G3307,'02_MASTER'!G65:G3306)</f>
        <v/>
      </c>
      <c r="C18" s="21">
        <f>IFERROR(LN(0.5)/LN(B18),"")</f>
        <v/>
      </c>
    </row>
    <row r="21">
      <c r="A21" s="5" t="inlineStr">
        <is>
          <t>Forward 3M RV by quintile of (IV - trailing RV_3M)</t>
        </is>
      </c>
    </row>
    <row r="22">
      <c r="A22" s="24" t="inlineStr">
        <is>
          <t>Quintile</t>
        </is>
      </c>
      <c r="B22" s="24" t="inlineStr">
        <is>
          <t>Signal lo</t>
        </is>
      </c>
      <c r="C22" s="24" t="inlineStr">
        <is>
          <t>Signal hi</t>
        </is>
      </c>
      <c r="D22" s="24" t="inlineStr">
        <is>
          <t>n</t>
        </is>
      </c>
      <c r="E22" s="24" t="inlineStr">
        <is>
          <t>FwdRV3M mean</t>
        </is>
      </c>
      <c r="F22" s="24" t="inlineStr">
        <is>
          <t>tRV3M mean</t>
        </is>
      </c>
    </row>
    <row r="23">
      <c r="A23" s="20" t="inlineStr">
        <is>
          <t>Q1 IV cheap</t>
        </is>
      </c>
      <c r="B23" s="16">
        <f>PERCENTILE('02_MASTER'!$G$2:$G$3307,0)</f>
        <v/>
      </c>
      <c r="C23" s="16">
        <f>PERCENTILE('02_MASTER'!$G$2:$G$3307,0.2)</f>
        <v/>
      </c>
      <c r="D23" s="21">
        <f>COUNTIFS('02_MASTER'!$G$2:$G$3307,"&gt;="&amp;B23,'02_MASTER'!$G$2:$G$3307,"&lt;="&amp;C23)</f>
        <v/>
      </c>
      <c r="E23" s="16">
        <f>AVERAGEIFS('02_MASTER'!$I$2:$I$3307,'02_MASTER'!$G$2:$G$3307,"&gt;="&amp;B23,'02_MASTER'!$G$2:$G$3307,"&lt;="&amp;C23)</f>
        <v/>
      </c>
      <c r="F23" s="16">
        <f>AVERAGEIFS('02_MASTER'!$F$2:$F$3307,'02_MASTER'!$G$2:$G$3307,"&gt;="&amp;B23,'02_MASTER'!$G$2:$G$3307,"&lt;="&amp;C23)</f>
        <v/>
      </c>
    </row>
    <row r="24">
      <c r="A24" s="20" t="inlineStr">
        <is>
          <t>Q2</t>
        </is>
      </c>
      <c r="B24" s="16">
        <f>PERCENTILE('02_MASTER'!$G$2:$G$3307,0.2)</f>
        <v/>
      </c>
      <c r="C24" s="16">
        <f>PERCENTILE('02_MASTER'!$G$2:$G$3307,0.4)</f>
        <v/>
      </c>
      <c r="D24" s="21">
        <f>COUNTIFS('02_MASTER'!$G$2:$G$3307,"&gt;"&amp;B24,'02_MASTER'!$G$2:$G$3307,"&lt;="&amp;C24)</f>
        <v/>
      </c>
      <c r="E24" s="16">
        <f>AVERAGEIFS('02_MASTER'!$I$2:$I$3307,'02_MASTER'!$G$2:$G$3307,"&gt;"&amp;B24,'02_MASTER'!$G$2:$G$3307,"&lt;="&amp;C24)</f>
        <v/>
      </c>
      <c r="F24" s="16">
        <f>AVERAGEIFS('02_MASTER'!$F$2:$F$3307,'02_MASTER'!$G$2:$G$3307,"&gt;"&amp;B24,'02_MASTER'!$G$2:$G$3307,"&lt;="&amp;C24)</f>
        <v/>
      </c>
    </row>
    <row r="25">
      <c r="A25" s="20" t="inlineStr">
        <is>
          <t>Q3</t>
        </is>
      </c>
      <c r="B25" s="16">
        <f>PERCENTILE('02_MASTER'!$G$2:$G$3307,0.4)</f>
        <v/>
      </c>
      <c r="C25" s="16">
        <f>PERCENTILE('02_MASTER'!$G$2:$G$3307,0.6)</f>
        <v/>
      </c>
      <c r="D25" s="21">
        <f>COUNTIFS('02_MASTER'!$G$2:$G$3307,"&gt;"&amp;B25,'02_MASTER'!$G$2:$G$3307,"&lt;="&amp;C25)</f>
        <v/>
      </c>
      <c r="E25" s="16">
        <f>AVERAGEIFS('02_MASTER'!$I$2:$I$3307,'02_MASTER'!$G$2:$G$3307,"&gt;"&amp;B25,'02_MASTER'!$G$2:$G$3307,"&lt;="&amp;C25)</f>
        <v/>
      </c>
      <c r="F25" s="16">
        <f>AVERAGEIFS('02_MASTER'!$F$2:$F$3307,'02_MASTER'!$G$2:$G$3307,"&gt;"&amp;B25,'02_MASTER'!$G$2:$G$3307,"&lt;="&amp;C25)</f>
        <v/>
      </c>
    </row>
    <row r="26">
      <c r="A26" s="20" t="inlineStr">
        <is>
          <t>Q4</t>
        </is>
      </c>
      <c r="B26" s="16">
        <f>PERCENTILE('02_MASTER'!$G$2:$G$3307,0.6)</f>
        <v/>
      </c>
      <c r="C26" s="16">
        <f>PERCENTILE('02_MASTER'!$G$2:$G$3307,0.8)</f>
        <v/>
      </c>
      <c r="D26" s="21">
        <f>COUNTIFS('02_MASTER'!$G$2:$G$3307,"&gt;"&amp;B26,'02_MASTER'!$G$2:$G$3307,"&lt;="&amp;C26)</f>
        <v/>
      </c>
      <c r="E26" s="16">
        <f>AVERAGEIFS('02_MASTER'!$I$2:$I$3307,'02_MASTER'!$G$2:$G$3307,"&gt;"&amp;B26,'02_MASTER'!$G$2:$G$3307,"&lt;="&amp;C26)</f>
        <v/>
      </c>
      <c r="F26" s="16">
        <f>AVERAGEIFS('02_MASTER'!$F$2:$F$3307,'02_MASTER'!$G$2:$G$3307,"&gt;"&amp;B26,'02_MASTER'!$G$2:$G$3307,"&lt;="&amp;C26)</f>
        <v/>
      </c>
    </row>
    <row r="27">
      <c r="A27" s="20" t="inlineStr">
        <is>
          <t>Q5 IV rich</t>
        </is>
      </c>
      <c r="B27" s="16">
        <f>PERCENTILE('02_MASTER'!$G$2:$G$3307,0.8)</f>
        <v/>
      </c>
      <c r="C27" s="16">
        <f>PERCENTILE('02_MASTER'!$G$2:$G$3307,1.0)</f>
        <v/>
      </c>
      <c r="D27" s="21">
        <f>COUNTIFS('02_MASTER'!$G$2:$G$3307,"&gt;"&amp;B27,'02_MASTER'!$G$2:$G$3307,"&lt;="&amp;C27)</f>
        <v/>
      </c>
      <c r="E27" s="16">
        <f>AVERAGEIFS('02_MASTER'!$I$2:$I$3307,'02_MASTER'!$G$2:$G$3307,"&gt;"&amp;B27,'02_MASTER'!$G$2:$G$3307,"&lt;="&amp;C27)</f>
        <v/>
      </c>
      <c r="F27" s="16">
        <f>AVERAGEIFS('02_MASTER'!$F$2:$F$3307,'02_MASTER'!$G$2:$G$3307,"&gt;"&amp;B27,'02_MASTER'!$G$2:$G$3307,"&lt;="&amp;C27)</f>
        <v/>
      </c>
    </row>
    <row r="29">
      <c r="A29" s="36" t="inlineStr">
        <is>
          <t>WARNING: signal contains tRV3M and outcome is measured vs tRV3M -&gt; apparent monotonicity is largely RV mean-reversion, NOT IV forecasting skill.</t>
        </is>
      </c>
    </row>
    <row r="31">
      <c r="A31" s="5" t="inlineStr">
        <is>
          <t>Forecast evaluation: predicting Fwd 3M RV (overlapping -&gt; indicative)</t>
        </is>
      </c>
    </row>
    <row r="32">
      <c r="A32" s="24" t="inlineStr">
        <is>
          <t>Predictor</t>
        </is>
      </c>
      <c r="B32" s="24" t="inlineStr">
        <is>
          <t>Corr with FwdRV3M</t>
        </is>
      </c>
      <c r="C32" s="24" t="inlineStr">
        <is>
          <t>Bias (fwd-pred)</t>
        </is>
      </c>
      <c r="D32" s="24" t="inlineStr">
        <is>
          <t>MAE</t>
        </is>
      </c>
      <c r="E32" s="24" t="inlineStr">
        <is>
          <t>RMSE</t>
        </is>
      </c>
    </row>
    <row r="33">
      <c r="A33" s="20" t="inlineStr">
        <is>
          <t>IV (3M ATM)</t>
        </is>
      </c>
      <c r="B33" s="37">
        <f>CORREL('02_MASTER'!$C$65:$C$3243,'02_MASTER'!$I$65:$I$3243)</f>
        <v/>
      </c>
      <c r="C33" s="15">
        <f>AVERAGE('02_MASTER'!$I$65:$I$3243)-AVERAGE('02_MASTER'!$C$65:$C$3243)</f>
        <v/>
      </c>
      <c r="D33" s="15">
        <f>SUMPRODUCT(ABS('02_MASTER'!$I$65:$I$3243-'02_MASTER'!$C$65:$C$3243))/COUNT('02_MASTER'!$I$65:$I$3243)</f>
        <v/>
      </c>
      <c r="E33" s="15">
        <f>SQRT(SUMPRODUCT(('02_MASTER'!$I$65:$I$3243-'02_MASTER'!$C$65:$C$3243)^2)/COUNT('02_MASTER'!$I$65:$I$3243))</f>
        <v/>
      </c>
    </row>
    <row r="34">
      <c r="A34" s="20" t="inlineStr">
        <is>
          <t>Trailing RV_3M (naive)</t>
        </is>
      </c>
      <c r="B34" s="37">
        <f>CORREL('02_MASTER'!$F$65:$F$3243,'02_MASTER'!$I$65:$I$3243)</f>
        <v/>
      </c>
      <c r="C34" s="15">
        <f>AVERAGE('02_MASTER'!$I$65:$I$3243)-AVERAGE('02_MASTER'!$F$65:$F$3243)</f>
        <v/>
      </c>
      <c r="D34" s="15">
        <f>SUMPRODUCT(ABS('02_MASTER'!$I$65:$I$3243-'02_MASTER'!$F$65:$F$3243))/COUNT('02_MASTER'!$I$65:$I$3243)</f>
        <v/>
      </c>
      <c r="E34" s="15">
        <f>SQRT(SUMPRODUCT(('02_MASTER'!$I$65:$I$3243-'02_MASTER'!$F$65:$F$3243)^2)/COUNT('02_MASTER'!$I$65:$I$3243))</f>
        <v/>
      </c>
    </row>
    <row r="36">
      <c r="A36" s="35" t="inlineStr">
        <is>
          <t>Clean overlap window rows 65:3243 (both trailing RV &amp; forward RV populated). n=3179. Overlapping 3M windows -&gt; significance indicative.</t>
        </is>
      </c>
    </row>
    <row r="38">
      <c r="A38" s="5" t="inlineStr">
        <is>
          <t>Lead/Lag: corr( IV_t , tRV3M_{t+k} )</t>
        </is>
      </c>
    </row>
    <row r="39">
      <c r="A39" s="24" t="inlineStr">
        <is>
          <t>k (days)</t>
        </is>
      </c>
      <c r="B39" s="24" t="inlineStr">
        <is>
          <t>Interpretation</t>
        </is>
      </c>
      <c r="C39" s="24" t="inlineStr">
        <is>
          <t>Correlation</t>
        </is>
      </c>
    </row>
    <row r="40">
      <c r="A40" s="21" t="n">
        <v>-63</v>
      </c>
      <c r="B40" s="20" t="inlineStr">
        <is>
          <t>RV leads IV</t>
        </is>
      </c>
      <c r="C40" s="37">
        <f>CORREL('02_MASTER'!$C$128:$C$3307,'02_MASTER'!$F$65:$F$3244)</f>
        <v/>
      </c>
    </row>
    <row r="41">
      <c r="A41" s="21" t="n">
        <v>-21</v>
      </c>
      <c r="B41" s="20" t="inlineStr">
        <is>
          <t>RV leads IV</t>
        </is>
      </c>
      <c r="C41" s="37">
        <f>CORREL('02_MASTER'!$C$86:$C$3307,'02_MASTER'!$F$65:$F$3286)</f>
        <v/>
      </c>
    </row>
    <row r="42">
      <c r="A42" s="21" t="n">
        <v>-5</v>
      </c>
      <c r="B42" s="20" t="inlineStr">
        <is>
          <t>RV leads IV</t>
        </is>
      </c>
      <c r="C42" s="37">
        <f>CORREL('02_MASTER'!$C$70:$C$3307,'02_MASTER'!$F$65:$F$3302)</f>
        <v/>
      </c>
    </row>
    <row r="43">
      <c r="A43" s="21" t="n">
        <v>0</v>
      </c>
      <c r="B43" s="20" t="inlineStr">
        <is>
          <t>contemporaneous</t>
        </is>
      </c>
      <c r="C43" s="37">
        <f>CORREL('02_MASTER'!$C$65:$C$3307,'02_MASTER'!$F$65:$F$3307)</f>
        <v/>
      </c>
    </row>
    <row r="44">
      <c r="A44" s="21" t="n">
        <v>5</v>
      </c>
      <c r="B44" s="20" t="inlineStr">
        <is>
          <t>IV leads RV</t>
        </is>
      </c>
      <c r="C44" s="37">
        <f>CORREL('02_MASTER'!$C$65:$C$3302,'02_MASTER'!$F$70:$F$3307)</f>
        <v/>
      </c>
    </row>
    <row r="45">
      <c r="A45" s="21" t="n">
        <v>21</v>
      </c>
      <c r="B45" s="20" t="inlineStr">
        <is>
          <t>IV leads RV</t>
        </is>
      </c>
      <c r="C45" s="37">
        <f>CORREL('02_MASTER'!$C$65:$C$3286,'02_MASTER'!$F$86:$F$3307)</f>
        <v/>
      </c>
    </row>
    <row r="46">
      <c r="A46" s="21" t="n">
        <v>63</v>
      </c>
      <c r="B46" s="20" t="inlineStr">
        <is>
          <t>IV leads RV</t>
        </is>
      </c>
      <c r="C46" s="37">
        <f>CORREL('02_MASTER'!$C$65:$C$3244,'02_MASTER'!$F$128:$F$3307)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2" t="inlineStr">
        <is>
          <t>Extreme / Notable Event Map</t>
        </is>
      </c>
    </row>
    <row r="2">
      <c r="A2" s="23" t="inlineStr">
        <is>
          <t>Peak-IV day per calendar year. Quantitative only — no hindsight narrative. Fwd fields are OUTCOMES.</t>
        </is>
      </c>
    </row>
    <row r="4">
      <c r="A4" s="24" t="inlineStr">
        <is>
          <t>Date</t>
        </is>
      </c>
      <c r="B4" s="24" t="inlineStr">
        <is>
          <t>Spot</t>
        </is>
      </c>
      <c r="C4" s="24" t="inlineStr">
        <is>
          <t>IV</t>
        </is>
      </c>
      <c r="D4" s="24" t="inlineStr">
        <is>
          <t>tRV3M</t>
        </is>
      </c>
      <c r="E4" s="24" t="inlineStr">
        <is>
          <t>IV-RV</t>
        </is>
      </c>
      <c r="F4" s="24" t="inlineStr">
        <is>
          <t>IV pct</t>
        </is>
      </c>
      <c r="G4" s="24" t="inlineStr">
        <is>
          <t>RV pct</t>
        </is>
      </c>
      <c r="H4" s="24" t="inlineStr">
        <is>
          <t>Fwd 1M spot</t>
        </is>
      </c>
      <c r="I4" s="24" t="inlineStr">
        <is>
          <t>Fwd 3M spot</t>
        </is>
      </c>
      <c r="J4" s="24" t="inlineStr">
        <is>
          <t>Fwd 1M RV</t>
        </is>
      </c>
      <c r="K4" s="24" t="inlineStr">
        <is>
          <t>Fwd 3M RV</t>
        </is>
      </c>
    </row>
    <row r="5">
      <c r="A5" s="14" t="n">
        <v>41515</v>
      </c>
      <c r="B5" s="15" t="n">
        <v>66.595</v>
      </c>
      <c r="C5" s="16" t="n">
        <v>0.1577</v>
      </c>
      <c r="D5" s="16" t="n">
        <v>0.1754</v>
      </c>
      <c r="E5" s="16" t="n">
        <v>-0.0177</v>
      </c>
      <c r="F5" s="19" t="n">
        <v>1</v>
      </c>
      <c r="G5" s="19" t="n">
        <v>0.981</v>
      </c>
      <c r="H5" s="18" t="n">
        <v>-0.0616</v>
      </c>
      <c r="I5" s="18" t="n">
        <v>-0.06560000000000001</v>
      </c>
      <c r="J5" s="18" t="n">
        <v>0.186</v>
      </c>
      <c r="K5" s="18" t="n">
        <v>0.1311</v>
      </c>
    </row>
    <row r="6">
      <c r="A6" s="38" t="n">
        <v>41736</v>
      </c>
      <c r="B6" s="39" t="n">
        <v>60.125</v>
      </c>
      <c r="C6" s="27" t="n">
        <v>0.1174</v>
      </c>
      <c r="D6" s="27" t="n">
        <v>0.0643</v>
      </c>
      <c r="E6" s="27" t="n">
        <v>0.0531</v>
      </c>
      <c r="F6" s="34" t="n">
        <v>0.991</v>
      </c>
      <c r="G6" s="34" t="n">
        <v>0.829</v>
      </c>
      <c r="H6" s="18" t="n">
        <v>-0.0076</v>
      </c>
      <c r="I6" s="18" t="n">
        <v>-0.0032</v>
      </c>
      <c r="J6" s="18" t="n">
        <v>0.0504</v>
      </c>
      <c r="K6" s="18" t="n">
        <v>0.0556</v>
      </c>
    </row>
    <row r="7">
      <c r="A7" s="14" t="n">
        <v>42131</v>
      </c>
      <c r="B7" s="15" t="n">
        <v>64.23999999999999</v>
      </c>
      <c r="C7" s="16" t="n">
        <v>0.08</v>
      </c>
      <c r="D7" s="16" t="n">
        <v>0.0552</v>
      </c>
      <c r="E7" s="16" t="n">
        <v>0.0248</v>
      </c>
      <c r="F7" s="19" t="n">
        <v>0.871</v>
      </c>
      <c r="G7" s="19" t="n">
        <v>0.625</v>
      </c>
      <c r="H7" s="18" t="n">
        <v>-0.0076</v>
      </c>
      <c r="I7" s="18" t="n">
        <v>-0.0076</v>
      </c>
      <c r="J7" s="18" t="n">
        <v>0.0498</v>
      </c>
      <c r="K7" s="18" t="n">
        <v>0.0411</v>
      </c>
    </row>
    <row r="8">
      <c r="A8" s="38" t="n">
        <v>42545</v>
      </c>
      <c r="B8" s="39" t="n">
        <v>67.9688</v>
      </c>
      <c r="C8" s="27" t="n">
        <v>0.0702</v>
      </c>
      <c r="D8" s="27" t="n">
        <v>0.0439</v>
      </c>
      <c r="E8" s="27" t="n">
        <v>0.0264</v>
      </c>
      <c r="F8" s="34" t="n">
        <v>0.799</v>
      </c>
      <c r="G8" s="34" t="n">
        <v>0.393</v>
      </c>
      <c r="H8" s="18" t="n">
        <v>-0.0103</v>
      </c>
      <c r="I8" s="18" t="n">
        <v>-0.0224</v>
      </c>
      <c r="J8" s="18" t="n">
        <v>0.0333</v>
      </c>
      <c r="K8" s="18" t="n">
        <v>0.0335</v>
      </c>
    </row>
    <row r="9">
      <c r="A9" s="14" t="n">
        <v>42746</v>
      </c>
      <c r="B9" s="15" t="n">
        <v>68.33</v>
      </c>
      <c r="C9" s="16" t="n">
        <v>0.0582</v>
      </c>
      <c r="D9" s="16" t="n">
        <v>0.0477</v>
      </c>
      <c r="E9" s="16" t="n">
        <v>0.0105</v>
      </c>
      <c r="F9" s="19" t="n">
        <v>0.593</v>
      </c>
      <c r="G9" s="19" t="n">
        <v>0.487</v>
      </c>
      <c r="H9" s="18" t="n">
        <v>-0.0214</v>
      </c>
      <c r="I9" s="18" t="n">
        <v>-0.0565</v>
      </c>
      <c r="J9" s="18" t="n">
        <v>0.0337</v>
      </c>
      <c r="K9" s="18" t="n">
        <v>0.0414</v>
      </c>
    </row>
    <row r="10">
      <c r="A10" s="38" t="n">
        <v>43461</v>
      </c>
      <c r="B10" s="39" t="n">
        <v>70.35250000000001</v>
      </c>
      <c r="C10" s="27" t="n">
        <v>0.0824</v>
      </c>
      <c r="D10" s="27" t="n">
        <v>0.0872</v>
      </c>
      <c r="E10" s="27" t="n">
        <v>-0.0048</v>
      </c>
      <c r="F10" s="34" t="n">
        <v>0.879</v>
      </c>
      <c r="G10" s="34" t="n">
        <v>0.953</v>
      </c>
      <c r="H10" s="18" t="n">
        <v>0.0116</v>
      </c>
      <c r="I10" s="18" t="n">
        <v>-0.0173</v>
      </c>
      <c r="J10" s="18" t="n">
        <v>0.06809999999999999</v>
      </c>
      <c r="K10" s="18" t="n">
        <v>0.0598</v>
      </c>
    </row>
    <row r="11">
      <c r="A11" s="14" t="n">
        <v>43517</v>
      </c>
      <c r="B11" s="15" t="n">
        <v>71.2487</v>
      </c>
      <c r="C11" s="16" t="n">
        <v>0.0883</v>
      </c>
      <c r="D11" s="16" t="n">
        <v>0.0806</v>
      </c>
      <c r="E11" s="16" t="n">
        <v>0.0077</v>
      </c>
      <c r="F11" s="19" t="n">
        <v>0.906</v>
      </c>
      <c r="G11" s="19" t="n">
        <v>0.9389999999999999</v>
      </c>
      <c r="H11" s="18" t="n">
        <v>-0.0341</v>
      </c>
      <c r="I11" s="18" t="n">
        <v>-0.0195</v>
      </c>
      <c r="J11" s="18" t="n">
        <v>0.0554</v>
      </c>
      <c r="K11" s="18" t="n">
        <v>0.06710000000000001</v>
      </c>
    </row>
    <row r="12">
      <c r="A12" s="38" t="n">
        <v>43920</v>
      </c>
      <c r="B12" s="39" t="n">
        <v>75.41630000000001</v>
      </c>
      <c r="C12" s="27" t="n">
        <v>0.0896</v>
      </c>
      <c r="D12" s="27" t="n">
        <v>0.0665</v>
      </c>
      <c r="E12" s="27" t="n">
        <v>0.0231</v>
      </c>
      <c r="F12" s="34" t="n">
        <v>0.911</v>
      </c>
      <c r="G12" s="34" t="n">
        <v>0.86</v>
      </c>
      <c r="H12" s="18" t="n">
        <v>0.0046</v>
      </c>
      <c r="I12" s="18" t="n">
        <v>-0.0064</v>
      </c>
      <c r="J12" s="18" t="n">
        <v>0.0834</v>
      </c>
      <c r="K12" s="18" t="n">
        <v>0.0567</v>
      </c>
    </row>
    <row r="13">
      <c r="A13" s="14" t="n">
        <v>44298</v>
      </c>
      <c r="B13" s="15" t="n">
        <v>75.05500000000001</v>
      </c>
      <c r="C13" s="16" t="n">
        <v>0.0653</v>
      </c>
      <c r="D13" s="16" t="n">
        <v>0.0584</v>
      </c>
      <c r="E13" s="16" t="n">
        <v>0.0069</v>
      </c>
      <c r="F13" s="19" t="n">
        <v>0.75</v>
      </c>
      <c r="G13" s="19" t="n">
        <v>0.706</v>
      </c>
      <c r="H13" s="18" t="n">
        <v>-0.0248</v>
      </c>
      <c r="I13" s="18" t="n">
        <v>-0.0068</v>
      </c>
      <c r="J13" s="18" t="n">
        <v>0.0459</v>
      </c>
      <c r="K13" s="18" t="n">
        <v>0.0461</v>
      </c>
    </row>
    <row r="14">
      <c r="A14" s="38" t="n">
        <v>44628</v>
      </c>
      <c r="B14" s="39" t="n">
        <v>76.91249999999999</v>
      </c>
      <c r="C14" s="27" t="n">
        <v>0.07140000000000001</v>
      </c>
      <c r="D14" s="27" t="n">
        <v>0.0578</v>
      </c>
      <c r="E14" s="27" t="n">
        <v>0.0136</v>
      </c>
      <c r="F14" s="34" t="n">
        <v>0.8070000000000001</v>
      </c>
      <c r="G14" s="34" t="n">
        <v>0.694</v>
      </c>
      <c r="H14" s="18" t="n">
        <v>-0.0132</v>
      </c>
      <c r="I14" s="18" t="n">
        <v>0.0145</v>
      </c>
      <c r="J14" s="18" t="n">
        <v>0.0489</v>
      </c>
      <c r="K14" s="18" t="n">
        <v>0.0423</v>
      </c>
    </row>
    <row r="15">
      <c r="A15" s="14" t="n">
        <v>45001</v>
      </c>
      <c r="B15" s="15" t="n">
        <v>82.7363</v>
      </c>
      <c r="C15" s="16" t="n">
        <v>0.0544</v>
      </c>
      <c r="D15" s="16" t="n">
        <v>0.0456</v>
      </c>
      <c r="E15" s="16" t="n">
        <v>0.008800000000000001</v>
      </c>
      <c r="F15" s="19" t="n">
        <v>0.497</v>
      </c>
      <c r="G15" s="19" t="n">
        <v>0.43</v>
      </c>
      <c r="H15" s="18" t="n">
        <v>-0.0078</v>
      </c>
      <c r="I15" s="18" t="n">
        <v>-0.0095</v>
      </c>
      <c r="J15" s="18" t="n">
        <v>0.0339</v>
      </c>
      <c r="K15" s="18" t="n">
        <v>0.0298</v>
      </c>
    </row>
    <row r="16">
      <c r="A16" s="38" t="n">
        <v>45653</v>
      </c>
      <c r="B16" s="39" t="n">
        <v>85.54000000000001</v>
      </c>
      <c r="C16" s="27" t="n">
        <v>0.0359</v>
      </c>
      <c r="D16" s="27" t="n">
        <v>0.0129</v>
      </c>
      <c r="E16" s="27" t="n">
        <v>0.023</v>
      </c>
      <c r="F16" s="34" t="n">
        <v>0.11</v>
      </c>
      <c r="G16" s="34" t="n">
        <v>0.026</v>
      </c>
      <c r="H16" s="18" t="n">
        <v>0.009299999999999999</v>
      </c>
      <c r="I16" s="18" t="n">
        <v>-0.0003</v>
      </c>
      <c r="J16" s="18" t="n">
        <v>0.0342</v>
      </c>
      <c r="K16" s="18" t="n">
        <v>0.0412</v>
      </c>
    </row>
    <row r="17">
      <c r="A17" s="14" t="n">
        <v>45786</v>
      </c>
      <c r="B17" s="15" t="n">
        <v>85.375</v>
      </c>
      <c r="C17" s="16" t="n">
        <v>0.0622</v>
      </c>
      <c r="D17" s="16" t="n">
        <v>0.057</v>
      </c>
      <c r="E17" s="16" t="n">
        <v>0.0053</v>
      </c>
      <c r="F17" s="19" t="n">
        <v>0.6850000000000001</v>
      </c>
      <c r="G17" s="19" t="n">
        <v>0.67</v>
      </c>
      <c r="H17" s="18" t="n">
        <v>0.0029</v>
      </c>
      <c r="I17" s="18" t="n">
        <v>0.027</v>
      </c>
      <c r="J17" s="18" t="n">
        <v>0.0458</v>
      </c>
      <c r="K17" s="18" t="n">
        <v>0.0442</v>
      </c>
    </row>
    <row r="18">
      <c r="A18" s="38" t="n">
        <v>46114</v>
      </c>
      <c r="B18" s="39" t="n">
        <v>93.105</v>
      </c>
      <c r="C18" s="27" t="n">
        <v>0.07190000000000001</v>
      </c>
      <c r="D18" s="27" t="n">
        <v>0.06909999999999999</v>
      </c>
      <c r="E18" s="27" t="n">
        <v>0.0028</v>
      </c>
      <c r="F18" s="34" t="n">
        <v>0.8139999999999999</v>
      </c>
      <c r="G18" s="34" t="n">
        <v>0.876</v>
      </c>
      <c r="H18" s="18" t="n">
        <v>0.0161</v>
      </c>
      <c r="I18" s="18" t="n">
        <v>0.0198</v>
      </c>
      <c r="J18" s="18" t="n">
        <v>0.0501</v>
      </c>
      <c r="K18" s="18" t="n">
        <v>0.0607</v>
      </c>
    </row>
    <row r="20">
      <c r="A20" s="40" t="inlineStr">
        <is>
          <t>Observation: the largest daily USDINR moves and the single IV peak (Aug-2013) cluster in the 2013 taper era; later years peak at progressively lower IV (regime compression).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  <col width="48" customWidth="1" min="8" max="8"/>
  </cols>
  <sheetData>
    <row r="1">
      <c r="A1" s="22" t="inlineStr">
        <is>
          <t>Candidate Pattern Library</t>
        </is>
      </c>
    </row>
    <row r="2">
      <c r="A2" s="23" t="inlineStr">
        <is>
          <t>Precisely defined, quantified, UNRANKED. Significance indicative (overlapping windows). NOT strategies.</t>
        </is>
      </c>
    </row>
    <row r="4">
      <c r="A4" s="24" t="inlineStr">
        <is>
          <t>ID</t>
        </is>
      </c>
      <c r="B4" s="24" t="inlineStr">
        <is>
          <t>Definition</t>
        </is>
      </c>
      <c r="C4" s="24" t="inlineStr">
        <is>
          <t>n</t>
        </is>
      </c>
      <c r="D4" s="24" t="inlineStr">
        <is>
          <t>Cond. mean</t>
        </is>
      </c>
      <c r="E4" s="24" t="inlineStr">
        <is>
          <t>Base mean</t>
        </is>
      </c>
      <c r="F4" s="24" t="inlineStr">
        <is>
          <t>Diff</t>
        </is>
      </c>
      <c r="G4" s="24" t="inlineStr">
        <is>
          <t>Horizon</t>
        </is>
      </c>
      <c r="H4" s="24" t="inlineStr">
        <is>
          <t>Note</t>
        </is>
      </c>
    </row>
    <row r="5">
      <c r="A5" s="20" t="inlineStr">
        <is>
          <t>P1</t>
        </is>
      </c>
      <c r="B5" s="20" t="inlineStr">
        <is>
          <t>IV &gt; 90th pct (full-sample) -&gt; Fwd 3M RV</t>
        </is>
      </c>
      <c r="C5" s="21">
        <f>COUNTIFS('02_MASTER'!$C$2:$C$3307,"&gt;"&amp;PERCENTILE('02_MASTER'!$C$2:$C$3307,0.9))</f>
        <v/>
      </c>
      <c r="D5" s="16">
        <f>AVERAGEIFS('02_MASTER'!$I$2:$I$3307,'02_MASTER'!$C$2:$C$3307,"&gt;"&amp;PERCENTILE('02_MASTER'!$C$2:$C$3307,0.9))</f>
        <v/>
      </c>
      <c r="E5" s="16">
        <f>AVERAGE('02_MASTER'!$I$2:$I$3307)</f>
        <v/>
      </c>
      <c r="F5" s="16">
        <f>D5-E5</f>
        <v/>
      </c>
      <c r="G5" s="20" t="inlineStr">
        <is>
          <t>3M</t>
        </is>
      </c>
      <c r="H5" s="20" t="inlineStr">
        <is>
          <t>High IV -&gt; high fwd RV; concentrated 2013; very noisy</t>
        </is>
      </c>
    </row>
    <row r="6">
      <c r="A6" s="32" t="inlineStr">
        <is>
          <t>P2</t>
        </is>
      </c>
      <c r="B6" s="32" t="inlineStr">
        <is>
          <t>IV &lt; 10th pct -&gt; Fwd 3M RV</t>
        </is>
      </c>
      <c r="C6" s="33">
        <f>COUNTIFS('02_MASTER'!$C$2:$C$3307,"&lt;"&amp;PERCENTILE('02_MASTER'!$C$2:$C$3307,0.1))</f>
        <v/>
      </c>
      <c r="D6" s="27">
        <f>AVERAGEIFS('02_MASTER'!$I$2:$I$3307,'02_MASTER'!$C$2:$C$3307,"&lt;"&amp;PERCENTILE('02_MASTER'!$C$2:$C$3307,0.1))</f>
        <v/>
      </c>
      <c r="E6" s="27">
        <f>AVERAGE('02_MASTER'!$I$2:$I$3307)</f>
        <v/>
      </c>
      <c r="F6" s="27">
        <f>D6-E6</f>
        <v/>
      </c>
      <c r="G6" s="32" t="inlineStr">
        <is>
          <t>3M</t>
        </is>
      </c>
      <c r="H6" s="32" t="inlineStr">
        <is>
          <t>Low IV -&gt; low fwd RV; concentrated 2023-24 calm</t>
        </is>
      </c>
    </row>
    <row r="7">
      <c r="A7" s="20" t="inlineStr">
        <is>
          <t>P3</t>
        </is>
      </c>
      <c r="B7" s="20" t="inlineStr">
        <is>
          <t>tRV3M &gt; 90th pct -&gt; Fwd 3M RV</t>
        </is>
      </c>
      <c r="C7" s="21">
        <f>COUNTIFS('02_MASTER'!$F$2:$F$3307,"&gt;"&amp;PERCENTILE('02_MASTER'!$F$2:$F$3307,0.9))</f>
        <v/>
      </c>
      <c r="D7" s="16">
        <f>AVERAGEIFS('02_MASTER'!$I$2:$I$3307,'02_MASTER'!$F$2:$F$3307,"&gt;"&amp;PERCENTILE('02_MASTER'!$F$2:$F$3307,0.9))</f>
        <v/>
      </c>
      <c r="E7" s="16">
        <f>AVERAGE('02_MASTER'!$I$2:$I$3307)</f>
        <v/>
      </c>
      <c r="F7" s="16">
        <f>D7-E7</f>
        <v/>
      </c>
      <c r="G7" s="20" t="inlineStr">
        <is>
          <t>3M</t>
        </is>
      </c>
      <c r="H7" s="20" t="inlineStr">
        <is>
          <t>Realized persistence; not IV skill</t>
        </is>
      </c>
    </row>
    <row r="8">
      <c r="A8" s="32" t="inlineStr">
        <is>
          <t>P4</t>
        </is>
      </c>
      <c r="B8" s="32" t="inlineStr">
        <is>
          <t>(IV-tRV3M) &gt; 90th pct -&gt; Fwd 3M RV</t>
        </is>
      </c>
      <c r="C8" s="33">
        <f>COUNTIFS('02_MASTER'!$G$2:$G$3307,"&gt;"&amp;PERCENTILE('02_MASTER'!$G$2:$G$3307,0.9))</f>
        <v/>
      </c>
      <c r="D8" s="27">
        <f>AVERAGEIFS('02_MASTER'!$I$2:$I$3307,'02_MASTER'!$G$2:$G$3307,"&gt;"&amp;PERCENTILE('02_MASTER'!$G$2:$G$3307,0.9))</f>
        <v/>
      </c>
      <c r="E8" s="27">
        <f>AVERAGE('02_MASTER'!$I$2:$I$3307)</f>
        <v/>
      </c>
      <c r="F8" s="27">
        <f>D8-E8</f>
        <v/>
      </c>
      <c r="G8" s="32" t="inlineStr">
        <is>
          <t>3M</t>
        </is>
      </c>
      <c r="H8" s="32" t="inlineStr">
        <is>
          <t>VRP rich; weak effect on fwd RV level</t>
        </is>
      </c>
    </row>
    <row r="9">
      <c r="A9" s="20" t="inlineStr">
        <is>
          <t>P5</t>
        </is>
      </c>
      <c r="B9" s="20" t="inlineStr">
        <is>
          <t>(IV-tRV3M) &lt; 10th pct -&gt; Fwd 3M RV</t>
        </is>
      </c>
      <c r="C9" s="21">
        <f>COUNTIFS('02_MASTER'!$G$2:$G$3307,"&lt;"&amp;PERCENTILE('02_MASTER'!$G$2:$G$3307,0.1))</f>
        <v/>
      </c>
      <c r="D9" s="16">
        <f>AVERAGEIFS('02_MASTER'!$I$2:$I$3307,'02_MASTER'!$G$2:$G$3307,"&lt;"&amp;PERCENTILE('02_MASTER'!$G$2:$G$3307,0.1))</f>
        <v/>
      </c>
      <c r="E9" s="16">
        <f>AVERAGE('02_MASTER'!$I$2:$I$3307)</f>
        <v/>
      </c>
      <c r="F9" s="16">
        <f>D9-E9</f>
        <v/>
      </c>
      <c r="G9" s="20" t="inlineStr">
        <is>
          <t>3M</t>
        </is>
      </c>
      <c r="H9" s="20" t="inlineStr">
        <is>
          <t>VRP cheap; weak effect</t>
        </is>
      </c>
    </row>
    <row r="10">
      <c r="A10" s="32" t="inlineStr">
        <is>
          <t>P6</t>
        </is>
      </c>
      <c r="B10" s="32" t="inlineStr">
        <is>
          <t>IV &gt; 90th pct -&gt; Fwd 3M spot move</t>
        </is>
      </c>
      <c r="C10" s="33">
        <f>COUNTIFS('02_MASTER'!$C$2:$C$3307,"&gt;"&amp;PERCENTILE('02_MASTER'!$C$2:$C$3307,0.9))</f>
        <v/>
      </c>
      <c r="D10" s="27">
        <f>AVERAGEIFS('02_MASTER'!$K$2:$K$3307,'02_MASTER'!$C$2:$C$3307,"&gt;"&amp;PERCENTILE('02_MASTER'!$C$2:$C$3307,0.9))</f>
        <v/>
      </c>
      <c r="E10" s="27">
        <f>AVERAGE('02_MASTER'!$K$2:$K$3307)</f>
        <v/>
      </c>
      <c r="F10" s="27">
        <f>D10-E10</f>
        <v/>
      </c>
      <c r="G10" s="32" t="inlineStr">
        <is>
          <t>3M</t>
        </is>
      </c>
      <c r="H10" s="32" t="inlineStr">
        <is>
          <t>NULL: IV level does not signal direction</t>
        </is>
      </c>
    </row>
    <row r="11">
      <c r="A11" s="20" t="inlineStr">
        <is>
          <t>P7</t>
        </is>
      </c>
      <c r="B11" s="20" t="inlineStr">
        <is>
          <t>Low-vol regime (tRV3M&lt;25th) -&gt; Fwd 3M RV</t>
        </is>
      </c>
      <c r="C11" s="21">
        <f>COUNTIFS('02_MASTER'!$F$2:$F$3307,"&lt;"&amp;PERCENTILE('02_MASTER'!$F$2:$F$3307,0.25))</f>
        <v/>
      </c>
      <c r="D11" s="16">
        <f>AVERAGEIFS('02_MASTER'!$I$2:$I$3307,'02_MASTER'!$F$2:$F$3307,"&lt;"&amp;PERCENTILE('02_MASTER'!$F$2:$F$3307,0.25))</f>
        <v/>
      </c>
      <c r="E11" s="16">
        <f>AVERAGE('02_MASTER'!$I$2:$I$3307)</f>
        <v/>
      </c>
      <c r="F11" s="16">
        <f>D11-E11</f>
        <v/>
      </c>
      <c r="G11" s="20" t="inlineStr">
        <is>
          <t>3M</t>
        </is>
      </c>
      <c r="H11" s="20" t="inlineStr">
        <is>
          <t>Calm persists (mean-reversion of calm)</t>
        </is>
      </c>
    </row>
    <row r="14">
      <c r="A14" s="36" t="inlineStr">
        <is>
          <t>Convention: percentile thresholds are full-sample (descriptive). For any backtest, re-derive with expanding/rolling windows to avoid look-ahead. Diff is NOT a P&amp;L.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22" t="inlineStr">
        <is>
          <t>Visual Research Output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2026-09-17T08:42:06Z</dcterms:created>
  <dcterms:modified xsi:type="dcterms:W3CDTF">2026-09-17T08:42:11Z</dcterms:modified>
</cp:coreProperties>
</file>