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395" tabRatio="470"/>
  </bookViews>
  <sheets>
    <sheet name="Track2" sheetId="4" r:id="rId1"/>
    <sheet name="Track3" sheetId="3" r:id="rId2"/>
    <sheet name="MDM Jobs" sheetId="6" r:id="rId3"/>
    <sheet name="Sunday_CPD_dependency" sheetId="5" r:id="rId4"/>
    <sheet name="Sheet1" sheetId="7" r:id="rId5"/>
  </sheets>
  <definedNames>
    <definedName name="_xlnm._FilterDatabase" localSheetId="1" hidden="1">Track3!$A$3:$T$165</definedName>
  </definedNames>
  <calcPr calcId="145621"/>
</workbook>
</file>

<file path=xl/calcChain.xml><?xml version="1.0" encoding="utf-8"?>
<calcChain xmlns="http://schemas.openxmlformats.org/spreadsheetml/2006/main">
  <c r="M81" i="3" l="1"/>
  <c r="M45" i="3"/>
  <c r="M46" i="3"/>
  <c r="M47" i="3"/>
  <c r="M48" i="3"/>
  <c r="M49" i="3"/>
  <c r="M50" i="3"/>
  <c r="M51" i="3"/>
  <c r="M52" i="3"/>
  <c r="M53" i="3"/>
  <c r="M54" i="3"/>
  <c r="M55" i="3"/>
  <c r="M56" i="3"/>
  <c r="M57" i="3"/>
  <c r="M58" i="3"/>
  <c r="M59" i="3"/>
  <c r="M60" i="3"/>
  <c r="M62" i="3"/>
  <c r="M63" i="3"/>
  <c r="M64" i="3"/>
  <c r="M65" i="3"/>
  <c r="M66" i="3"/>
  <c r="M67" i="3"/>
  <c r="M68" i="3"/>
  <c r="M70" i="3"/>
  <c r="M71" i="3"/>
  <c r="M72" i="3"/>
  <c r="M74" i="3"/>
  <c r="M75" i="3"/>
  <c r="M76" i="3"/>
  <c r="M77" i="3"/>
  <c r="M44" i="3"/>
  <c r="M43" i="3"/>
  <c r="H71" i="4"/>
  <c r="P66" i="4" l="1"/>
  <c r="H57" i="4"/>
  <c r="E154" i="3" l="1"/>
  <c r="M154" i="3" s="1"/>
  <c r="O154" i="3" l="1"/>
  <c r="J154" i="3"/>
  <c r="O99" i="3"/>
  <c r="M99" i="3"/>
  <c r="J99" i="3"/>
  <c r="L85" i="3" l="1"/>
  <c r="S141" i="4" l="1"/>
  <c r="S142" i="4"/>
  <c r="S143" i="4"/>
  <c r="O78" i="3" l="1"/>
  <c r="K140" i="4" l="1"/>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M82" i="3" l="1"/>
  <c r="O16" i="3"/>
  <c r="M16" i="3"/>
  <c r="J16" i="3"/>
  <c r="J150" i="3" l="1"/>
  <c r="J151" i="3"/>
  <c r="J152" i="3"/>
  <c r="J153" i="3"/>
  <c r="J149" i="3"/>
  <c r="J148" i="3"/>
  <c r="J147" i="3"/>
  <c r="J143" i="3"/>
  <c r="J144" i="3"/>
  <c r="J145" i="3"/>
  <c r="J146" i="3"/>
  <c r="J142" i="3"/>
  <c r="J141" i="3"/>
  <c r="J140" i="3"/>
  <c r="J123" i="3"/>
  <c r="J124" i="3"/>
  <c r="J125" i="3"/>
  <c r="J126" i="3"/>
  <c r="J127" i="3"/>
  <c r="J128" i="3"/>
  <c r="J129" i="3"/>
  <c r="J130" i="3"/>
  <c r="J131" i="3"/>
  <c r="J132" i="3"/>
  <c r="J133" i="3"/>
  <c r="J134" i="3"/>
  <c r="J135" i="3"/>
  <c r="J136" i="3"/>
  <c r="J137" i="3"/>
  <c r="J138" i="3"/>
  <c r="J139" i="3"/>
  <c r="J122" i="3"/>
  <c r="J83" i="3"/>
  <c r="J77" i="3"/>
  <c r="J75" i="3"/>
  <c r="J76" i="3"/>
  <c r="J74" i="3"/>
  <c r="J71" i="3"/>
  <c r="J72" i="3"/>
  <c r="J70" i="3"/>
  <c r="J65" i="3"/>
  <c r="J66" i="3"/>
  <c r="J67" i="3"/>
  <c r="J68" i="3"/>
  <c r="J64" i="3"/>
  <c r="J63" i="3"/>
  <c r="J62" i="3"/>
  <c r="J51" i="3"/>
  <c r="J52" i="3"/>
  <c r="J53" i="3"/>
  <c r="J54" i="3"/>
  <c r="J55" i="3"/>
  <c r="J56" i="3"/>
  <c r="J57" i="3"/>
  <c r="J58" i="3"/>
  <c r="J59" i="3"/>
  <c r="J60" i="3"/>
  <c r="J45" i="3"/>
  <c r="J46" i="3"/>
  <c r="J47" i="3"/>
  <c r="J48" i="3"/>
  <c r="J49" i="3"/>
  <c r="J50" i="3"/>
  <c r="J44" i="3"/>
  <c r="J43" i="3"/>
  <c r="E41" i="3" l="1"/>
  <c r="E38" i="3"/>
  <c r="E39" i="3"/>
  <c r="E40" i="3"/>
  <c r="J41" i="3" l="1"/>
  <c r="O41" i="3"/>
  <c r="P71" i="4"/>
  <c r="O83" i="3"/>
  <c r="S140" i="4"/>
  <c r="P140" i="4"/>
  <c r="P108" i="4" l="1"/>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9" i="4"/>
  <c r="P10" i="4"/>
  <c r="P39" i="4"/>
  <c r="P40" i="4"/>
  <c r="P41" i="4"/>
  <c r="P42" i="4"/>
  <c r="P43" i="4"/>
  <c r="P44" i="4"/>
  <c r="P45" i="4"/>
  <c r="P46" i="4"/>
  <c r="P47" i="4"/>
  <c r="P48" i="4"/>
  <c r="P49" i="4"/>
  <c r="P50" i="4"/>
  <c r="P51" i="4"/>
  <c r="P52" i="4"/>
  <c r="P53" i="4"/>
  <c r="P54" i="4"/>
  <c r="P55" i="4"/>
  <c r="P56" i="4"/>
  <c r="P57" i="4"/>
  <c r="P58" i="4"/>
  <c r="P59" i="4"/>
  <c r="P60" i="4"/>
  <c r="P61" i="4"/>
  <c r="P62" i="4"/>
  <c r="P63" i="4"/>
  <c r="P64" i="4"/>
  <c r="P65" i="4"/>
  <c r="P67" i="4"/>
  <c r="P68" i="4"/>
  <c r="P69" i="4"/>
  <c r="P70" i="4"/>
  <c r="H139" i="4"/>
  <c r="S139" i="4" s="1"/>
  <c r="H138" i="4"/>
  <c r="S138" i="4" s="1"/>
  <c r="H137" i="4"/>
  <c r="S137" i="4" s="1"/>
  <c r="H136" i="4"/>
  <c r="S136" i="4" s="1"/>
  <c r="H135" i="4"/>
  <c r="S135" i="4" s="1"/>
  <c r="H134" i="4"/>
  <c r="S134" i="4" s="1"/>
  <c r="H133" i="4"/>
  <c r="S133" i="4" s="1"/>
  <c r="H132" i="4"/>
  <c r="S132" i="4" s="1"/>
  <c r="H131" i="4"/>
  <c r="S131" i="4" s="1"/>
  <c r="H130" i="4"/>
  <c r="S130" i="4" s="1"/>
  <c r="H129" i="4"/>
  <c r="S129" i="4" s="1"/>
  <c r="H128" i="4"/>
  <c r="S128" i="4" s="1"/>
  <c r="H127" i="4"/>
  <c r="S127" i="4" s="1"/>
  <c r="H126" i="4"/>
  <c r="S126" i="4" s="1"/>
  <c r="H125" i="4"/>
  <c r="S125" i="4" s="1"/>
  <c r="H124" i="4"/>
  <c r="S124" i="4" s="1"/>
  <c r="H123" i="4"/>
  <c r="S123" i="4" s="1"/>
  <c r="H122" i="4"/>
  <c r="S122" i="4" s="1"/>
  <c r="H121" i="4"/>
  <c r="S121" i="4" s="1"/>
  <c r="H120" i="4"/>
  <c r="S120" i="4" s="1"/>
  <c r="H119" i="4"/>
  <c r="S119" i="4" s="1"/>
  <c r="H118" i="4"/>
  <c r="S118" i="4" s="1"/>
  <c r="H117" i="4"/>
  <c r="S117" i="4" s="1"/>
  <c r="H116" i="4"/>
  <c r="S116" i="4" s="1"/>
  <c r="H115" i="4"/>
  <c r="S115" i="4" s="1"/>
  <c r="H114" i="4"/>
  <c r="S114" i="4" s="1"/>
  <c r="H113" i="4"/>
  <c r="S113" i="4" s="1"/>
  <c r="H112" i="4"/>
  <c r="S112" i="4" s="1"/>
  <c r="H111" i="4"/>
  <c r="S111" i="4" s="1"/>
  <c r="H110" i="4"/>
  <c r="S110" i="4" s="1"/>
  <c r="H109" i="4"/>
  <c r="S109" i="4" s="1"/>
  <c r="H108" i="4"/>
  <c r="S108" i="4" s="1"/>
  <c r="H70" i="4"/>
  <c r="S70" i="4" s="1"/>
  <c r="H69" i="4"/>
  <c r="S69" i="4" s="1"/>
  <c r="H68" i="4"/>
  <c r="S68" i="4" s="1"/>
  <c r="H67" i="4"/>
  <c r="S67" i="4" s="1"/>
  <c r="H66" i="4"/>
  <c r="S66" i="4" s="1"/>
  <c r="H65" i="4"/>
  <c r="S65" i="4" s="1"/>
  <c r="H64" i="4"/>
  <c r="S64" i="4" s="1"/>
  <c r="H63" i="4"/>
  <c r="S63" i="4" s="1"/>
  <c r="H62" i="4"/>
  <c r="S62" i="4" s="1"/>
  <c r="H61" i="4"/>
  <c r="S61" i="4" s="1"/>
  <c r="H60" i="4"/>
  <c r="S60" i="4" s="1"/>
  <c r="H59" i="4"/>
  <c r="S59" i="4" s="1"/>
  <c r="H58" i="4"/>
  <c r="S58" i="4" s="1"/>
  <c r="S57" i="4"/>
  <c r="H56" i="4"/>
  <c r="S56" i="4" s="1"/>
  <c r="H55" i="4"/>
  <c r="S55" i="4" s="1"/>
  <c r="H54" i="4"/>
  <c r="S54" i="4" s="1"/>
  <c r="H53" i="4"/>
  <c r="S53" i="4" s="1"/>
  <c r="H52" i="4"/>
  <c r="S52" i="4" s="1"/>
  <c r="H51" i="4"/>
  <c r="S51" i="4" s="1"/>
  <c r="H50" i="4"/>
  <c r="S50" i="4" s="1"/>
  <c r="H49" i="4"/>
  <c r="S49" i="4" s="1"/>
  <c r="H48" i="4"/>
  <c r="S48" i="4" s="1"/>
  <c r="H47" i="4"/>
  <c r="S47" i="4" s="1"/>
  <c r="H46" i="4"/>
  <c r="S46" i="4" s="1"/>
  <c r="H45" i="4"/>
  <c r="S45" i="4" s="1"/>
  <c r="H44" i="4"/>
  <c r="S44" i="4" s="1"/>
  <c r="H43" i="4"/>
  <c r="S43" i="4" s="1"/>
  <c r="H42" i="4"/>
  <c r="S42" i="4" s="1"/>
  <c r="H41" i="4"/>
  <c r="S41" i="4" s="1"/>
  <c r="H40" i="4"/>
  <c r="S40" i="4" s="1"/>
  <c r="H39" i="4"/>
  <c r="S39" i="4" s="1"/>
  <c r="H10" i="4"/>
  <c r="S10" i="4" s="1"/>
  <c r="H9" i="4"/>
  <c r="S9" i="4" s="1"/>
  <c r="D107" i="4"/>
  <c r="D106" i="4"/>
  <c r="D105" i="4"/>
  <c r="D104" i="4"/>
  <c r="P104" i="4" s="1"/>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P72" i="4" s="1"/>
  <c r="D38" i="4"/>
  <c r="P38" i="4" s="1"/>
  <c r="D37" i="4"/>
  <c r="H37" i="4" s="1"/>
  <c r="S37" i="4" s="1"/>
  <c r="D36" i="4"/>
  <c r="P36" i="4" s="1"/>
  <c r="D35" i="4"/>
  <c r="H35" i="4" s="1"/>
  <c r="S35" i="4" s="1"/>
  <c r="D34" i="4"/>
  <c r="P34" i="4" s="1"/>
  <c r="D33" i="4"/>
  <c r="H33" i="4" s="1"/>
  <c r="S33" i="4" s="1"/>
  <c r="D32" i="4"/>
  <c r="P32" i="4" s="1"/>
  <c r="D31" i="4"/>
  <c r="H31" i="4" s="1"/>
  <c r="S31" i="4" s="1"/>
  <c r="D30" i="4"/>
  <c r="P30" i="4" s="1"/>
  <c r="D29" i="4"/>
  <c r="H29" i="4" s="1"/>
  <c r="S29" i="4" s="1"/>
  <c r="D28" i="4"/>
  <c r="P28" i="4" s="1"/>
  <c r="D27" i="4"/>
  <c r="H27" i="4" s="1"/>
  <c r="S27" i="4" s="1"/>
  <c r="D26" i="4"/>
  <c r="P26" i="4" s="1"/>
  <c r="D25" i="4"/>
  <c r="H25" i="4" s="1"/>
  <c r="S25" i="4" s="1"/>
  <c r="D24" i="4"/>
  <c r="P24" i="4" s="1"/>
  <c r="D23" i="4"/>
  <c r="H23" i="4" s="1"/>
  <c r="S23" i="4" s="1"/>
  <c r="D22" i="4"/>
  <c r="P22" i="4" s="1"/>
  <c r="D21" i="4"/>
  <c r="P21" i="4" s="1"/>
  <c r="D20" i="4"/>
  <c r="P20" i="4" s="1"/>
  <c r="D19" i="4"/>
  <c r="H19" i="4" s="1"/>
  <c r="S19" i="4" s="1"/>
  <c r="D18" i="4"/>
  <c r="P18" i="4" s="1"/>
  <c r="D17" i="4"/>
  <c r="H17" i="4" s="1"/>
  <c r="S17" i="4" s="1"/>
  <c r="D16" i="4"/>
  <c r="P16" i="4" s="1"/>
  <c r="D15" i="4"/>
  <c r="P15" i="4" s="1"/>
  <c r="D14" i="4"/>
  <c r="P14" i="4" s="1"/>
  <c r="D13" i="4"/>
  <c r="H13" i="4" s="1"/>
  <c r="S13" i="4" s="1"/>
  <c r="D12" i="4"/>
  <c r="P12" i="4" s="1"/>
  <c r="D11" i="4"/>
  <c r="H11" i="4" s="1"/>
  <c r="S11" i="4" s="1"/>
  <c r="D8" i="4"/>
  <c r="P8" i="4" s="1"/>
  <c r="D7" i="4"/>
  <c r="P7" i="4" s="1"/>
  <c r="D6" i="4"/>
  <c r="P6" i="4" s="1"/>
  <c r="D5" i="4"/>
  <c r="P5" i="4" s="1"/>
  <c r="D4" i="4"/>
  <c r="P4" i="4" s="1"/>
  <c r="D3" i="4"/>
  <c r="P3" i="4" s="1"/>
  <c r="H73" i="4" l="1"/>
  <c r="K73" i="4"/>
  <c r="H77" i="4"/>
  <c r="K77" i="4"/>
  <c r="H85" i="4"/>
  <c r="K85" i="4"/>
  <c r="H89" i="4"/>
  <c r="K89" i="4"/>
  <c r="H93" i="4"/>
  <c r="K93" i="4"/>
  <c r="H97" i="4"/>
  <c r="K97" i="4"/>
  <c r="H101" i="4"/>
  <c r="K101" i="4"/>
  <c r="H105" i="4"/>
  <c r="K105" i="4"/>
  <c r="H74" i="4"/>
  <c r="K74" i="4"/>
  <c r="H82" i="4"/>
  <c r="K82" i="4"/>
  <c r="H94" i="4"/>
  <c r="K94" i="4"/>
  <c r="H75" i="4"/>
  <c r="K75" i="4"/>
  <c r="H79" i="4"/>
  <c r="K79" i="4"/>
  <c r="H83" i="4"/>
  <c r="K83" i="4"/>
  <c r="H87" i="4"/>
  <c r="K87" i="4"/>
  <c r="H91" i="4"/>
  <c r="K91" i="4"/>
  <c r="H95" i="4"/>
  <c r="K95" i="4"/>
  <c r="H99" i="4"/>
  <c r="K99" i="4"/>
  <c r="H103" i="4"/>
  <c r="K103" i="4"/>
  <c r="H107" i="4"/>
  <c r="S107" i="4" s="1"/>
  <c r="K107" i="4"/>
  <c r="H81" i="4"/>
  <c r="S81" i="4" s="1"/>
  <c r="K81" i="4"/>
  <c r="H78" i="4"/>
  <c r="K78" i="4"/>
  <c r="H86" i="4"/>
  <c r="K86" i="4"/>
  <c r="H90" i="4"/>
  <c r="K90" i="4"/>
  <c r="H98" i="4"/>
  <c r="S98" i="4" s="1"/>
  <c r="K98" i="4"/>
  <c r="H102" i="4"/>
  <c r="K102" i="4"/>
  <c r="H106" i="4"/>
  <c r="S106" i="4" s="1"/>
  <c r="K106" i="4"/>
  <c r="K72" i="4"/>
  <c r="S71" i="4" s="1"/>
  <c r="H76" i="4"/>
  <c r="S76" i="4" s="1"/>
  <c r="K76" i="4"/>
  <c r="H80" i="4"/>
  <c r="K80" i="4"/>
  <c r="H84" i="4"/>
  <c r="K84" i="4"/>
  <c r="H88" i="4"/>
  <c r="K88" i="4"/>
  <c r="H92" i="4"/>
  <c r="K92" i="4"/>
  <c r="H96" i="4"/>
  <c r="K96" i="4"/>
  <c r="H100" i="4"/>
  <c r="K100" i="4"/>
  <c r="H104" i="4"/>
  <c r="K104" i="4"/>
  <c r="P96" i="4"/>
  <c r="P88" i="4"/>
  <c r="P80" i="4"/>
  <c r="P100" i="4"/>
  <c r="P84" i="4"/>
  <c r="P92" i="4"/>
  <c r="P76" i="4"/>
  <c r="P105" i="4"/>
  <c r="P97" i="4"/>
  <c r="P77" i="4"/>
  <c r="P107" i="4"/>
  <c r="P103" i="4"/>
  <c r="P99" i="4"/>
  <c r="P95" i="4"/>
  <c r="P91" i="4"/>
  <c r="P87" i="4"/>
  <c r="P83" i="4"/>
  <c r="P79" i="4"/>
  <c r="P75" i="4"/>
  <c r="P101" i="4"/>
  <c r="P93" i="4"/>
  <c r="P89" i="4"/>
  <c r="P85" i="4"/>
  <c r="P81" i="4"/>
  <c r="P73" i="4"/>
  <c r="P106" i="4"/>
  <c r="P102" i="4"/>
  <c r="P98" i="4"/>
  <c r="P94" i="4"/>
  <c r="P90" i="4"/>
  <c r="P86" i="4"/>
  <c r="P82" i="4"/>
  <c r="P78" i="4"/>
  <c r="P74" i="4"/>
  <c r="P35" i="4"/>
  <c r="P31" i="4"/>
  <c r="P27" i="4"/>
  <c r="P23" i="4"/>
  <c r="P19" i="4"/>
  <c r="P11" i="4"/>
  <c r="P37" i="4"/>
  <c r="P33" i="4"/>
  <c r="P29" i="4"/>
  <c r="P25" i="4"/>
  <c r="P17" i="4"/>
  <c r="P13" i="4"/>
  <c r="H26" i="4"/>
  <c r="S26" i="4" s="1"/>
  <c r="H18" i="4"/>
  <c r="S18" i="4" s="1"/>
  <c r="H34" i="4"/>
  <c r="S34" i="4" s="1"/>
  <c r="H5" i="4"/>
  <c r="S5" i="4" s="1"/>
  <c r="H21" i="4"/>
  <c r="S21" i="4" s="1"/>
  <c r="H6" i="4"/>
  <c r="S6" i="4" s="1"/>
  <c r="H14" i="4"/>
  <c r="S14" i="4" s="1"/>
  <c r="H22" i="4"/>
  <c r="S22" i="4" s="1"/>
  <c r="H30" i="4"/>
  <c r="S30" i="4" s="1"/>
  <c r="H38" i="4"/>
  <c r="S38" i="4" s="1"/>
  <c r="H3" i="4"/>
  <c r="S3" i="4" s="1"/>
  <c r="H7" i="4"/>
  <c r="S7" i="4" s="1"/>
  <c r="H15" i="4"/>
  <c r="S15" i="4" s="1"/>
  <c r="H72" i="4"/>
  <c r="H4" i="4"/>
  <c r="S4" i="4" s="1"/>
  <c r="H8" i="4"/>
  <c r="S8" i="4" s="1"/>
  <c r="H12" i="4"/>
  <c r="S12" i="4" s="1"/>
  <c r="H16" i="4"/>
  <c r="S16" i="4" s="1"/>
  <c r="H20" i="4"/>
  <c r="S20" i="4" s="1"/>
  <c r="H24" i="4"/>
  <c r="S24" i="4" s="1"/>
  <c r="H28" i="4"/>
  <c r="S28" i="4" s="1"/>
  <c r="H32" i="4"/>
  <c r="S32" i="4" s="1"/>
  <c r="H36" i="4"/>
  <c r="S36" i="4" s="1"/>
  <c r="S104" i="4" l="1"/>
  <c r="S96" i="4"/>
  <c r="S88" i="4"/>
  <c r="S90" i="4"/>
  <c r="S82" i="4"/>
  <c r="S89" i="4"/>
  <c r="S77" i="4"/>
  <c r="S103" i="4"/>
  <c r="S95" i="4"/>
  <c r="S87" i="4"/>
  <c r="S79" i="4"/>
  <c r="S74" i="4"/>
  <c r="S72" i="4"/>
  <c r="S80" i="4"/>
  <c r="S102" i="4"/>
  <c r="S78" i="4"/>
  <c r="S99" i="4"/>
  <c r="S91" i="4"/>
  <c r="S83" i="4"/>
  <c r="S75" i="4"/>
  <c r="S105" i="4"/>
  <c r="S97" i="4"/>
  <c r="S100" i="4"/>
  <c r="S92" i="4"/>
  <c r="S84" i="4"/>
  <c r="S86" i="4"/>
  <c r="S94" i="4"/>
  <c r="S101" i="4"/>
  <c r="S93" i="4"/>
  <c r="S85" i="4"/>
  <c r="S73" i="4"/>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E18" i="3" l="1"/>
  <c r="O18" i="3" s="1"/>
  <c r="E17" i="3"/>
  <c r="O17" i="3" s="1"/>
  <c r="E13" i="3"/>
  <c r="M13" i="3" s="1"/>
  <c r="E14" i="3"/>
  <c r="M14" i="3" s="1"/>
  <c r="E15" i="3"/>
  <c r="E12" i="3"/>
  <c r="O12" i="3" s="1"/>
  <c r="M11" i="3"/>
  <c r="O11" i="3"/>
  <c r="J11" i="3"/>
  <c r="M10" i="3"/>
  <c r="O10" i="3"/>
  <c r="J10" i="3"/>
  <c r="O15" i="3" l="1"/>
  <c r="M15" i="3"/>
  <c r="J15" i="3"/>
  <c r="M17" i="3"/>
  <c r="M18" i="3"/>
  <c r="J17" i="3"/>
  <c r="J18" i="3"/>
  <c r="J13" i="3"/>
  <c r="O13" i="3"/>
  <c r="J14" i="3"/>
  <c r="O14" i="3"/>
  <c r="M12" i="3"/>
  <c r="J12" i="3"/>
  <c r="L86" i="3" l="1"/>
  <c r="O84" i="3"/>
  <c r="O122" i="3" l="1"/>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E121" i="3"/>
  <c r="M121" i="3" s="1"/>
  <c r="E120" i="3"/>
  <c r="M120" i="3" s="1"/>
  <c r="E119" i="3"/>
  <c r="M119" i="3" s="1"/>
  <c r="E118" i="3"/>
  <c r="M118" i="3" s="1"/>
  <c r="E117" i="3"/>
  <c r="M117" i="3" s="1"/>
  <c r="E116" i="3"/>
  <c r="M116" i="3" s="1"/>
  <c r="E115" i="3"/>
  <c r="M115" i="3" s="1"/>
  <c r="E114" i="3"/>
  <c r="M114" i="3" s="1"/>
  <c r="E113" i="3"/>
  <c r="M113" i="3" s="1"/>
  <c r="E112" i="3"/>
  <c r="M112" i="3" s="1"/>
  <c r="E111" i="3"/>
  <c r="E110" i="3"/>
  <c r="M110" i="3" s="1"/>
  <c r="E109" i="3"/>
  <c r="M109" i="3" s="1"/>
  <c r="E108" i="3"/>
  <c r="M108" i="3" s="1"/>
  <c r="E107" i="3"/>
  <c r="M107" i="3" s="1"/>
  <c r="E106" i="3"/>
  <c r="M106" i="3" s="1"/>
  <c r="E105" i="3"/>
  <c r="M105" i="3" s="1"/>
  <c r="E104" i="3"/>
  <c r="M104" i="3" s="1"/>
  <c r="E103" i="3"/>
  <c r="M103" i="3" s="1"/>
  <c r="E102" i="3"/>
  <c r="M102" i="3" s="1"/>
  <c r="E101" i="3"/>
  <c r="M101" i="3" s="1"/>
  <c r="E100" i="3"/>
  <c r="M100" i="3" s="1"/>
  <c r="E98" i="3"/>
  <c r="M98" i="3" s="1"/>
  <c r="E97" i="3"/>
  <c r="M97" i="3" s="1"/>
  <c r="E96" i="3"/>
  <c r="M96" i="3" s="1"/>
  <c r="E95" i="3"/>
  <c r="M95" i="3" s="1"/>
  <c r="E94" i="3"/>
  <c r="M94" i="3" s="1"/>
  <c r="E93" i="3"/>
  <c r="M93" i="3" s="1"/>
  <c r="E92" i="3"/>
  <c r="M92" i="3" s="1"/>
  <c r="E91" i="3"/>
  <c r="M91" i="3" s="1"/>
  <c r="E90" i="3"/>
  <c r="M90" i="3" s="1"/>
  <c r="E89" i="3"/>
  <c r="M89" i="3" s="1"/>
  <c r="E88" i="3"/>
  <c r="M88" i="3" s="1"/>
  <c r="E87" i="3"/>
  <c r="M87" i="3" s="1"/>
  <c r="E86" i="3"/>
  <c r="E19" i="3"/>
  <c r="M19" i="3" s="1"/>
  <c r="O43" i="3"/>
  <c r="O44" i="3"/>
  <c r="O45" i="3"/>
  <c r="O46" i="3"/>
  <c r="O47" i="3"/>
  <c r="O48" i="3"/>
  <c r="O49" i="3"/>
  <c r="O50" i="3"/>
  <c r="O51" i="3"/>
  <c r="O52" i="3"/>
  <c r="O53" i="3"/>
  <c r="O54" i="3"/>
  <c r="O55" i="3"/>
  <c r="O56" i="3"/>
  <c r="O57" i="3"/>
  <c r="O58" i="3"/>
  <c r="O59" i="3"/>
  <c r="O60" i="3"/>
  <c r="O62" i="3"/>
  <c r="O63" i="3"/>
  <c r="O64" i="3"/>
  <c r="O65" i="3"/>
  <c r="O66" i="3"/>
  <c r="O67" i="3"/>
  <c r="O68" i="3"/>
  <c r="O70" i="3"/>
  <c r="O71" i="3"/>
  <c r="O72" i="3"/>
  <c r="O74" i="3"/>
  <c r="O75" i="3"/>
  <c r="O76" i="3"/>
  <c r="O77" i="3"/>
  <c r="E61" i="3"/>
  <c r="M61" i="3" s="1"/>
  <c r="E42" i="3"/>
  <c r="M42" i="3" s="1"/>
  <c r="E69" i="3"/>
  <c r="M69" i="3" s="1"/>
  <c r="E73" i="3"/>
  <c r="M73" i="3" s="1"/>
  <c r="E21" i="3"/>
  <c r="M21" i="3" s="1"/>
  <c r="E22" i="3"/>
  <c r="M22" i="3" s="1"/>
  <c r="E23" i="3"/>
  <c r="M23" i="3" s="1"/>
  <c r="E24" i="3"/>
  <c r="M24" i="3" s="1"/>
  <c r="E25" i="3"/>
  <c r="M25" i="3" s="1"/>
  <c r="E26" i="3"/>
  <c r="M26" i="3" s="1"/>
  <c r="E27" i="3"/>
  <c r="M27" i="3" s="1"/>
  <c r="E28" i="3"/>
  <c r="M28" i="3" s="1"/>
  <c r="E29" i="3"/>
  <c r="M29" i="3" s="1"/>
  <c r="E30" i="3"/>
  <c r="M30" i="3" s="1"/>
  <c r="E31" i="3"/>
  <c r="M31" i="3" s="1"/>
  <c r="E32" i="3"/>
  <c r="M32" i="3" s="1"/>
  <c r="E33" i="3"/>
  <c r="M33" i="3" s="1"/>
  <c r="E34" i="3"/>
  <c r="M34" i="3" s="1"/>
  <c r="E35" i="3"/>
  <c r="M35" i="3" s="1"/>
  <c r="E36" i="3"/>
  <c r="M36" i="3" s="1"/>
  <c r="E37" i="3"/>
  <c r="M37" i="3" s="1"/>
  <c r="M38" i="3"/>
  <c r="M39" i="3"/>
  <c r="M40" i="3"/>
  <c r="E20" i="3"/>
  <c r="M20" i="3" s="1"/>
  <c r="E6" i="3"/>
  <c r="M6" i="3" s="1"/>
  <c r="E7" i="3"/>
  <c r="M7" i="3" s="1"/>
  <c r="E8" i="3"/>
  <c r="M8" i="3" s="1"/>
  <c r="E9" i="3"/>
  <c r="M9" i="3" s="1"/>
  <c r="E5" i="3"/>
  <c r="M5" i="3" s="1"/>
  <c r="E4" i="3"/>
  <c r="M4" i="3" s="1"/>
  <c r="M86" i="3" l="1"/>
  <c r="O86" i="3"/>
  <c r="O111" i="3"/>
  <c r="M111" i="3"/>
  <c r="J93" i="3"/>
  <c r="J108" i="3"/>
  <c r="J116" i="3"/>
  <c r="J86" i="3"/>
  <c r="J90" i="3"/>
  <c r="J94" i="3"/>
  <c r="J101" i="3"/>
  <c r="J105" i="3"/>
  <c r="J109" i="3"/>
  <c r="J113" i="3"/>
  <c r="J121" i="3"/>
  <c r="J87" i="3"/>
  <c r="J95" i="3"/>
  <c r="J102" i="3"/>
  <c r="J110" i="3"/>
  <c r="J118" i="3"/>
  <c r="J89" i="3"/>
  <c r="J97" i="3"/>
  <c r="J104" i="3"/>
  <c r="J112" i="3"/>
  <c r="J120" i="3"/>
  <c r="J4" i="3"/>
  <c r="J88" i="3"/>
  <c r="J92" i="3"/>
  <c r="J96" i="3"/>
  <c r="J100" i="3"/>
  <c r="J103" i="3"/>
  <c r="J107" i="3"/>
  <c r="J111" i="3"/>
  <c r="J115" i="3"/>
  <c r="J119" i="3"/>
  <c r="O96" i="3"/>
  <c r="O117" i="3"/>
  <c r="J117" i="3"/>
  <c r="O107" i="3"/>
  <c r="O92" i="3"/>
  <c r="O91" i="3"/>
  <c r="J91" i="3"/>
  <c r="O98" i="3"/>
  <c r="J98" i="3"/>
  <c r="O106" i="3"/>
  <c r="J106" i="3"/>
  <c r="O114" i="3"/>
  <c r="J114" i="3"/>
  <c r="O119" i="3"/>
  <c r="O103" i="3"/>
  <c r="O88" i="3"/>
  <c r="O115" i="3"/>
  <c r="O100" i="3"/>
  <c r="O35" i="3"/>
  <c r="J35" i="3"/>
  <c r="O27" i="3"/>
  <c r="J27" i="3"/>
  <c r="O69" i="3"/>
  <c r="O9" i="3"/>
  <c r="J9" i="3"/>
  <c r="O34" i="3"/>
  <c r="J34" i="3"/>
  <c r="O30" i="3"/>
  <c r="J30" i="3"/>
  <c r="O26" i="3"/>
  <c r="J26" i="3"/>
  <c r="O22" i="3"/>
  <c r="J22" i="3"/>
  <c r="J20" i="3"/>
  <c r="O29" i="3"/>
  <c r="J29" i="3"/>
  <c r="J21" i="3"/>
  <c r="O105" i="3"/>
  <c r="O90" i="3"/>
  <c r="O5" i="3"/>
  <c r="J5" i="3"/>
  <c r="O7" i="3"/>
  <c r="J7" i="3"/>
  <c r="O39" i="3"/>
  <c r="J39" i="3"/>
  <c r="O31" i="3"/>
  <c r="J31" i="3"/>
  <c r="O23" i="3"/>
  <c r="J23" i="3"/>
  <c r="O38" i="3"/>
  <c r="J38" i="3"/>
  <c r="O118" i="3"/>
  <c r="O110" i="3"/>
  <c r="O102" i="3"/>
  <c r="O95" i="3"/>
  <c r="O87" i="3"/>
  <c r="J37" i="3"/>
  <c r="O33" i="3"/>
  <c r="J33" i="3"/>
  <c r="J25" i="3"/>
  <c r="O61" i="3"/>
  <c r="O121" i="3"/>
  <c r="O113" i="3"/>
  <c r="O109" i="3"/>
  <c r="O101" i="3"/>
  <c r="O94" i="3"/>
  <c r="O8" i="3"/>
  <c r="J8" i="3"/>
  <c r="O6" i="3"/>
  <c r="J6" i="3"/>
  <c r="O40" i="3"/>
  <c r="J40" i="3"/>
  <c r="O36" i="3"/>
  <c r="J36" i="3"/>
  <c r="O32" i="3"/>
  <c r="J32" i="3"/>
  <c r="O28" i="3"/>
  <c r="J28" i="3"/>
  <c r="O24" i="3"/>
  <c r="J24" i="3"/>
  <c r="O73" i="3"/>
  <c r="J19" i="3"/>
  <c r="O120" i="3"/>
  <c r="O116" i="3"/>
  <c r="O112" i="3"/>
  <c r="O108" i="3"/>
  <c r="O104" i="3"/>
  <c r="O97" i="3"/>
  <c r="O93" i="3"/>
  <c r="O89" i="3"/>
  <c r="O4" i="3"/>
  <c r="O25" i="3"/>
  <c r="O37" i="3"/>
  <c r="O21" i="3"/>
  <c r="O20" i="3"/>
  <c r="O42" i="3"/>
  <c r="O19" i="3"/>
</calcChain>
</file>

<file path=xl/comments1.xml><?xml version="1.0" encoding="utf-8"?>
<comments xmlns="http://schemas.openxmlformats.org/spreadsheetml/2006/main">
  <authors>
    <author>Singh, Sushil</author>
  </authors>
  <commentList>
    <comment ref="J26" authorId="0">
      <text>
        <r>
          <rPr>
            <b/>
            <sz val="9"/>
            <color indexed="81"/>
            <rFont val="Tahoma"/>
            <family val="2"/>
          </rPr>
          <t>Singh, Sushil:</t>
        </r>
        <r>
          <rPr>
            <sz val="9"/>
            <color indexed="81"/>
            <rFont val="Tahoma"/>
            <family val="2"/>
          </rPr>
          <t xml:space="preserve">
</t>
        </r>
      </text>
    </comment>
  </commentList>
</comments>
</file>

<file path=xl/sharedStrings.xml><?xml version="1.0" encoding="utf-8"?>
<sst xmlns="http://schemas.openxmlformats.org/spreadsheetml/2006/main" count="2914" uniqueCount="481">
  <si>
    <t>Scheduled Time</t>
  </si>
  <si>
    <t>New Job Stream</t>
  </si>
  <si>
    <t>SL. No.</t>
  </si>
  <si>
    <t>Schedule Name
/ Job Stream</t>
  </si>
  <si>
    <t>Job Name</t>
  </si>
  <si>
    <t>Server Name</t>
  </si>
  <si>
    <t>Location of Scripts</t>
  </si>
  <si>
    <t>Command</t>
  </si>
  <si>
    <t>ID</t>
  </si>
  <si>
    <t>Freq</t>
  </si>
  <si>
    <t>Schedule Dependency</t>
  </si>
  <si>
    <t>Job Dependency</t>
  </si>
  <si>
    <t>File Dependency</t>
  </si>
  <si>
    <t>Carry Forward</t>
  </si>
  <si>
    <t>Comments</t>
  </si>
  <si>
    <t>Sun 12:01 a.m.
(Sat schedule)</t>
  </si>
  <si>
    <t>Monthly</t>
  </si>
  <si>
    <t>Process Name</t>
  </si>
  <si>
    <t>EASY MODERATE</t>
  </si>
  <si>
    <t>COMPLEX</t>
  </si>
  <si>
    <t>Jobs in QA (LXRSBINOFT014)</t>
  </si>
  <si>
    <t>LXRSBINOFT014</t>
  </si>
  <si>
    <t>Admin_System</t>
  </si>
  <si>
    <t>ATLS</t>
  </si>
  <si>
    <t>CCM</t>
  </si>
  <si>
    <t>GUL</t>
  </si>
  <si>
    <t>GVUL</t>
  </si>
  <si>
    <t>TERM</t>
  </si>
  <si>
    <t>LTC</t>
  </si>
  <si>
    <t>TCA</t>
  </si>
  <si>
    <t>GPAY</t>
  </si>
  <si>
    <t>VRPS</t>
  </si>
  <si>
    <t>CYBR</t>
  </si>
  <si>
    <t>CRIL</t>
  </si>
  <si>
    <t>IBDW_ANDS</t>
  </si>
  <si>
    <t>IBDW_FDPC</t>
  </si>
  <si>
    <t>IBDW_FIDV</t>
  </si>
  <si>
    <t>IBDW_IBML</t>
  </si>
  <si>
    <t>IBDW_IBMV</t>
  </si>
  <si>
    <t>IBDW_MCAM</t>
  </si>
  <si>
    <t>IBDW_SBR</t>
  </si>
  <si>
    <t>IBDW_WPRT</t>
  </si>
  <si>
    <t>IBDW_FASC</t>
  </si>
  <si>
    <t>IBDW_MRPS</t>
  </si>
  <si>
    <t>IBDW_IDST</t>
  </si>
  <si>
    <t>IBDW_EV15</t>
  </si>
  <si>
    <t>IBDW_VARI</t>
  </si>
  <si>
    <t>IBDW_VTRD</t>
  </si>
  <si>
    <t>IBDW_PMF</t>
  </si>
  <si>
    <t>IBDW_VENT</t>
  </si>
  <si>
    <t>IBDW_VTG1</t>
  </si>
  <si>
    <t>IBDW_TVUL</t>
  </si>
  <si>
    <t>IBDW_ANNH</t>
  </si>
  <si>
    <t>IBDW_LCFS</t>
  </si>
  <si>
    <t>IBDW_IDI</t>
  </si>
  <si>
    <t>IBDW_COVA</t>
  </si>
  <si>
    <t>IBDW_CV15</t>
  </si>
  <si>
    <t>IBDW_LCMP</t>
  </si>
  <si>
    <t>IBDW_VCS1</t>
  </si>
  <si>
    <t>IBDW_LCDS</t>
  </si>
  <si>
    <t>IBDW_MPST</t>
  </si>
  <si>
    <t>IBDW_SPVL</t>
  </si>
  <si>
    <t>IBDW_ULS</t>
  </si>
  <si>
    <t>IBDW_VCAP</t>
  </si>
  <si>
    <t>IBDW_PAS</t>
  </si>
  <si>
    <t>IBDW_VNCH</t>
  </si>
  <si>
    <t>MAH</t>
  </si>
  <si>
    <t>UIS_SEGA</t>
  </si>
  <si>
    <t>UIS_SEGB</t>
  </si>
  <si>
    <t>UIS_SEGC</t>
  </si>
  <si>
    <t>UIS_SEGD</t>
  </si>
  <si>
    <t>UIS_SEGE</t>
  </si>
  <si>
    <t>UIS_SEGF</t>
  </si>
  <si>
    <t>UIS_SEGH</t>
  </si>
  <si>
    <t>UIS_SEGI</t>
  </si>
  <si>
    <t>UIS_SEGJ</t>
  </si>
  <si>
    <t>UIS_SEGK</t>
  </si>
  <si>
    <t>UIS_SEGL</t>
  </si>
  <si>
    <t>UIS_SEGM</t>
  </si>
  <si>
    <t>UIS_SEGN</t>
  </si>
  <si>
    <t>UIS_SEGO</t>
  </si>
  <si>
    <t>UIS_SEGP</t>
  </si>
  <si>
    <t>UIS_SEGR</t>
  </si>
  <si>
    <t>UIS_SEGT</t>
  </si>
  <si>
    <t>UIS_SEGU</t>
  </si>
  <si>
    <t>UIS_SEGV</t>
  </si>
  <si>
    <t>UIS_SEGW</t>
  </si>
  <si>
    <t>UIS_SEGX</t>
  </si>
  <si>
    <t>VISION</t>
  </si>
  <si>
    <t>IBDW_WL1</t>
  </si>
  <si>
    <t>IBDW_WL2</t>
  </si>
  <si>
    <t>IBDW_WL3</t>
  </si>
  <si>
    <t>IBDW_WL4</t>
  </si>
  <si>
    <t>03:00 A.M. (Sun - Fri)</t>
  </si>
  <si>
    <t>PCTS_WL1</t>
  </si>
  <si>
    <t>PCTS_WL2</t>
  </si>
  <si>
    <t>08:30 A.M (Tue - Sat)</t>
  </si>
  <si>
    <t>/work/infshared/GPM/Strategic/scripts/Track3/Pre_Acxiom</t>
  </si>
  <si>
    <t>ORIGIN_SRC_SYSTEM</t>
  </si>
  <si>
    <t>IBDW_WLG</t>
  </si>
  <si>
    <t>IBDW_WLK</t>
  </si>
  <si>
    <t>IBDW_WLH</t>
  </si>
  <si>
    <t>IBDW_WLL</t>
  </si>
  <si>
    <t>IBDW_WLO</t>
  </si>
  <si>
    <t>IBDW_WLF</t>
  </si>
  <si>
    <t>IBDW_WLQ</t>
  </si>
  <si>
    <t>IBDW_TP1</t>
  </si>
  <si>
    <t>IBDW_TP2</t>
  </si>
  <si>
    <t>IBDW_TP3</t>
  </si>
  <si>
    <t>IBDW_TP4</t>
  </si>
  <si>
    <t>IBDW_TP5</t>
  </si>
  <si>
    <t>IBDW_TP6</t>
  </si>
  <si>
    <t>IBDW_TP7</t>
  </si>
  <si>
    <t>IBDW_TP8</t>
  </si>
  <si>
    <t>IBDW_TP9</t>
  </si>
  <si>
    <t>IBDW_WLS</t>
  </si>
  <si>
    <t>IBDW_WL7</t>
  </si>
  <si>
    <t>IBDW_WLB</t>
  </si>
  <si>
    <t>IBDW_WLT</t>
  </si>
  <si>
    <t>IBDW_WLD</t>
  </si>
  <si>
    <t>IBDW_WL5</t>
  </si>
  <si>
    <t>IBDW_WLI</t>
  </si>
  <si>
    <t>IBDW_WLM</t>
  </si>
  <si>
    <t>IBDW_WLJ</t>
  </si>
  <si>
    <t>IBDW_WLN</t>
  </si>
  <si>
    <t>IBDW_WLP</t>
  </si>
  <si>
    <t>IBDW_WLR</t>
  </si>
  <si>
    <t>AQ953002</t>
  </si>
  <si>
    <t>Sun-Fri</t>
  </si>
  <si>
    <t>Mon-Sat</t>
  </si>
  <si>
    <t>Mon-Fri</t>
  </si>
  <si>
    <t>Tue-Sat</t>
  </si>
  <si>
    <t>NA</t>
  </si>
  <si>
    <t>/work/infshared/GPM/Strategic/scripts/Track3/Complex</t>
  </si>
  <si>
    <t>BEMD_ONG_IBDW_WL1_SPLIT_GPM3</t>
  </si>
  <si>
    <t>BEMD_ONG_IBDW_WL2_SPLIT_GPM3</t>
  </si>
  <si>
    <t>BEMD_ONG_IBDW_WL3_SPLIT_GPM3</t>
  </si>
  <si>
    <t>COMPLEX - FILE FTP TO IDQ</t>
  </si>
  <si>
    <t>GROUP PLAN SPONSOR</t>
  </si>
  <si>
    <t>CDF</t>
  </si>
  <si>
    <t>/work/infshared/GPM/Strategic/scripts/Track3/GPS</t>
  </si>
  <si>
    <t>PRE ACXIOM EXTRACT</t>
  </si>
  <si>
    <t>/work/infshared/GPM/Strategic/scripts/Track3/Pre_Acxiom_Extract</t>
  </si>
  <si>
    <t>/work/infshared/GPM/Strategic/scripts/Track3/Pre_Acxiom_Extract/PRE_ACXIOM_EXTRACT_MAIN.sh</t>
  </si>
  <si>
    <t>Mon - Sat
2:00 P.M.</t>
  </si>
  <si>
    <t>POST ACXIOM ONGOING</t>
  </si>
  <si>
    <t>/work/infshared/GPM/Strategic/scripts/Track3/Post_Acxiom</t>
  </si>
  <si>
    <t>/work/infshared/GPM/Strategic/scripts/Track3/Post_Acxiom/POST_ACXIOM_MAIN.sh</t>
  </si>
  <si>
    <t>WEEKLY RM</t>
  </si>
  <si>
    <t>WEEKLY REFRESH</t>
  </si>
  <si>
    <t>/work/infshared/GPM/Strategic/scripts/Track3/Weekly_Refresh</t>
  </si>
  <si>
    <t>/work/infshared/GPM/Strategic/scripts/Track3/Weekly_RM</t>
  </si>
  <si>
    <t>/work/infshared/GPM/Strategic/scripts/Track3/Weekly_RM/WEEKLY_RM_MAIN.sh</t>
  </si>
  <si>
    <t>/work/infshared/GPM/Strategic/scripts/Track3/Weekly_Refresh/WKLY_REFRESH_MAIN.sh</t>
  </si>
  <si>
    <t>/work/infshared/GPM/Strategic/scripts/Track3/Complex/STRTGC_FILE_SPLIT_COMPLEX.sh</t>
  </si>
  <si>
    <t>BEMD_CPX_ONG_FTP_IDQ_GPM3</t>
  </si>
  <si>
    <t>BEMD_ONG_WKLY_RFRSH_GPM3</t>
  </si>
  <si>
    <t>BEMD_ONG_WKLY_RM_GPM3</t>
  </si>
  <si>
    <t>BEMD_PRE_AXM_EXTRCT_DLY_GPM3</t>
  </si>
  <si>
    <t>BEMD_GRP_PLN_SPNSR_GPM3</t>
  </si>
  <si>
    <t>BEMD_ONG_IBDW_WL4_SPLIT_GPM3</t>
  </si>
  <si>
    <t>No</t>
  </si>
  <si>
    <t>07:05 A.M. (Mon - Fri)</t>
  </si>
  <si>
    <t>08:00 A.M (Tue - Sat)</t>
  </si>
  <si>
    <t>Tue - Sat
11:05 A.M.</t>
  </si>
  <si>
    <t>/work/infshared/GPM/Strategic/scripts/Track3/Inactive_Status</t>
  </si>
  <si>
    <t>/work/infshared/GPM/Strategic/scripts/Track3/Inactive_Status/Inactive_Status.sh</t>
  </si>
  <si>
    <t>Sat-Sun</t>
  </si>
  <si>
    <t>PRE ACXIOM DELTA ACTION CODE D</t>
  </si>
  <si>
    <t>BEMD_ONG_NIGHT</t>
  </si>
  <si>
    <t>BEMD_ONG_MRNG</t>
  </si>
  <si>
    <t>BEMD_ONG_UIS</t>
  </si>
  <si>
    <t>BEMD_ONG_IBDW_1</t>
  </si>
  <si>
    <t>BEMD_ONG_IBDW_2</t>
  </si>
  <si>
    <t>BEMD_ONG_IBDW_3</t>
  </si>
  <si>
    <t>BEMD_ONG_IBDW_4</t>
  </si>
  <si>
    <t>BEMD_WK_RM</t>
  </si>
  <si>
    <t>BEMD_WK_REFRESH</t>
  </si>
  <si>
    <t>BEMD_EXTRCT_DLY</t>
  </si>
  <si>
    <t>BEMD_POST_AXM</t>
  </si>
  <si>
    <t>BEMD_PRE_AXM_EXTRCT_DLY_FTP_GPM3 (This is to FTP the file to DET server.)</t>
  </si>
  <si>
    <t>BEMD_ONG_PST_AXM_GPM3 (Job level paralleism needs to be implemented here)</t>
  </si>
  <si>
    <t>2:05 P.M.
(Mon - Sat)</t>
  </si>
  <si>
    <t>/work/infshared/GPM/Strategic/Source/Track3/Inbound/COMPLEX/IDQ/CTRL_RGST_COMPLEX.txt</t>
  </si>
  <si>
    <t>BEMD_STR_EDM_1</t>
  </si>
  <si>
    <t>EDM</t>
  </si>
  <si>
    <t>BEMD_STRTGC_EDM_ADHOC_EXTRACT</t>
  </si>
  <si>
    <t>BEMD_STRTGC_EDM_RESPONSE</t>
  </si>
  <si>
    <t>BEMD_STR_EDM_2</t>
  </si>
  <si>
    <t>BEMD_STRTGC_EDM_LOB_SPLIT</t>
  </si>
  <si>
    <t>/work/infshared/GPM/Strategic/Source/Track3/Inbound/POST_ACXIOM/EMP_ACXOG_*.ctl</t>
  </si>
  <si>
    <t>/work/infshared/GPM/Strategic/Source/Track3/Inbound/WEEKLY_REFRESH/WEEKLY_REFRESH_*.ctl</t>
  </si>
  <si>
    <t>Yes</t>
  </si>
  <si>
    <t>BEMD_CPX_FILE_SPLIT_GPM3</t>
  </si>
  <si>
    <t>PRE LANDING TO LANDING</t>
  </si>
  <si>
    <t>BEMD_STR_LANDING</t>
  </si>
  <si>
    <t>BEMD_ODS_NIGHT</t>
  </si>
  <si>
    <t>BEMD_ODS_MRNG</t>
  </si>
  <si>
    <t>BEMD_ODS_UIS</t>
  </si>
  <si>
    <t>BEMD_ODS_PST_AXM_GPM3 (Job level paralleism needs to be implemented here)</t>
  </si>
  <si>
    <t>BEMD_ODS_WKLY_RFRSH_GPM3</t>
  </si>
  <si>
    <t>/work/infshared/GPM/Strategic/scripts/Track2/Delta_Load</t>
  </si>
  <si>
    <t>/work/infshared/GPM/Strategic/scripts/Track2/Delta_Load/GPM_EPD_PRE_ACXIOM_LOAD_ONGOING_PARALLEL.sh  ATLS_WL1 DIRECT EM</t>
  </si>
  <si>
    <t>/work/infshared/GPM/Strategic/scripts/Track2/Delta_Load/GPM_EPD_PRE_ACXIOM_LOAD_ONGOING_PARALLEL.sh  CCM_WL1 DIRECT EM</t>
  </si>
  <si>
    <t>/work/infshared/GPM/Strategic/scripts/Track2/Delta_Load/GPM_EPD_PRE_ACXIOM_LOAD_ONGOING_PARALLEL.sh  TCA_WL1 DIRECT EM</t>
  </si>
  <si>
    <t>/work/infshared/GPM/Strategic/scripts/Track2/Delta_Load/GPM_EPD_PRE_ACXIOM_LOAD_ONGOING_PARALLEL.sh  CYBR_WL1 DIRECT EM</t>
  </si>
  <si>
    <t>/work/infshared/GPM/Strategic/scripts/Track2/Delta_Load/GPM_EPD_PRE_ACXIOM_LOAD_ONGOING_PARALLEL.sh  GPAY_WL1 DIRECT EM</t>
  </si>
  <si>
    <t>/work/infshared/GPM/Strategic/scripts/Track2/Delta_Load/GPM_EPD_PRE_ACXIOM_LOAD_ONGOING_PARALLEL.sh  GVUL_WL1 DIRECT EM</t>
  </si>
  <si>
    <t>/work/infshared/GPM/Strategic/scripts/Track2/Delta_Load/GPM_EPD_PRE_ACXIOM_LOAD_ONGOING_PARALLEL.sh  PCTS_WL1 DIRECT EM</t>
  </si>
  <si>
    <t>/work/infshared/GPM/Strategic/scripts/Track2/Delta_Load/GPM_EPD_PRE_ACXIOM_LOAD_ONGOING_PARALLEL.sh  PCTS_WL2 DIRECT EM</t>
  </si>
  <si>
    <t>/work/infshared/GPM/Strategic/scripts/Track2/Delta_Load/GPM_EPD_PRE_ACXIOM_LOAD_ONGOING_PARALLEL.sh  VRPS_WL1 DIRECT EM</t>
  </si>
  <si>
    <t>/work/infshared/GPM/Strategic/scripts/Track2/Delta_Load/GPM_EPD_PRE_ACXIOM_LOAD_ONGOING_PARALLEL.sh  LTC_WL1 DIRECT EM</t>
  </si>
  <si>
    <t>/work/infshared/GPM/Strategic/scripts/Track2/Delta_Load/GPM_EPD_PRE_ACXIOM_LOAD_ONGOING_PARALLEL.sh  GUL_WL1 DIRECT EM</t>
  </si>
  <si>
    <t>/work/infshared/GPM/Strategic/scripts/Track2/Delta_Load/GPM_EPD_PRE_ACXIOM_LOAD_ONGOING_PARALLEL.sh  TERM_WL1 DIRECT EM</t>
  </si>
  <si>
    <t>/work/infshared/GPM/Strategic/scripts/Track2/Delta_Load/GPM_EPD_PRE_ACXIOM_LOAD_ONGOING_PARALLEL.sh  MAH_WL1 DIRECT EM</t>
  </si>
  <si>
    <t>/work/infshared/GPM/Strategic/scripts/Track2/Delta_Load/GPM_EPD_PRE_ACXIOM_LOAD_ONGOING_PARALLEL.sh  CRIL_WL1 DIRECT EM</t>
  </si>
  <si>
    <t>/work/infshared/GPM/Strategic/scripts/Track2/Delta_Load/GPM_EPD_PRE_ACXIOM_LOAD_ONGOING_PARALLEL.sh  VSP_WL1 DIRECT EM</t>
  </si>
  <si>
    <t>/work/infshared/GPM/Strategic/scripts/Track2/Delta_Load/GPM_EPD_PRE_ACXIOM_LOAD_ONGOING_PARALLEL.sh  UIS_SEGA DIRECT EM</t>
  </si>
  <si>
    <t>/work/infshared/GPM/Strategic/scripts/Track2/Delta_Load/GPM_EPD_PRE_ACXIOM_LOAD_ONGOING_PARALLEL.sh  UIS_SEGB DIRECT EM</t>
  </si>
  <si>
    <t>/work/infshared/GPM/Strategic/scripts/Track2/Delta_Load/GPM_EPD_PRE_ACXIOM_LOAD_ONGOING_PARALLEL.sh  UIS_SEGC DIRECT EM</t>
  </si>
  <si>
    <t>/work/infshared/GPM/Strategic/scripts/Track2/Delta_Load/GPM_EPD_PRE_ACXIOM_LOAD_ONGOING_PARALLEL.sh  UIS_SEGD DIRECT EM</t>
  </si>
  <si>
    <t>/work/infshared/GPM/Strategic/scripts/Track2/Delta_Load/GPM_EPD_PRE_ACXIOM_LOAD_ONGOING_PARALLEL.sh  UIS_SEGE DIRECT EM</t>
  </si>
  <si>
    <t>/work/infshared/GPM/Strategic/scripts/Track2/Delta_Load/GPM_EPD_PRE_ACXIOM_LOAD_ONGOING_PARALLEL.sh  UIS_SEGF DIRECT EM</t>
  </si>
  <si>
    <t>/work/infshared/GPM/Strategic/scripts/Track2/Delta_Load/GPM_EPD_PRE_ACXIOM_LOAD_ONGOING_PARALLEL.sh  UIS_SEGH DIRECT EM</t>
  </si>
  <si>
    <t>/work/infshared/GPM/Strategic/scripts/Track2/Delta_Load/GPM_EPD_PRE_ACXIOM_LOAD_ONGOING_PARALLEL.sh  UIS_SEGI DIRECT EM</t>
  </si>
  <si>
    <t>/work/infshared/GPM/Strategic/scripts/Track2/Delta_Load/GPM_EPD_PRE_ACXIOM_LOAD_ONGOING_PARALLEL.sh  UIS_SEGJ DIRECT EM</t>
  </si>
  <si>
    <t>/work/infshared/GPM/Strategic/scripts/Track2/Delta_Load/GPM_EPD_PRE_ACXIOM_LOAD_ONGOING_PARALLEL.sh  UIS_SEGK DIRECT EM</t>
  </si>
  <si>
    <t>/work/infshared/GPM/Strategic/scripts/Track2/Delta_Load/GPM_EPD_PRE_ACXIOM_LOAD_ONGOING_PARALLEL.sh  UIS_SEGL DIRECT EM</t>
  </si>
  <si>
    <t>/work/infshared/GPM/Strategic/scripts/Track2/Delta_Load/GPM_EPD_PRE_ACXIOM_LOAD_ONGOING_PARALLEL.sh  UIS_SEGM DIRECT EM</t>
  </si>
  <si>
    <t>/work/infshared/GPM/Strategic/scripts/Track2/Delta_Load/GPM_EPD_PRE_ACXIOM_LOAD_ONGOING_PARALLEL.sh  UIS_SEGN DIRECT EM</t>
  </si>
  <si>
    <t>/work/infshared/GPM/Strategic/scripts/Track2/Delta_Load/GPM_EPD_PRE_ACXIOM_LOAD_ONGOING_PARALLEL.sh  UIS_SEGO DIRECT EM</t>
  </si>
  <si>
    <t>/work/infshared/GPM/Strategic/scripts/Track2/Delta_Load/GPM_EPD_PRE_ACXIOM_LOAD_ONGOING_PARALLEL.sh  UIS_SEGP DIRECT EM</t>
  </si>
  <si>
    <t>/work/infshared/GPM/Strategic/scripts/Track2/Delta_Load/GPM_EPD_PRE_ACXIOM_LOAD_ONGOING_PARALLEL.sh  UIS_SEGR DIRECT EM</t>
  </si>
  <si>
    <t>/work/infshared/GPM/Strategic/scripts/Track2/Delta_Load/GPM_EPD_PRE_ACXIOM_LOAD_ONGOING_PARALLEL.sh  UIS_SEGT DIRECT EM</t>
  </si>
  <si>
    <t>/work/infshared/GPM/Strategic/scripts/Track2/Delta_Load/GPM_EPD_PRE_ACXIOM_LOAD_ONGOING_PARALLEL.sh  UIS_SEGU DIRECT EM</t>
  </si>
  <si>
    <t>/work/infshared/GPM/Strategic/scripts/Track2/Delta_Load/GPM_EPD_PRE_ACXIOM_LOAD_ONGOING_PARALLEL.sh  UIS_SEGV DIRECT EM</t>
  </si>
  <si>
    <t>/work/infshared/GPM/Strategic/scripts/Track2/Delta_Load/GPM_EPD_PRE_ACXIOM_LOAD_ONGOING_PARALLEL.sh  UIS_SEGW DIRECT EM</t>
  </si>
  <si>
    <t>/work/infshared/GPM/Strategic/scripts/Track2/Delta_Load/GPM_EPD_PRE_ACXIOM_LOAD_ONGOING_PARALLEL.sh  UIS_SEGX DIRECT EM</t>
  </si>
  <si>
    <t>/work/infshared/GPM/Strategic/scripts/Track2/Delta_Load/GPM_EPD_PRE_ACXIOM_LOAD_ONGOING_PARALLEL.sh  IBDW_WL1 IBDW EM</t>
  </si>
  <si>
    <t>/work/infshared/GPM/Strategic/scripts/Track2/Delta_Load/GPM_EPD_PRE_ACXIOM_LOAD_ONGOING_PARALLEL.sh  IBDW_WLG IBDW EM</t>
  </si>
  <si>
    <t>/work/infshared/GPM/Strategic/scripts/Track2/Delta_Load/GPM_EPD_PRE_ACXIOM_LOAD_ONGOING_PARALLEL.sh  IBDW_WLK IBDW EM</t>
  </si>
  <si>
    <t>/work/infshared/GPM/Strategic/scripts/Track2/Delta_Load/GPM_EPD_PRE_ACXIOM_LOAD_ONGOING_PARALLEL.sh  IBDW_WL3 IBDW EM</t>
  </si>
  <si>
    <t>/work/infshared/GPM/Strategic/scripts/Track2/Delta_Load/GPM_EPD_PRE_ACXIOM_LOAD_ONGOING_PARALLEL.sh  IBDW_WLH IBDW EM</t>
  </si>
  <si>
    <t>/work/infshared/GPM/Strategic/scripts/Track2/Delta_Load/GPM_EPD_PRE_ACXIOM_LOAD_ONGOING_PARALLEL.sh  IBDW_WLL IBDW EM</t>
  </si>
  <si>
    <t>/work/infshared/GPM/Strategic/scripts/Track2/Delta_Load/GPM_EPD_PRE_ACXIOM_LOAD_ONGOING_PARALLEL.sh  IBDW_WLO IBDW EM</t>
  </si>
  <si>
    <t>/work/infshared/GPM/Strategic/scripts/Track2/Delta_Load/GPM_EPD_PRE_ACXIOM_LOAD_ONGOING_PARALLEL.sh  IBDW_WLF IBDW EM</t>
  </si>
  <si>
    <t>/work/infshared/GPM/Strategic/scripts/Track2/Delta_Load/GPM_EPD_PRE_ACXIOM_LOAD_ONGOING_PARALLEL.sh  IBDW_WLQ IBDW EM</t>
  </si>
  <si>
    <t>/work/infshared/GPM/Strategic/scripts/Track2/Delta_Load/GPM_EPD_PRE_ACXIOM_LOAD_ONGOING_PARALLEL.sh  IBDW_TP1 TPA1 EM</t>
  </si>
  <si>
    <t>/work/infshared/GPM/Strategic/scripts/Track2/Delta_Load/GPM_EPD_PRE_ACXIOM_LOAD_ONGOING_PARALLEL.sh  IBDW_TP2 TPA1 EM</t>
  </si>
  <si>
    <t>/work/infshared/GPM/Strategic/scripts/Track2/Delta_Load/GPM_EPD_PRE_ACXIOM_LOAD_ONGOING_PARALLEL.sh  IBDW_TP3 TPA1 EM</t>
  </si>
  <si>
    <t>/work/infshared/GPM/Strategic/scripts/Track2/Delta_Load/GPM_EPD_PRE_ACXIOM_LOAD_ONGOING_PARALLEL.sh  IBDW_TP4 TPA1 EM</t>
  </si>
  <si>
    <t>/work/infshared/GPM/Strategic/scripts/Track2/Delta_Load/GPM_EPD_PRE_ACXIOM_LOAD_ONGOING_PARALLEL.sh  IBDW_TP5 TPA1 EM</t>
  </si>
  <si>
    <t>/work/infshared/GPM/Strategic/scripts/Track2/Delta_Load/GPM_EPD_PRE_ACXIOM_LOAD_ONGOING_PARALLEL.sh  IBDW_TP6 TPA2 EM</t>
  </si>
  <si>
    <t>/work/infshared/GPM/Strategic/scripts/Track2/Delta_Load/GPM_EPD_PRE_ACXIOM_LOAD_ONGOING_PARALLEL.sh  IBDW_TP7 TPA2 EM</t>
  </si>
  <si>
    <t>/work/infshared/GPM/Strategic/scripts/Track2/Delta_Load/GPM_EPD_PRE_ACXIOM_LOAD_ONGOING_PARALLEL.sh  IBDW_TP8 TPA2 EM</t>
  </si>
  <si>
    <t>/work/infshared/GPM/Strategic/scripts/Track2/Delta_Load/GPM_EPD_PRE_ACXIOM_LOAD_ONGOING_PARALLEL.sh  IBDW_TP9 TPA2 EM</t>
  </si>
  <si>
    <t>/work/infshared/GPM/Strategic/scripts/Track2/Delta_Load/GPM_EPD_PRE_ACXIOM_LOAD_ONGOING_PARALLEL.sh  IBDW_WL2 IBDW EM</t>
  </si>
  <si>
    <t>/work/infshared/GPM/Strategic/scripts/Track2/Delta_Load/GPM_EPD_PRE_ACXIOM_LOAD_ONGOING_PARALLEL.sh  IBDW_WLS IBDW EM</t>
  </si>
  <si>
    <t>/work/infshared/GPM/Strategic/scripts/Track2/Delta_Load/GPM_EPD_PRE_ACXIOM_LOAD_ONGOING_PARALLEL.sh  IBDW_WL7 IBDW EM</t>
  </si>
  <si>
    <t>/work/infshared/GPM/Strategic/scripts/Track2/Delta_Load/GPM_EPD_PRE_ACXIOM_LOAD_ONGOING_PARALLEL.sh  IBDW_WL4 IBDW EM</t>
  </si>
  <si>
    <t>/work/infshared/GPM/Strategic/scripts/Track2/Delta_Load/GPM_EPD_PRE_ACXIOM_LOAD_ONGOING_PARALLEL.sh  IBDW_WLB IBDW EM</t>
  </si>
  <si>
    <t>/work/infshared/GPM/Strategic/scripts/Track2/Delta_Load/GPM_EPD_PRE_ACXIOM_LOAD_ONGOING_PARALLEL.sh  IBDW_WLT IBDW EM</t>
  </si>
  <si>
    <t>/work/infshared/GPM/Strategic/scripts/Track2/Delta_Load/GPM_EPD_PRE_ACXIOM_LOAD_ONGOING_PARALLEL.sh  IBDW_WLD IBDW EM</t>
  </si>
  <si>
    <t>/work/infshared/GPM/Strategic/scripts/Track2/Delta_Load/GPM_EPD_PRE_ACXIOM_LOAD_ONGOING_PARALLEL.sh  IBDW_WL5 IBDW EM</t>
  </si>
  <si>
    <t>/work/infshared/GPM/Strategic/scripts/Track2/Delta_Load/GPM_EPD_PRE_ACXIOM_LOAD_ONGOING_PARALLEL.sh  IBDW_WLI IBDW EM</t>
  </si>
  <si>
    <t>/work/infshared/GPM/Strategic/scripts/Track2/Delta_Load/GPM_EPD_PRE_ACXIOM_LOAD_ONGOING_PARALLEL.sh  IBDW_WLM IBDW EM</t>
  </si>
  <si>
    <t>/work/infshared/GPM/Strategic/scripts/Track2/Delta_Load/GPM_EPD_PRE_ACXIOM_LOAD_ONGOING_PARALLEL.sh  IBDW_WLJ IBDW EM</t>
  </si>
  <si>
    <t>/work/infshared/GPM/Strategic/scripts/Track2/Delta_Load/GPM_EPD_PRE_ACXIOM_LOAD_ONGOING_PARALLEL.sh  IBDW_WLN IBDW EM</t>
  </si>
  <si>
    <t>/work/infshared/GPM/Strategic/scripts/Track2/Delta_Load/GPM_EPD_PRE_ACXIOM_LOAD_ONGOING_PARALLEL.sh  IBDW_WLP IBDW EM</t>
  </si>
  <si>
    <t>/work/infshared/GPM/Strategic/scripts/Track2/Delta_Load/GPM_EPD_PRE_ACXIOM_LOAD_ONGOING_PARALLEL.sh  IBDW_WLR IBDW EM</t>
  </si>
  <si>
    <t xml:space="preserve">
11:00 A.M (Mon - Sat)</t>
  </si>
  <si>
    <t>BEMD_ODS_GRP_PLN_SPNSR_GPM3</t>
  </si>
  <si>
    <t xml:space="preserve"> /work/infshared/GPM/Strategic/scripts/Track2/Delta_Load</t>
  </si>
  <si>
    <t>/work/infshared/GPM/Strategic/Source/Track2/GPS/trigger/Ongoing_GRP_PLN_SPNSR.TXT</t>
  </si>
  <si>
    <t>/work/infshared/GPM/Strategic/scripts/EDM/</t>
  </si>
  <si>
    <t>/work/infshared/GPM/Strategic/scripts/EDM/GPM_STRTGC_EDM_ADHOC_EXTRACT_MAIN.sh</t>
  </si>
  <si>
    <t>/work/infshared/GPM/Strategic/scripts/EDM/GPM_STRTGC_EDM_RESPONSE_MAIN.sh</t>
  </si>
  <si>
    <t>/work/infshared/GPM/Strategic/scripts/EDM/GPM_STRTGC_EDM_SPLIT_PROCESS_MAIN.sh</t>
  </si>
  <si>
    <t>CPD_WL1</t>
  </si>
  <si>
    <t>CPD</t>
  </si>
  <si>
    <t>eDPM</t>
  </si>
  <si>
    <t>9:00 P.M. 
(Mon - Fri)</t>
  </si>
  <si>
    <t>Tue - Sat
1:00 P.M.</t>
  </si>
  <si>
    <t>DMBA</t>
  </si>
  <si>
    <t>CDF CLIFEVNT</t>
  </si>
  <si>
    <t>ATLS_WL1</t>
  </si>
  <si>
    <t>/work/infshared/GPM/Strategic/scripts/Cutover/OLED_DAY2/</t>
  </si>
  <si>
    <t>Daily</t>
  </si>
  <si>
    <t>AQ953003</t>
  </si>
  <si>
    <t>Schedule Name
/ Job Stream(16)</t>
  </si>
  <si>
    <t>Job Name(40)</t>
  </si>
  <si>
    <t>07:05 A.M. (Mon-Sat)</t>
  </si>
  <si>
    <t>UIS_ELGB</t>
  </si>
  <si>
    <t>09:00 A.M (Tue - Sat)</t>
  </si>
  <si>
    <t>Mon -Sat</t>
  </si>
  <si>
    <t>UIS File dependency can be set in the Script level. Script will wait till the RGST CTRL landed in the source location and post that script will wait one more min and then it will trigger the workflow.</t>
  </si>
  <si>
    <t>8:00 PM
(Mon to Sun)</t>
  </si>
  <si>
    <t>04:30 A.M. (Sun - Thu)</t>
  </si>
  <si>
    <t>Sun-Thu</t>
  </si>
  <si>
    <t>Saturday</t>
  </si>
  <si>
    <t>Weekly RM</t>
  </si>
  <si>
    <t>CPD File Re-structure</t>
  </si>
  <si>
    <t>CPX FTP IDQ SUN</t>
  </si>
  <si>
    <t>FTP IDQ CMPLX</t>
  </si>
  <si>
    <t>Dependency</t>
  </si>
  <si>
    <t>SL NO</t>
  </si>
  <si>
    <t>Sunday</t>
  </si>
  <si>
    <t>Timing</t>
  </si>
  <si>
    <t>CPD EM CMPLX SUN</t>
  </si>
  <si>
    <t>CPD EM</t>
  </si>
  <si>
    <t>CPD CMPLX</t>
  </si>
  <si>
    <t>Weekly Refresh</t>
  </si>
  <si>
    <t>Job Stream Name</t>
  </si>
  <si>
    <t>Create a 0 byte registration, policy and party data and control files for EM and CMPLX</t>
  </si>
  <si>
    <t>Modify the script to handle 0 byte data files and registration control file</t>
  </si>
  <si>
    <t>1. File dpendency needs to be set, if file is not present then needs to be exited
2. Modify the script to handle 0 byte data files and registration control file</t>
  </si>
  <si>
    <t>Weekly RM control file dependency</t>
  </si>
  <si>
    <t>Dependencies/Modifications</t>
  </si>
  <si>
    <t>Weekly refresh control file dependency</t>
  </si>
  <si>
    <t xml:space="preserve">7:05 A.M (Sun)
</t>
  </si>
  <si>
    <t>Sun</t>
  </si>
  <si>
    <t>BEMD_CPD_RESTRUCTURE_SUN_GPM3</t>
  </si>
  <si>
    <t>BEMD_CPD_EM_SUN_GPM3</t>
  </si>
  <si>
    <t>BEMD_CPD_CPX_SUN_GPM3</t>
  </si>
  <si>
    <t>/work/infshared/GPM/Strategic/scripts/Track2/Delta_Load/POST_ACXIOM_WKLY_RFRSH.sh PA</t>
  </si>
  <si>
    <t>/work/infshared/GPM/Strategic/scripts/Track2/Delta_Load/POST_ACXIOM_WKLY_RFRSH.sh WR</t>
  </si>
  <si>
    <t>BEMD_MATCH_MERGE_PARTY</t>
  </si>
  <si>
    <t xml:space="preserve">Job stream:BEMD_GPM_MDM
Job name: BEMD_MATCH_MERGE_PARTY
Server QA: lxrshinoft005
Server PROD: lxschinofp001
</t>
  </si>
  <si>
    <t>BEMD_STRTGC_LANDING_EDM</t>
  </si>
  <si>
    <t>BEMD_STR_LANDEDM</t>
  </si>
  <si>
    <t>Puneet's Job</t>
  </si>
  <si>
    <t>BEMD_EDM_ML_LOAD</t>
  </si>
  <si>
    <t>Monthly
(2nd Sunday of each Month)</t>
  </si>
  <si>
    <t>Job Stream: BEMD_EDM_MDM
Job Name: BEMD_EDM_ML_LOAD
Server QA: lxrshinoft005
Server PROD: lxschinofp001</t>
  </si>
  <si>
    <t>BEMD_EDM_IO</t>
  </si>
  <si>
    <t>BEMD_EDM_EXTRACT_IO</t>
  </si>
  <si>
    <t>Schedule Name
/Job Stream</t>
  </si>
  <si>
    <t>Schedule Days</t>
  </si>
  <si>
    <t>Server/Job Dependency</t>
  </si>
  <si>
    <t>BEMD_GPM_MDM</t>
  </si>
  <si>
    <t>BEMD_LOOKUP_STAGE</t>
  </si>
  <si>
    <t>lxrshinoft005</t>
  </si>
  <si>
    <t>sh /metlife/Informatica/GPM/MDMExecuteBatch/scripts/mdm_exec_batch_proc.sh -action execbatchgroup -batchgroupname "BG Lookups Stage" -resume true</t>
  </si>
  <si>
    <t>AQ953004</t>
  </si>
  <si>
    <t>Mon - Sat</t>
  </si>
  <si>
    <t>NO</t>
  </si>
  <si>
    <t>BEMD_ML_STAGE</t>
  </si>
  <si>
    <t>sh /metlife/Informatica/GPM/MDMExecuteBatch/scripts/mdm_exec_batch_proc.sh -action execbatchgroup -batchgroupname "BG ML Stage" -resume true</t>
  </si>
  <si>
    <t>lxrshinoft005:BEMD_LOOKUP_STAGE</t>
  </si>
  <si>
    <t>BEMD_AXM_STAGE</t>
  </si>
  <si>
    <t>sh /metlife/Informatica/GPM/MDMExecuteBatch/scripts/mdm_exec_batch_proc.sh -action execbatchgroup -batchgroupname "BG AXM Stage" -resume true</t>
  </si>
  <si>
    <t>lxrshinoft005:BEMD_ML_STAGE</t>
  </si>
  <si>
    <t>BEMD_AXMP_STAGE</t>
  </si>
  <si>
    <t>sh /metlife/Informatica/GPM/MDMExecuteBatch/scripts/mdm_exec_batch_proc.sh -action execbatchgroup -batchgroupname "BG AXMP Stage" -resume true</t>
  </si>
  <si>
    <t>lxrshinoft005:BEMD_AXM_STAGE</t>
  </si>
  <si>
    <t>BEMD_LOOKUP_LOAD</t>
  </si>
  <si>
    <t>sh /metlife/Informatica/GPM/MDMExecuteBatch/scripts/mdm_exec_batch_proc.sh -action execbatchgroup -batchgroupname "BG Lookups Load" -resume true</t>
  </si>
  <si>
    <t>lxrshinoft005:BEMD_AXMP_STAGE</t>
  </si>
  <si>
    <t>BEMD_ML_LOAD</t>
  </si>
  <si>
    <t>sh /metlife/Informatica/GPM/MDMExecuteBatch/scripts/mdm_exec_batch_proc.sh -action execbatchgroup -batchgroupname "BG ML Load" -resume true</t>
  </si>
  <si>
    <t>lxrshinoft005:BEMD_LOOKUP_LOAD</t>
  </si>
  <si>
    <t>BEMD_AXM_LOAD</t>
  </si>
  <si>
    <t>sh /metlife/Informatica/GPM/MDMExecuteBatch/scripts/mdm_exec_batch_proc.sh -action execbatchgroup -batchgroupname "BG AXM Load" -resume true</t>
  </si>
  <si>
    <t>lxrshinoft005:BEMD_ML_LOAD</t>
  </si>
  <si>
    <t>BEMD_AXMP_LOAD</t>
  </si>
  <si>
    <t>sh /metlife/Informatica/GPM/MDMExecuteBatch/scripts/mdm_exec_batch_proc.sh -action execbatchgroup -batchgroupname "BG AXMP Load" -resume true</t>
  </si>
  <si>
    <t>lxrshinoft005:BEMD_AXM_LOAD</t>
  </si>
  <si>
    <t>sh /metlife/Informatica/GPM/MDMExecuteBatch/scripts/mdm_exec_batch_proc.sh -action execbatchgroup -batchgroupname "BG Match Merge Party" -resume true</t>
  </si>
  <si>
    <t>lxrshinoft005:BEMD_AXMP_LOAD</t>
  </si>
  <si>
    <t>BEMD_EDM_MDM</t>
  </si>
  <si>
    <t>BEMD_EDM_LOOKUP_STAGE</t>
  </si>
  <si>
    <t>sh /metlife/Informatica/GPM/MDMExecuteBatch/scripts/mdm_exec_batch_proc.sh -action execbatchgroup -batchgroupname "BG Lookups EDM Stage" -resume true</t>
  </si>
  <si>
    <t>BEMD_EDM_ML_STAGE</t>
  </si>
  <si>
    <t>sh /metlife/Informatica/GPM/MDMExecuteBatch/scripts/mdm_exec_batch_proc.sh -action execbatchgroup -batchgroupname "BG ML EDM Stage" -resume true</t>
  </si>
  <si>
    <t>lxrshinoft005:BEMD_EDM_LOOKUP_STAGE</t>
  </si>
  <si>
    <t>BEMD_EDM_LOOKUP_LOAD</t>
  </si>
  <si>
    <t>sh /metlife/Informatica/GPM/MDMExecuteBatch/scripts/mdm_exec_batch_proc.sh -action execbatchgroup -batchgroupname "BG Lookups EDM Load" -resume true</t>
  </si>
  <si>
    <t>lxrshinoft005:BEMD_EDM_ML_STAGE</t>
  </si>
  <si>
    <t>sh /metlife/Informatica/GPM/MDMExecuteBatch/scripts/mdm_exec_batch_proc.sh -action execbatchgroup -batchgroupname "BG ML EDM Load" -resume true</t>
  </si>
  <si>
    <t>lxrshinoft005:BEMD_EDM_LOOKUP_LOAD</t>
  </si>
  <si>
    <t>BEMD_EDM_CREATE_TASK</t>
  </si>
  <si>
    <t>sh /metlife/Informatica/EDM/EdmCustomTask/EdmCustomTaskProcessor.sh &gt; customtask.log 2&gt;&amp;1 &amp;</t>
  </si>
  <si>
    <t>CPD SUNDAY</t>
  </si>
  <si>
    <t>All 7 days of the week.
Expected to start at 12 AM but no time based dependency</t>
  </si>
  <si>
    <t>LXRSBINOFT001:BEMD_STRTGC_LANDING_AXMP
Job Stream:BEMD_STR_LANDING
QA:LXRSBINOFT014
PROD:LXRSBINOFP011
&amp; 
BEMD_EDM_MDM.BEMD_EDM_ML_LOAD</t>
  </si>
  <si>
    <t>Expected to start on second Sunday but there is no time based dependency</t>
  </si>
  <si>
    <t xml:space="preserve">LXRSBINOFT001:BEMD_STR_LANDEDM .  
BEMD_STRTGC_LANDING_EDM
</t>
  </si>
  <si>
    <t>lxrshinoft005:BEMD_EDM_ML_LOAD</t>
  </si>
  <si>
    <t>MDM Environment Specific Information</t>
  </si>
  <si>
    <t>Environment Specific Information</t>
  </si>
  <si>
    <t>QA</t>
  </si>
  <si>
    <t>PROD</t>
  </si>
  <si>
    <t>lxrshinofp001</t>
  </si>
  <si>
    <t>AQ953006</t>
  </si>
  <si>
    <t>Status</t>
  </si>
  <si>
    <t>File dependency in Unix script is done.</t>
  </si>
  <si>
    <t>/work/infshared/GPM/Strategic/scripts/Track3/Pre_Acxiom/</t>
  </si>
  <si>
    <t>Module</t>
  </si>
  <si>
    <t>ETL Jobs</t>
  </si>
  <si>
    <t>MDM Jobs</t>
  </si>
  <si>
    <t>ETLJobs</t>
  </si>
  <si>
    <t>ETL</t>
  </si>
  <si>
    <t>For what this job is?</t>
  </si>
  <si>
    <t>BEMD_GPS_EXT_AGMT_STG</t>
  </si>
  <si>
    <t>BEMD_GPS_PARTY_AGMT_REL</t>
  </si>
  <si>
    <t>BEMD_GRP_PLN_SPNSR_GPM3 &amp; BEMD_GPS_EXT_AGMT_STG</t>
  </si>
  <si>
    <t>/work/infshared/GPM/Strategic/scripts/Track3/GPS/GPS_ONG_EXT_AGMT_STG.sh</t>
  </si>
  <si>
    <t>/work/infshared/GPM/Strategic/scripts/Track3/GPS/GPS_ONG_MAIN.sh</t>
  </si>
  <si>
    <t>/work/infshared/GPM/Strategic/scripts/Track3/GPS/GPS_ONG_PARTY_AGMT_REL.sh</t>
  </si>
  <si>
    <t>BEMD_ODS_POST_AXM</t>
  </si>
  <si>
    <t>BEMD_ODS_WK_REFRESH</t>
  </si>
  <si>
    <t>/work/infshared/GPM/Strategic/scripts/Cutover/OLED_DAY2/OLED_DAY_2_TRAN_ONGOING_MAIN.sh  ATLS_WL1 DIRECT</t>
  </si>
  <si>
    <t>/work/infshared/GPM/Strategic/scripts/Cutover/OLED_DAY3/GPS_CLIFEVNT_LOAD_ONGOING_PARALLEL.sh GRP_PLN_SPONSOR IDW</t>
  </si>
  <si>
    <t>BEMD_OLED_ATLS</t>
  </si>
  <si>
    <t>BEMD_OLED_ATLS_TRANSACTION</t>
  </si>
  <si>
    <t>BEMD_GPS_OLED_CLIFEVNT</t>
  </si>
  <si>
    <t>/work/infshared/GPM/Strategic/scripts/Track3/Complex/STRTGC_COMPLEX_FTP_IDQ.sh</t>
  </si>
  <si>
    <t>/work/infshared/GPM/Strategic/scripts/Track3/Pre_Acxiom/PRE_ACXIOM_MAIN.sh CPD_WL1</t>
  </si>
  <si>
    <t>/work/infshared/GPM/Strategic/scripts/Track3/Complex/STRTGC_COMPLEX_MAIN.sh CPD_WL1</t>
  </si>
  <si>
    <t>BEMD_ODS_GPS</t>
  </si>
  <si>
    <t>07:05 A.M (Mon - Sat)</t>
  </si>
  <si>
    <t>BEMD_CPX_ONG_FTP_IDQ_SUN_GPM3</t>
  </si>
  <si>
    <t>/work/infshared/GPM/Strategic/Source/Track3/</t>
  </si>
  <si>
    <t>BEMD_ONG_ELGB</t>
  </si>
  <si>
    <t>03:00 A.M (Sun - Fri)</t>
  </si>
  <si>
    <t>BEMD_CPX_FTP_IDQ</t>
  </si>
  <si>
    <t>BEMD_CPX_FILE_SPLIT_SUN_GPM3</t>
  </si>
  <si>
    <t>BEMD_ONG_SUN</t>
  </si>
  <si>
    <t>/work/infshared/GPM/Strategic/scripts/Track2/Delta_Load/GPM_EPD_PRE_ACXIOM_LOAD_ONGOING_PARALLEL.sh  CPD_WL1 DIRECT EM</t>
  </si>
  <si>
    <t>BEMD_ODS_CPD</t>
  </si>
  <si>
    <t>BEMD_ODS_IBDW_1</t>
  </si>
  <si>
    <t>BEMD_ODS_IBDW_4</t>
  </si>
  <si>
    <t>BEMD_ODS_IBDW_3</t>
  </si>
  <si>
    <t>BEMD_ODS_IBDW_2</t>
  </si>
  <si>
    <t>/work/infshared/GPM/Strategic/scripts/Track2/Delta_Load/GPM_EPD_GPS_LOAD_ONGOING_PARALLEL.sh</t>
  </si>
  <si>
    <t>BEMD_ODS_CPD_SUN</t>
  </si>
  <si>
    <t>Sun 7:05 a.m.
(Sat schedule)</t>
  </si>
  <si>
    <t>Sun 7:00 a.m.
(Sat schedule)</t>
  </si>
  <si>
    <t>CPD Sunday Batch</t>
  </si>
  <si>
    <t>BEMD_ODS_CPD_SUN_EM_GPM3</t>
  </si>
  <si>
    <t>BEMD_ODS_CPD_SUN_CPX_GPM3</t>
  </si>
  <si>
    <t>/work/infshared/GPM/Strategic/scripts/Track2/Delta_Load/GPM_EPD_PRE_ACXIOM_LOAD_ONGOING_PARALLEL.sh CPD_WL1 DIRECT CMPLX</t>
  </si>
  <si>
    <t>/work/infshared/GPM/Strategic/scripts/Track2/Delta_Load/GPM_EPD_PRE_ACXIOM_LOAD_ONGOING_PARALLEL.sh CPD_WL1 DIRECT EM</t>
  </si>
  <si>
    <t>/work/infshared/GPM/Strategic/Source/Track2/Easy_Moderate/Trigger/Ongoing_Complete_CPD_WL1.TXT</t>
  </si>
  <si>
    <t>/work/infshared/GPM/Strategic/Source/Track2/Easy_Moderate/Trigger/Ongoing_Cmplx_Complete_CPD_WL1.TXT</t>
  </si>
  <si>
    <t>BEMD_ODS_CPX_ONG</t>
  </si>
  <si>
    <t>BEMD_CPX_ODS_CPD_WL1_GPM3</t>
  </si>
  <si>
    <r>
      <t xml:space="preserve">11:00 A.M (Mon - </t>
    </r>
    <r>
      <rPr>
        <b/>
        <sz val="8"/>
        <color rgb="FFFF0000"/>
        <rFont val="Arial"/>
        <family val="2"/>
      </rPr>
      <t>Sat</t>
    </r>
    <r>
      <rPr>
        <b/>
        <sz val="8"/>
        <rFont val="Arial"/>
        <family val="2"/>
      </rPr>
      <t>)</t>
    </r>
  </si>
  <si>
    <t>Set up in Maestro</t>
  </si>
  <si>
    <t>Completed</t>
  </si>
  <si>
    <t>Not required</t>
  </si>
  <si>
    <t>Submitted today</t>
  </si>
  <si>
    <r>
      <rPr>
        <strike/>
        <sz val="8"/>
        <color theme="1"/>
        <rFont val="Arial"/>
        <family val="2"/>
      </rPr>
      <t xml:space="preserve">BEMD_CPX_ONG_SPLIT
</t>
    </r>
    <r>
      <rPr>
        <sz val="8"/>
        <color theme="1"/>
        <rFont val="Arial"/>
        <family val="2"/>
      </rPr>
      <t>BEMD_CPX_ONG_SPT</t>
    </r>
  </si>
  <si>
    <t>BEMD_GPS_ONG</t>
  </si>
  <si>
    <t>Script not avilable</t>
  </si>
  <si>
    <t>BEMD_STR_LANDING.BEMD_STRTGC_LANDING_ML</t>
  </si>
  <si>
    <t>EDPM</t>
  </si>
  <si>
    <t>BEMD_ONG_EDPM</t>
  </si>
  <si>
    <t>Modified the script,need validation</t>
  </si>
  <si>
    <t>BEMD_CPX_ONG_ALL</t>
  </si>
  <si>
    <t>Sun 9:00 a.m.
(Sun schedule)</t>
  </si>
  <si>
    <t>BEMD_ONG_SUN.BEMD_CPD_CPX_SUN_GPM3</t>
  </si>
  <si>
    <t>BEMD_POST_AXM.BEMD_ONG_PST_AXM_GPM3</t>
  </si>
  <si>
    <t>BEMD_STRTGC_LANDING</t>
  </si>
  <si>
    <t>BEMD_CPD_EM_SUN_GPM3 AND BEMD_CPX_FILE_SPLIT_SUN_GPM3</t>
  </si>
  <si>
    <t>/work/infshared/GPM/Strategic/Source/Track3/STG_TRACK1_LANDING_CORE_TABLES.sh</t>
  </si>
  <si>
    <t>Mon - Sat
4:00 P.M.</t>
  </si>
  <si>
    <t>Not Applicable as this is time dependent</t>
  </si>
  <si>
    <t>/work/infshared/GPM/Strategic/scripts/Track3/Pre_Acxiom_Extract/PRE_ACXIOM_EXTRCT_FTP.sh</t>
  </si>
  <si>
    <t>/work/infshared/GPM/Source/COMPLEX_SRC/CTRL_RGST_COMPLEX.txt/</t>
  </si>
  <si>
    <r>
      <t xml:space="preserve">BEMD_POST_AXM.BEMD_ONG_PST_AXM_GPM3
</t>
    </r>
    <r>
      <rPr>
        <sz val="8"/>
        <rFont val="Arial"/>
        <family val="2"/>
      </rPr>
      <t>BEMD_STR_LANDING.BEMD_STR_LANDING</t>
    </r>
  </si>
  <si>
    <r>
      <rPr>
        <strike/>
        <sz val="8"/>
        <rFont val="Arial"/>
        <family val="2"/>
      </rPr>
      <t>/work/infshared/GPM/Strategic/Source/Track3/Inbound/WEEKLY_RM/WEEKLY_RM_*.ctl</t>
    </r>
    <r>
      <rPr>
        <sz val="8"/>
        <rFont val="Arial"/>
        <family val="2"/>
      </rPr>
      <t xml:space="preserve">
/work/infshared/GPM/Source/POST_ACXIOM/Weekly_RM/WEEKLY_RM_*.ctl</t>
    </r>
  </si>
  <si>
    <r>
      <rPr>
        <strike/>
        <sz val="8"/>
        <rFont val="Arial"/>
        <family val="2"/>
      </rPr>
      <t>/work/infshared/GPM/Strategic/Source/Track3/Inbound/WEEKLY_REFRESH/WEEKLY_REFRESH_*.ctl</t>
    </r>
    <r>
      <rPr>
        <sz val="8"/>
        <rFont val="Arial"/>
        <family val="2"/>
      </rPr>
      <t xml:space="preserve">
/work/infshared/GPM/Source/POST_ACXIOM/Weekly_Evergreen/WEEKLY_REFRESH_*.ctl</t>
    </r>
  </si>
  <si>
    <t>Need to have a lock dependency on weekly RM</t>
  </si>
  <si>
    <t>BEMD_AXM_SFT_DLT</t>
  </si>
  <si>
    <t>BEMD_AXM_SFT_DLT_DLY_GPM3</t>
  </si>
  <si>
    <t>BEMD_EXTRCT_DLY.BEMD_PRE_AXM_EXTRCT_DLY_GPM3</t>
  </si>
  <si>
    <t>Sun - Fri
3:00 A.M.</t>
  </si>
  <si>
    <t xml:space="preserve">BEMD_GPS_CLIFEVNT </t>
  </si>
  <si>
    <t>/work/infshared/GPM/Strategic/Source/OLED_DAY3/CLIFEVNT.TXT</t>
  </si>
  <si>
    <t>BEMD_EXTRCT_DLY.BEMD_PRE_AXM_EXTRCT_DLY_GPM3
BEMD_AXM_SFT_DLT.BEMD_AXM_SFT_DLT_DLY_GPM3</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</si>
</sst>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1"/>
      <color theme="1"/>
      <name val="Calibri"/>
      <family val="2"/>
    </font>
    <font>
      <sz val="11"/>
      <color theme="1"/>
      <name val="Calibri"/>
      <family val="2"/>
      <scheme val="minor"/>
    </font>
    <font>
      <sz val="8"/>
      <color theme="1"/>
      <name val="Calibri"/>
      <family val="2"/>
    </font>
    <font>
      <b/>
      <sz val="8"/>
      <color theme="1"/>
      <name val="Arial"/>
      <family val="2"/>
    </font>
    <font>
      <sz val="8"/>
      <color theme="1"/>
      <name val="Calibri"/>
      <family val="2"/>
      <scheme val="minor"/>
    </font>
    <font>
      <b/>
      <sz val="8"/>
      <color theme="0"/>
      <name val="Arial"/>
      <family val="2"/>
    </font>
    <font>
      <b/>
      <sz val="8"/>
      <name val="Arial"/>
      <family val="2"/>
    </font>
    <font>
      <sz val="8"/>
      <name val="Arial"/>
      <family val="2"/>
    </font>
    <font>
      <sz val="8"/>
      <color theme="1"/>
      <name val="Arial"/>
      <family val="2"/>
    </font>
    <font>
      <sz val="8"/>
      <color rgb="FFFF0000"/>
      <name val="Arial"/>
      <family val="2"/>
    </font>
    <font>
      <b/>
      <sz val="8"/>
      <color rgb="FFFF0000"/>
      <name val="Arial"/>
      <family val="2"/>
    </font>
    <font>
      <sz val="8"/>
      <color rgb="FFFF0000"/>
      <name val="Calibri"/>
      <family val="2"/>
    </font>
    <font>
      <b/>
      <sz val="8"/>
      <color rgb="FF00B050"/>
      <name val="Arial"/>
      <family val="2"/>
    </font>
    <font>
      <sz val="8"/>
      <color rgb="FF00B050"/>
      <name val="Arial"/>
      <family val="2"/>
    </font>
    <font>
      <sz val="8"/>
      <color rgb="FF00B050"/>
      <name val="Calibri"/>
      <family val="2"/>
    </font>
    <font>
      <sz val="11"/>
      <color theme="1"/>
      <name val="Calibri"/>
      <family val="2"/>
    </font>
    <font>
      <b/>
      <sz val="18"/>
      <color theme="3"/>
      <name val="Cambria"/>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sz val="11"/>
      <color rgb="FFFFC000"/>
      <name val="Calibri"/>
      <family val="2"/>
    </font>
    <font>
      <sz val="11"/>
      <color rgb="FF00B050"/>
      <name val="Calibri"/>
      <family val="2"/>
    </font>
    <font>
      <sz val="9"/>
      <color theme="1"/>
      <name val="Arial"/>
      <family val="2"/>
    </font>
    <font>
      <b/>
      <sz val="9"/>
      <color theme="0"/>
      <name val="Arial"/>
      <family val="2"/>
    </font>
    <font>
      <sz val="9"/>
      <name val="Arial"/>
      <family val="2"/>
    </font>
    <font>
      <b/>
      <sz val="9"/>
      <name val="Arial"/>
      <family val="2"/>
    </font>
    <font>
      <b/>
      <sz val="9"/>
      <color theme="1"/>
      <name val="Arial"/>
      <family val="2"/>
    </font>
    <font>
      <sz val="9"/>
      <color rgb="FFFF0000"/>
      <name val="Arial"/>
      <family val="2"/>
    </font>
    <font>
      <b/>
      <sz val="9"/>
      <color indexed="81"/>
      <name val="Tahoma"/>
      <family val="2"/>
    </font>
    <font>
      <sz val="9"/>
      <color indexed="81"/>
      <name val="Tahoma"/>
      <family val="2"/>
    </font>
    <font>
      <strike/>
      <sz val="8"/>
      <color rgb="FFFF0000"/>
      <name val="Arial"/>
      <family val="2"/>
    </font>
    <font>
      <b/>
      <sz val="8"/>
      <name val="Calibri"/>
      <family val="2"/>
    </font>
    <font>
      <sz val="8"/>
      <name val="Calibri"/>
      <family val="2"/>
    </font>
    <font>
      <b/>
      <sz val="8"/>
      <color rgb="FFFF0000"/>
      <name val="Calibri"/>
      <family val="2"/>
    </font>
    <font>
      <b/>
      <sz val="8"/>
      <color theme="1"/>
      <name val="Calibri"/>
      <family val="2"/>
    </font>
    <font>
      <strike/>
      <sz val="8"/>
      <color theme="1"/>
      <name val="Arial"/>
      <family val="2"/>
    </font>
    <font>
      <strike/>
      <sz val="8"/>
      <name val="Arial"/>
      <family val="2"/>
    </font>
    <font>
      <sz val="8"/>
      <color rgb="FF0070C0"/>
      <name val="Calibri"/>
      <family val="2"/>
    </font>
    <font>
      <sz val="8"/>
      <color rgb="FF0070C0"/>
      <name val="Arial"/>
      <family val="2"/>
    </font>
  </fonts>
  <fills count="45">
    <fill>
      <patternFill patternType="none"/>
    </fill>
    <fill>
      <patternFill patternType="gray125"/>
    </fill>
    <fill>
      <patternFill patternType="solid">
        <fgColor indexed="5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s>
  <cellStyleXfs count="43">
    <xf numFmtId="0" fontId="0" fillId="0" borderId="0"/>
    <xf numFmtId="0" fontId="1" fillId="0" borderId="0"/>
    <xf numFmtId="0" fontId="16" fillId="0" borderId="0" applyNumberFormat="0" applyFill="0" applyBorder="0" applyAlignment="0" applyProtection="0"/>
    <xf numFmtId="0" fontId="17" fillId="0" borderId="8" applyNumberFormat="0" applyFill="0" applyAlignment="0" applyProtection="0"/>
    <xf numFmtId="0" fontId="18" fillId="0" borderId="9" applyNumberFormat="0" applyFill="0" applyAlignment="0" applyProtection="0"/>
    <xf numFmtId="0" fontId="19" fillId="0" borderId="10" applyNumberFormat="0" applyFill="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15" fillId="12" borderId="15" applyNumberFormat="0" applyFont="0" applyAlignment="0" applyProtection="0"/>
    <xf numFmtId="0" fontId="29" fillId="0" borderId="0" applyNumberFormat="0" applyFill="0" applyBorder="0" applyAlignment="0" applyProtection="0"/>
    <xf numFmtId="0" fontId="30" fillId="0" borderId="16" applyNumberFormat="0" applyFill="0" applyAlignment="0" applyProtection="0"/>
    <xf numFmtId="0" fontId="31"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15" fillId="34" borderId="0" applyNumberFormat="0" applyBorder="0" applyAlignment="0" applyProtection="0"/>
    <xf numFmtId="0" fontId="15" fillId="35" borderId="0" applyNumberFormat="0" applyBorder="0" applyAlignment="0" applyProtection="0"/>
    <xf numFmtId="0" fontId="31" fillId="36" borderId="0" applyNumberFormat="0" applyBorder="0" applyAlignment="0" applyProtection="0"/>
  </cellStyleXfs>
  <cellXfs count="250">
    <xf numFmtId="0" fontId="0" fillId="0" borderId="0" xfId="0"/>
    <xf numFmtId="0" fontId="5" fillId="2" borderId="1" xfId="1" applyFont="1" applyFill="1" applyBorder="1" applyAlignment="1">
      <alignment horizontal="left" vertical="top" wrapText="1"/>
    </xf>
    <xf numFmtId="0" fontId="13" fillId="3" borderId="1" xfId="1" applyFont="1" applyFill="1" applyBorder="1" applyAlignment="1">
      <alignment horizontal="left" vertical="top" wrapText="1"/>
    </xf>
    <xf numFmtId="0" fontId="8" fillId="3" borderId="2" xfId="1" applyFont="1" applyFill="1" applyBorder="1" applyAlignment="1">
      <alignment horizontal="left" vertical="top"/>
    </xf>
    <xf numFmtId="0" fontId="7" fillId="3" borderId="1" xfId="1" applyFont="1" applyFill="1" applyBorder="1" applyAlignment="1">
      <alignment horizontal="left" vertical="top" wrapText="1"/>
    </xf>
    <xf numFmtId="0" fontId="8" fillId="3" borderId="5" xfId="1" applyFont="1" applyFill="1" applyBorder="1" applyAlignment="1">
      <alignment horizontal="left" vertical="top"/>
    </xf>
    <xf numFmtId="0" fontId="8" fillId="3" borderId="4" xfId="1" applyFont="1" applyFill="1" applyBorder="1" applyAlignment="1">
      <alignment horizontal="left" vertical="top"/>
    </xf>
    <xf numFmtId="0" fontId="7" fillId="37" borderId="1" xfId="1" applyFont="1" applyFill="1" applyBorder="1" applyAlignment="1">
      <alignment horizontal="left" vertical="top" wrapText="1"/>
    </xf>
    <xf numFmtId="0" fontId="9" fillId="3" borderId="1" xfId="1" applyFont="1" applyFill="1" applyBorder="1" applyAlignment="1">
      <alignment horizontal="left" vertical="top" wrapText="1"/>
    </xf>
    <xf numFmtId="0" fontId="3" fillId="4" borderId="6" xfId="1" applyFont="1" applyFill="1" applyBorder="1" applyAlignment="1">
      <alignment horizontal="left" vertical="top"/>
    </xf>
    <xf numFmtId="0" fontId="3" fillId="4" borderId="7" xfId="1" applyFont="1" applyFill="1" applyBorder="1" applyAlignment="1">
      <alignment horizontal="left" vertical="top"/>
    </xf>
    <xf numFmtId="0" fontId="8" fillId="37" borderId="1" xfId="1" applyFont="1" applyFill="1" applyBorder="1" applyAlignment="1">
      <alignment horizontal="left" vertical="top"/>
    </xf>
    <xf numFmtId="0" fontId="2" fillId="0" borderId="0" xfId="0" applyFont="1" applyAlignment="1">
      <alignment horizontal="left" vertical="top"/>
    </xf>
    <xf numFmtId="0" fontId="4" fillId="0" borderId="0" xfId="1" applyFont="1" applyAlignment="1">
      <alignment horizontal="left" vertical="top"/>
    </xf>
    <xf numFmtId="0" fontId="2" fillId="37" borderId="1" xfId="0" applyFont="1" applyFill="1" applyBorder="1" applyAlignment="1">
      <alignment horizontal="left" vertical="top"/>
    </xf>
    <xf numFmtId="0" fontId="0" fillId="5" borderId="0" xfId="0" applyFill="1"/>
    <xf numFmtId="0" fontId="0" fillId="0" borderId="1" xfId="0" applyBorder="1"/>
    <xf numFmtId="18" fontId="0" fillId="0" borderId="1" xfId="0" applyNumberFormat="1" applyBorder="1"/>
    <xf numFmtId="0" fontId="32" fillId="0" borderId="1" xfId="0" applyFont="1" applyBorder="1"/>
    <xf numFmtId="0" fontId="0" fillId="0" borderId="1" xfId="0" applyBorder="1" applyAlignment="1">
      <alignment wrapText="1"/>
    </xf>
    <xf numFmtId="0" fontId="33" fillId="0" borderId="1" xfId="0" applyFont="1" applyBorder="1"/>
    <xf numFmtId="0" fontId="28" fillId="0" borderId="1" xfId="0" applyFont="1" applyBorder="1"/>
    <xf numFmtId="0" fontId="8" fillId="37" borderId="1" xfId="1" applyFont="1" applyFill="1" applyBorder="1" applyAlignment="1">
      <alignment horizontal="left" vertical="top"/>
    </xf>
    <xf numFmtId="0" fontId="8" fillId="37" borderId="2" xfId="1" applyFont="1" applyFill="1" applyBorder="1" applyAlignment="1">
      <alignment horizontal="left" vertical="top"/>
    </xf>
    <xf numFmtId="0" fontId="9" fillId="37" borderId="2" xfId="1" applyFont="1" applyFill="1" applyBorder="1" applyAlignment="1">
      <alignment vertical="top" wrapText="1"/>
    </xf>
    <xf numFmtId="0" fontId="9" fillId="37" borderId="4" xfId="1" applyFont="1" applyFill="1" applyBorder="1" applyAlignment="1">
      <alignment vertical="top" wrapText="1"/>
    </xf>
    <xf numFmtId="0" fontId="9" fillId="37" borderId="1" xfId="1" applyFont="1" applyFill="1" applyBorder="1" applyAlignment="1">
      <alignment vertical="top" wrapText="1"/>
    </xf>
    <xf numFmtId="0" fontId="34" fillId="0" borderId="0" xfId="0" applyFont="1" applyAlignment="1">
      <alignment horizontal="left" vertical="top"/>
    </xf>
    <xf numFmtId="0" fontId="34" fillId="0" borderId="0" xfId="0" applyFont="1" applyAlignment="1">
      <alignment horizontal="left" vertical="top" wrapText="1"/>
    </xf>
    <xf numFmtId="0" fontId="34" fillId="0" borderId="0" xfId="0" applyFont="1" applyFill="1" applyAlignment="1">
      <alignment horizontal="left" vertical="top"/>
    </xf>
    <xf numFmtId="0" fontId="35" fillId="2" borderId="1" xfId="0" applyFont="1" applyFill="1" applyBorder="1" applyAlignment="1">
      <alignment horizontal="left" vertical="top" wrapText="1"/>
    </xf>
    <xf numFmtId="0" fontId="34" fillId="38" borderId="1" xfId="0" applyFont="1" applyFill="1" applyBorder="1" applyAlignment="1">
      <alignment horizontal="left" vertical="top"/>
    </xf>
    <xf numFmtId="0" fontId="0" fillId="0" borderId="0" xfId="0" applyAlignment="1">
      <alignment horizontal="left"/>
    </xf>
    <xf numFmtId="0" fontId="36" fillId="39"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9" fillId="39" borderId="1" xfId="0" applyFont="1" applyFill="1" applyBorder="1" applyAlignment="1">
      <alignment horizontal="left" vertical="center" wrapText="1"/>
    </xf>
    <xf numFmtId="0" fontId="34" fillId="39" borderId="0" xfId="0" applyFont="1" applyFill="1" applyAlignment="1">
      <alignment horizontal="left" vertical="top"/>
    </xf>
    <xf numFmtId="0" fontId="36" fillId="39" borderId="2" xfId="0" applyFont="1" applyFill="1" applyBorder="1" applyAlignment="1">
      <alignment horizontal="left" vertical="center" wrapText="1"/>
    </xf>
    <xf numFmtId="0" fontId="36" fillId="3" borderId="2" xfId="0" applyFont="1" applyFill="1" applyBorder="1" applyAlignment="1">
      <alignment horizontal="center" vertical="center" wrapText="1"/>
    </xf>
    <xf numFmtId="0" fontId="39" fillId="39" borderId="2" xfId="0" applyFont="1" applyFill="1" applyBorder="1" applyAlignment="1">
      <alignment horizontal="left" vertical="center" wrapText="1"/>
    </xf>
    <xf numFmtId="0" fontId="34" fillId="40" borderId="1" xfId="0" applyFont="1" applyFill="1" applyBorder="1" applyAlignment="1">
      <alignment horizontal="left" vertical="top"/>
    </xf>
    <xf numFmtId="0" fontId="36" fillId="40" borderId="1" xfId="0" applyFont="1" applyFill="1" applyBorder="1" applyAlignment="1">
      <alignment horizontal="left" vertical="center" wrapText="1"/>
    </xf>
    <xf numFmtId="0" fontId="34" fillId="40" borderId="1" xfId="0" applyFont="1" applyFill="1" applyBorder="1" applyAlignment="1">
      <alignment vertical="top" wrapText="1"/>
    </xf>
    <xf numFmtId="0" fontId="34" fillId="5" borderId="1" xfId="0" applyFont="1" applyFill="1" applyBorder="1" applyAlignment="1">
      <alignment horizontal="left" vertical="top" wrapText="1"/>
    </xf>
    <xf numFmtId="0" fontId="0" fillId="41" borderId="0" xfId="0" applyFill="1"/>
    <xf numFmtId="0" fontId="0" fillId="42" borderId="0" xfId="0" applyFill="1"/>
    <xf numFmtId="0" fontId="9" fillId="37" borderId="1" xfId="1" applyFont="1" applyFill="1" applyBorder="1" applyAlignment="1">
      <alignment horizontal="left" vertical="top" wrapText="1"/>
    </xf>
    <xf numFmtId="0" fontId="7" fillId="37" borderId="2" xfId="1" applyFont="1" applyFill="1" applyBorder="1" applyAlignment="1">
      <alignment horizontal="left" vertical="top" wrapText="1"/>
    </xf>
    <xf numFmtId="0" fontId="7" fillId="5" borderId="1" xfId="1" applyFont="1" applyFill="1" applyBorder="1" applyAlignment="1">
      <alignment horizontal="left" vertical="top" wrapText="1"/>
    </xf>
    <xf numFmtId="0" fontId="8" fillId="5" borderId="1" xfId="1" applyFont="1" applyFill="1" applyBorder="1" applyAlignment="1">
      <alignment horizontal="left" vertical="top"/>
    </xf>
    <xf numFmtId="0" fontId="9" fillId="5" borderId="4" xfId="1" applyFont="1" applyFill="1" applyBorder="1" applyAlignment="1">
      <alignment horizontal="left" vertical="top" wrapText="1"/>
    </xf>
    <xf numFmtId="0" fontId="6" fillId="43" borderId="1" xfId="1" applyFont="1" applyFill="1" applyBorder="1" applyAlignment="1">
      <alignment horizontal="left" vertical="top" wrapText="1"/>
    </xf>
    <xf numFmtId="0" fontId="8" fillId="43" borderId="1" xfId="1" applyFont="1" applyFill="1" applyBorder="1" applyAlignment="1">
      <alignment horizontal="left" vertical="top"/>
    </xf>
    <xf numFmtId="0" fontId="8" fillId="43" borderId="2" xfId="1" applyFont="1" applyFill="1" applyBorder="1" applyAlignment="1">
      <alignment horizontal="left" vertical="top"/>
    </xf>
    <xf numFmtId="0" fontId="7" fillId="43" borderId="1" xfId="1" applyFont="1" applyFill="1" applyBorder="1" applyAlignment="1">
      <alignment horizontal="left" vertical="top" wrapText="1"/>
    </xf>
    <xf numFmtId="0" fontId="8" fillId="43" borderId="1" xfId="1" applyFont="1" applyFill="1" applyBorder="1" applyAlignment="1">
      <alignment horizontal="left" vertical="top" wrapText="1"/>
    </xf>
    <xf numFmtId="0" fontId="2" fillId="43" borderId="0" xfId="0" applyFont="1" applyFill="1" applyAlignment="1">
      <alignment horizontal="left" vertical="top"/>
    </xf>
    <xf numFmtId="0" fontId="8" fillId="43" borderId="5" xfId="1" applyFont="1" applyFill="1" applyBorder="1" applyAlignment="1">
      <alignment horizontal="left" vertical="top"/>
    </xf>
    <xf numFmtId="0" fontId="8" fillId="43" borderId="0" xfId="1" applyFont="1" applyFill="1" applyAlignment="1">
      <alignment horizontal="left" vertical="top"/>
    </xf>
    <xf numFmtId="0" fontId="8" fillId="43" borderId="4" xfId="1" applyFont="1" applyFill="1" applyBorder="1" applyAlignment="1">
      <alignment horizontal="left" vertical="top"/>
    </xf>
    <xf numFmtId="0" fontId="42" fillId="43" borderId="1" xfId="1" applyFont="1" applyFill="1" applyBorder="1" applyAlignment="1">
      <alignment horizontal="left" vertical="top"/>
    </xf>
    <xf numFmtId="0" fontId="42" fillId="43" borderId="1" xfId="1" applyFont="1" applyFill="1" applyBorder="1" applyAlignment="1">
      <alignment horizontal="left" vertical="top" wrapText="1"/>
    </xf>
    <xf numFmtId="0" fontId="9" fillId="43" borderId="1" xfId="1" applyFont="1" applyFill="1" applyBorder="1" applyAlignment="1">
      <alignment horizontal="left" vertical="top"/>
    </xf>
    <xf numFmtId="0" fontId="9" fillId="43" borderId="1" xfId="1" applyFont="1" applyFill="1" applyBorder="1" applyAlignment="1">
      <alignment horizontal="left" vertical="top" wrapText="1"/>
    </xf>
    <xf numFmtId="0" fontId="9" fillId="43" borderId="0" xfId="1" applyFont="1" applyFill="1" applyAlignment="1">
      <alignment horizontal="left" vertical="top"/>
    </xf>
    <xf numFmtId="0" fontId="11" fillId="43" borderId="0" xfId="0" applyFont="1" applyFill="1" applyAlignment="1">
      <alignment horizontal="left" vertical="top"/>
    </xf>
    <xf numFmtId="0" fontId="4" fillId="43" borderId="0" xfId="1" applyFont="1" applyFill="1" applyAlignment="1">
      <alignment horizontal="left" vertical="top"/>
    </xf>
    <xf numFmtId="0" fontId="8" fillId="43" borderId="1" xfId="1" applyFont="1" applyFill="1" applyBorder="1" applyAlignment="1">
      <alignment horizontal="left" vertical="top" wrapText="1"/>
    </xf>
    <xf numFmtId="0" fontId="8" fillId="43" borderId="1" xfId="1" applyFont="1" applyFill="1" applyBorder="1" applyAlignment="1">
      <alignment horizontal="left" vertical="top"/>
    </xf>
    <xf numFmtId="0" fontId="2" fillId="43" borderId="1" xfId="0" applyFont="1" applyFill="1" applyBorder="1" applyAlignment="1">
      <alignment horizontal="left" vertical="top"/>
    </xf>
    <xf numFmtId="0" fontId="46" fillId="43" borderId="0" xfId="0" applyFont="1" applyFill="1" applyAlignment="1">
      <alignment horizontal="left" vertical="top"/>
    </xf>
    <xf numFmtId="0" fontId="9" fillId="3" borderId="1" xfId="1" applyFont="1" applyFill="1" applyBorder="1" applyAlignment="1">
      <alignment horizontal="left" vertical="top"/>
    </xf>
    <xf numFmtId="0" fontId="2" fillId="3" borderId="0" xfId="0" applyFont="1" applyFill="1" applyAlignment="1">
      <alignment horizontal="left" vertical="top"/>
    </xf>
    <xf numFmtId="0" fontId="7" fillId="3" borderId="1" xfId="1" applyFont="1" applyFill="1" applyBorder="1" applyAlignment="1">
      <alignment horizontal="left" vertical="top"/>
    </xf>
    <xf numFmtId="0" fontId="7" fillId="3" borderId="3" xfId="1" applyFont="1" applyFill="1" applyBorder="1" applyAlignment="1">
      <alignment horizontal="left" vertical="top" wrapText="1"/>
    </xf>
    <xf numFmtId="0" fontId="44" fillId="3" borderId="0" xfId="0" applyFont="1" applyFill="1" applyAlignment="1">
      <alignment horizontal="left" vertical="top"/>
    </xf>
    <xf numFmtId="0" fontId="6" fillId="3" borderId="5" xfId="1" applyFont="1" applyFill="1" applyBorder="1" applyAlignment="1">
      <alignment horizontal="left" vertical="top" wrapText="1"/>
    </xf>
    <xf numFmtId="0" fontId="6" fillId="3" borderId="4" xfId="1" applyFont="1" applyFill="1" applyBorder="1" applyAlignment="1">
      <alignment horizontal="left" vertical="top" wrapText="1"/>
    </xf>
    <xf numFmtId="0" fontId="8" fillId="3" borderId="4" xfId="1" applyFont="1" applyFill="1" applyBorder="1" applyAlignment="1">
      <alignment horizontal="left" vertical="top" wrapText="1"/>
    </xf>
    <xf numFmtId="0" fontId="8" fillId="3" borderId="2" xfId="1" applyFont="1" applyFill="1" applyBorder="1" applyAlignment="1">
      <alignment horizontal="center" vertical="center"/>
    </xf>
    <xf numFmtId="0" fontId="8" fillId="43" borderId="1" xfId="1" applyFont="1" applyFill="1" applyBorder="1" applyAlignment="1">
      <alignment horizontal="left" vertical="top" wrapText="1"/>
    </xf>
    <xf numFmtId="0" fontId="8" fillId="43" borderId="1" xfId="1" applyFont="1" applyFill="1" applyBorder="1" applyAlignment="1">
      <alignment horizontal="left" vertical="top"/>
    </xf>
    <xf numFmtId="0" fontId="8" fillId="3" borderId="1" xfId="1" applyFont="1" applyFill="1" applyBorder="1" applyAlignment="1">
      <alignment horizontal="left" vertical="top"/>
    </xf>
    <xf numFmtId="0" fontId="7" fillId="3" borderId="2" xfId="1" applyFont="1" applyFill="1" applyBorder="1" applyAlignment="1">
      <alignment horizontal="center" vertical="center" wrapText="1"/>
    </xf>
    <xf numFmtId="0" fontId="7" fillId="3" borderId="5" xfId="1" applyFont="1" applyFill="1" applyBorder="1" applyAlignment="1">
      <alignment horizontal="left" vertical="top" wrapText="1"/>
    </xf>
    <xf numFmtId="0" fontId="7" fillId="3" borderId="4" xfId="1" applyFont="1" applyFill="1" applyBorder="1" applyAlignment="1">
      <alignment horizontal="left" vertical="top" wrapText="1"/>
    </xf>
    <xf numFmtId="0" fontId="8" fillId="3" borderId="1" xfId="1" applyFont="1" applyFill="1" applyBorder="1" applyAlignment="1">
      <alignment horizontal="left" vertical="top" wrapText="1"/>
    </xf>
    <xf numFmtId="0" fontId="6" fillId="43" borderId="5" xfId="1" applyFont="1" applyFill="1" applyBorder="1" applyAlignment="1">
      <alignment horizontal="left" vertical="top" wrapText="1"/>
    </xf>
    <xf numFmtId="0" fontId="6" fillId="43" borderId="2" xfId="1" applyFont="1" applyFill="1" applyBorder="1" applyAlignment="1">
      <alignment horizontal="left" vertical="top" wrapText="1"/>
    </xf>
    <xf numFmtId="0" fontId="7" fillId="43" borderId="2" xfId="1" applyFont="1" applyFill="1" applyBorder="1" applyAlignment="1">
      <alignment horizontal="left" vertical="top" wrapText="1"/>
    </xf>
    <xf numFmtId="0" fontId="8" fillId="43" borderId="2" xfId="1" applyFont="1" applyFill="1" applyBorder="1" applyAlignment="1">
      <alignment vertical="top" wrapText="1"/>
    </xf>
    <xf numFmtId="0" fontId="6" fillId="3" borderId="2" xfId="1" applyFont="1" applyFill="1" applyBorder="1" applyAlignment="1">
      <alignment horizontal="center" vertical="center" wrapText="1"/>
    </xf>
    <xf numFmtId="0" fontId="44" fillId="3" borderId="1" xfId="0" applyFont="1" applyFill="1" applyBorder="1" applyAlignment="1">
      <alignment horizontal="left" vertical="top"/>
    </xf>
    <xf numFmtId="0" fontId="44" fillId="3" borderId="4" xfId="0" applyFont="1" applyFill="1" applyBorder="1" applyAlignment="1">
      <alignment horizontal="left" vertical="top"/>
    </xf>
    <xf numFmtId="0" fontId="7" fillId="3" borderId="4" xfId="1" applyFont="1" applyFill="1" applyBorder="1" applyAlignment="1">
      <alignment horizontal="left" vertical="top"/>
    </xf>
    <xf numFmtId="0" fontId="11" fillId="3" borderId="4" xfId="0" applyFont="1" applyFill="1" applyBorder="1" applyAlignment="1">
      <alignment horizontal="left" vertical="top"/>
    </xf>
    <xf numFmtId="0" fontId="9" fillId="3" borderId="4" xfId="1" applyFont="1" applyFill="1" applyBorder="1" applyAlignment="1">
      <alignment horizontal="left" vertical="top" wrapText="1"/>
    </xf>
    <xf numFmtId="0" fontId="11" fillId="3" borderId="1" xfId="0" applyFont="1" applyFill="1" applyBorder="1" applyAlignment="1">
      <alignment horizontal="left" vertical="top"/>
    </xf>
    <xf numFmtId="0" fontId="9" fillId="3" borderId="4" xfId="1" applyFont="1" applyFill="1" applyBorder="1" applyAlignment="1">
      <alignment horizontal="left" vertical="top"/>
    </xf>
    <xf numFmtId="0" fontId="11" fillId="3" borderId="0" xfId="0" applyFont="1" applyFill="1" applyAlignment="1">
      <alignment horizontal="left" vertical="top"/>
    </xf>
    <xf numFmtId="0" fontId="49" fillId="3" borderId="4" xfId="0" applyFont="1" applyFill="1" applyBorder="1" applyAlignment="1">
      <alignment horizontal="left" vertical="top"/>
    </xf>
    <xf numFmtId="0" fontId="8" fillId="3" borderId="0" xfId="1" applyFont="1" applyFill="1" applyAlignment="1">
      <alignment horizontal="left" vertical="top"/>
    </xf>
    <xf numFmtId="0" fontId="4" fillId="3" borderId="0" xfId="1" applyFont="1" applyFill="1" applyAlignment="1">
      <alignment horizontal="left" vertical="top"/>
    </xf>
    <xf numFmtId="0" fontId="9" fillId="3" borderId="0" xfId="1" applyFont="1" applyFill="1" applyAlignment="1">
      <alignment horizontal="left" vertical="top"/>
    </xf>
    <xf numFmtId="0" fontId="7" fillId="43" borderId="1" xfId="1" applyFont="1" applyFill="1" applyBorder="1" applyAlignment="1">
      <alignment horizontal="left" vertical="top"/>
    </xf>
    <xf numFmtId="0" fontId="7" fillId="43" borderId="3" xfId="1" applyFont="1" applyFill="1" applyBorder="1" applyAlignment="1">
      <alignment horizontal="left" vertical="top" wrapText="1"/>
    </xf>
    <xf numFmtId="0" fontId="44" fillId="43" borderId="0" xfId="0" applyFont="1" applyFill="1" applyAlignment="1">
      <alignment horizontal="left" vertical="top"/>
    </xf>
    <xf numFmtId="0" fontId="6" fillId="43" borderId="4" xfId="1" applyFont="1" applyFill="1" applyBorder="1" applyAlignment="1">
      <alignment horizontal="left" vertical="top" wrapText="1"/>
    </xf>
    <xf numFmtId="0" fontId="13" fillId="3" borderId="2" xfId="1" applyFont="1" applyFill="1" applyBorder="1" applyAlignment="1">
      <alignment vertical="center" wrapText="1"/>
    </xf>
    <xf numFmtId="0" fontId="13" fillId="3" borderId="5" xfId="1" applyFont="1" applyFill="1" applyBorder="1" applyAlignment="1">
      <alignment vertical="center" wrapText="1"/>
    </xf>
    <xf numFmtId="0" fontId="13" fillId="3" borderId="4" xfId="1" applyFont="1" applyFill="1" applyBorder="1" applyAlignment="1">
      <alignment vertical="center" wrapText="1"/>
    </xf>
    <xf numFmtId="0" fontId="6" fillId="3" borderId="1" xfId="1" applyFont="1" applyFill="1" applyBorder="1" applyAlignment="1">
      <alignment horizontal="left" vertical="top" wrapText="1"/>
    </xf>
    <xf numFmtId="0" fontId="48" fillId="3" borderId="1" xfId="1" applyFont="1" applyFill="1" applyBorder="1" applyAlignment="1">
      <alignment horizontal="left" vertical="top" wrapText="1"/>
    </xf>
    <xf numFmtId="0" fontId="7" fillId="3" borderId="1" xfId="1" applyFont="1" applyFill="1" applyBorder="1" applyAlignment="1">
      <alignment horizontal="center" vertical="center" wrapText="1"/>
    </xf>
    <xf numFmtId="0" fontId="50" fillId="3" borderId="1" xfId="1" applyFont="1" applyFill="1" applyBorder="1" applyAlignment="1">
      <alignment horizontal="left" vertical="top" wrapText="1"/>
    </xf>
    <xf numFmtId="0" fontId="12" fillId="3" borderId="1" xfId="1" applyFont="1" applyFill="1" applyBorder="1" applyAlignment="1">
      <alignment horizontal="left" vertical="top" wrapText="1"/>
    </xf>
    <xf numFmtId="0" fontId="14" fillId="3" borderId="0" xfId="0" applyFont="1" applyFill="1" applyAlignment="1">
      <alignment horizontal="left" vertical="top"/>
    </xf>
    <xf numFmtId="0" fontId="8" fillId="3" borderId="4" xfId="1" applyFont="1" applyFill="1" applyBorder="1" applyAlignment="1">
      <alignment horizontal="left" vertical="top" wrapText="1"/>
    </xf>
    <xf numFmtId="0" fontId="8" fillId="3" borderId="1" xfId="1" applyFont="1" applyFill="1" applyBorder="1" applyAlignment="1">
      <alignment horizontal="left" vertical="top"/>
    </xf>
    <xf numFmtId="0" fontId="8" fillId="37" borderId="1" xfId="1" applyFont="1" applyFill="1" applyBorder="1" applyAlignment="1">
      <alignment horizontal="left" vertical="top"/>
    </xf>
    <xf numFmtId="0" fontId="8" fillId="3" borderId="2" xfId="1" applyFont="1" applyFill="1" applyBorder="1" applyAlignment="1">
      <alignment horizontal="center" vertical="center"/>
    </xf>
    <xf numFmtId="0" fontId="8" fillId="3" borderId="5" xfId="1" applyFont="1" applyFill="1" applyBorder="1" applyAlignment="1">
      <alignment horizontal="center" vertical="center"/>
    </xf>
    <xf numFmtId="0" fontId="6" fillId="37" borderId="5" xfId="1" applyFont="1" applyFill="1" applyBorder="1" applyAlignment="1">
      <alignment horizontal="center" vertical="center" wrapText="1"/>
    </xf>
    <xf numFmtId="0" fontId="6" fillId="37" borderId="4" xfId="1" applyFont="1" applyFill="1" applyBorder="1" applyAlignment="1">
      <alignment horizontal="center" vertical="center" wrapText="1"/>
    </xf>
    <xf numFmtId="0" fontId="8" fillId="3" borderId="2" xfId="1" applyFont="1" applyFill="1" applyBorder="1" applyAlignment="1">
      <alignment horizontal="left" vertical="top" wrapText="1"/>
    </xf>
    <xf numFmtId="0" fontId="8" fillId="3" borderId="5" xfId="1" applyFont="1" applyFill="1" applyBorder="1" applyAlignment="1">
      <alignment horizontal="left" vertical="top" wrapText="1"/>
    </xf>
    <xf numFmtId="0" fontId="8" fillId="3" borderId="4" xfId="1" applyFont="1" applyFill="1" applyBorder="1" applyAlignment="1">
      <alignment horizontal="left" vertical="top" wrapText="1"/>
    </xf>
    <xf numFmtId="0" fontId="6" fillId="37" borderId="2" xfId="1" applyFont="1" applyFill="1" applyBorder="1" applyAlignment="1">
      <alignment horizontal="center" vertical="center" wrapText="1"/>
    </xf>
    <xf numFmtId="0" fontId="8" fillId="3" borderId="4" xfId="1" applyFont="1" applyFill="1" applyBorder="1" applyAlignment="1">
      <alignment horizontal="center" vertical="center"/>
    </xf>
    <xf numFmtId="0" fontId="9" fillId="3" borderId="2" xfId="1" applyFont="1" applyFill="1" applyBorder="1" applyAlignment="1">
      <alignment horizontal="center" vertical="top"/>
    </xf>
    <xf numFmtId="0" fontId="9" fillId="3" borderId="5" xfId="1" applyFont="1" applyFill="1" applyBorder="1" applyAlignment="1">
      <alignment horizontal="center" vertical="top"/>
    </xf>
    <xf numFmtId="0" fontId="9" fillId="3" borderId="4" xfId="1" applyFont="1" applyFill="1" applyBorder="1" applyAlignment="1">
      <alignment horizontal="center" vertical="top"/>
    </xf>
    <xf numFmtId="0" fontId="8" fillId="3" borderId="2" xfId="1" applyFont="1" applyFill="1" applyBorder="1" applyAlignment="1">
      <alignment horizontal="center" vertical="top" wrapText="1"/>
    </xf>
    <xf numFmtId="0" fontId="8" fillId="3" borderId="5" xfId="1" applyFont="1" applyFill="1" applyBorder="1" applyAlignment="1">
      <alignment horizontal="center" vertical="top" wrapText="1"/>
    </xf>
    <xf numFmtId="0" fontId="8" fillId="3" borderId="4" xfId="1" applyFont="1" applyFill="1" applyBorder="1" applyAlignment="1">
      <alignment horizontal="center" vertical="top" wrapText="1"/>
    </xf>
    <xf numFmtId="0" fontId="8" fillId="3" borderId="2" xfId="1" applyFont="1" applyFill="1" applyBorder="1" applyAlignment="1">
      <alignment horizontal="center" vertical="top"/>
    </xf>
    <xf numFmtId="0" fontId="8" fillId="3" borderId="5" xfId="1" applyFont="1" applyFill="1" applyBorder="1" applyAlignment="1">
      <alignment horizontal="center" vertical="top"/>
    </xf>
    <xf numFmtId="0" fontId="8" fillId="3" borderId="4" xfId="1" applyFont="1" applyFill="1" applyBorder="1" applyAlignment="1">
      <alignment horizontal="center" vertical="top"/>
    </xf>
    <xf numFmtId="0" fontId="7" fillId="43" borderId="2" xfId="1" applyFont="1" applyFill="1" applyBorder="1" applyAlignment="1">
      <alignment horizontal="center" vertical="center" wrapText="1"/>
    </xf>
    <xf numFmtId="0" fontId="7" fillId="43" borderId="5" xfId="1" applyFont="1" applyFill="1" applyBorder="1" applyAlignment="1">
      <alignment horizontal="center" vertical="center" wrapText="1"/>
    </xf>
    <xf numFmtId="0" fontId="7" fillId="43" borderId="4" xfId="1" applyFont="1" applyFill="1" applyBorder="1" applyAlignment="1">
      <alignment horizontal="center" vertical="center" wrapText="1"/>
    </xf>
    <xf numFmtId="0" fontId="8" fillId="43" borderId="1" xfId="1" applyFont="1" applyFill="1" applyBorder="1" applyAlignment="1">
      <alignment horizontal="left" vertical="top" wrapText="1"/>
    </xf>
    <xf numFmtId="0" fontId="8" fillId="43" borderId="2" xfId="1" applyFont="1" applyFill="1" applyBorder="1" applyAlignment="1">
      <alignment horizontal="center" vertical="center"/>
    </xf>
    <xf numFmtId="0" fontId="8" fillId="43" borderId="5" xfId="1" applyFont="1" applyFill="1" applyBorder="1" applyAlignment="1">
      <alignment horizontal="center" vertical="center"/>
    </xf>
    <xf numFmtId="0" fontId="8" fillId="43" borderId="4" xfId="1" applyFont="1" applyFill="1" applyBorder="1" applyAlignment="1">
      <alignment horizontal="center" vertical="center"/>
    </xf>
    <xf numFmtId="0" fontId="8" fillId="43" borderId="2" xfId="1" applyFont="1" applyFill="1" applyBorder="1" applyAlignment="1">
      <alignment horizontal="center" vertical="top"/>
    </xf>
    <xf numFmtId="0" fontId="8" fillId="43" borderId="5" xfId="1" applyFont="1" applyFill="1" applyBorder="1" applyAlignment="1">
      <alignment horizontal="center" vertical="top"/>
    </xf>
    <xf numFmtId="0" fontId="8" fillId="43" borderId="4" xfId="1" applyFont="1" applyFill="1" applyBorder="1" applyAlignment="1">
      <alignment horizontal="center" vertical="top"/>
    </xf>
    <xf numFmtId="0" fontId="8" fillId="3" borderId="1" xfId="1" applyFont="1" applyFill="1" applyBorder="1" applyAlignment="1">
      <alignment horizontal="left" vertical="top" wrapText="1"/>
    </xf>
    <xf numFmtId="0" fontId="8" fillId="43" borderId="1" xfId="1" applyFont="1" applyFill="1" applyBorder="1" applyAlignment="1">
      <alignment horizontal="left" vertical="top"/>
    </xf>
    <xf numFmtId="0" fontId="8" fillId="3" borderId="1" xfId="1" applyFont="1" applyFill="1" applyBorder="1" applyAlignment="1">
      <alignment horizontal="left" vertical="top"/>
    </xf>
    <xf numFmtId="0" fontId="7" fillId="43" borderId="2" xfId="1" applyFont="1" applyFill="1" applyBorder="1" applyAlignment="1">
      <alignment horizontal="left" vertical="top" wrapText="1"/>
    </xf>
    <xf numFmtId="0" fontId="7" fillId="43" borderId="5" xfId="1" applyFont="1" applyFill="1" applyBorder="1" applyAlignment="1">
      <alignment horizontal="left" vertical="top" wrapText="1"/>
    </xf>
    <xf numFmtId="0" fontId="7" fillId="43" borderId="4" xfId="1" applyFont="1" applyFill="1" applyBorder="1" applyAlignment="1">
      <alignment horizontal="left" vertical="top" wrapText="1"/>
    </xf>
    <xf numFmtId="0" fontId="7" fillId="3" borderId="2" xfId="1" applyFont="1" applyFill="1" applyBorder="1" applyAlignment="1">
      <alignment horizontal="left" vertical="top" wrapText="1"/>
    </xf>
    <xf numFmtId="0" fontId="7" fillId="3" borderId="4" xfId="1" applyFont="1" applyFill="1" applyBorder="1" applyAlignment="1">
      <alignment horizontal="left" vertical="top" wrapText="1"/>
    </xf>
    <xf numFmtId="0" fontId="7" fillId="3" borderId="2"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43" borderId="2" xfId="1" applyFont="1" applyFill="1" applyBorder="1" applyAlignment="1">
      <alignment horizontal="center" vertical="top" wrapText="1"/>
    </xf>
    <xf numFmtId="0" fontId="7" fillId="43" borderId="5" xfId="1" applyFont="1" applyFill="1" applyBorder="1" applyAlignment="1">
      <alignment horizontal="center" vertical="top" wrapText="1"/>
    </xf>
    <xf numFmtId="0" fontId="7" fillId="43" borderId="4" xfId="1" applyFont="1" applyFill="1" applyBorder="1" applyAlignment="1">
      <alignment horizontal="center" vertical="top" wrapText="1"/>
    </xf>
    <xf numFmtId="0" fontId="8" fillId="43" borderId="2" xfId="1" applyFont="1" applyFill="1" applyBorder="1" applyAlignment="1">
      <alignment horizontal="left" vertical="center"/>
    </xf>
    <xf numFmtId="0" fontId="8" fillId="43" borderId="5" xfId="1" applyFont="1" applyFill="1" applyBorder="1" applyAlignment="1">
      <alignment horizontal="left" vertical="center"/>
    </xf>
    <xf numFmtId="0" fontId="8" fillId="43" borderId="4" xfId="1" applyFont="1" applyFill="1" applyBorder="1" applyAlignment="1">
      <alignment horizontal="left" vertical="center"/>
    </xf>
    <xf numFmtId="0" fontId="11" fillId="3" borderId="2" xfId="0" applyFont="1" applyFill="1" applyBorder="1" applyAlignment="1">
      <alignment horizontal="left" vertical="center"/>
    </xf>
    <xf numFmtId="0" fontId="11" fillId="3" borderId="5" xfId="0" applyFont="1" applyFill="1" applyBorder="1" applyAlignment="1">
      <alignment horizontal="left" vertical="center"/>
    </xf>
    <xf numFmtId="0" fontId="11" fillId="3" borderId="4" xfId="0" applyFont="1" applyFill="1" applyBorder="1" applyAlignment="1">
      <alignment horizontal="left" vertical="center"/>
    </xf>
    <xf numFmtId="0" fontId="43" fillId="3" borderId="1" xfId="0" applyFont="1" applyFill="1" applyBorder="1" applyAlignment="1">
      <alignment horizontal="left" vertical="top" wrapText="1"/>
    </xf>
    <xf numFmtId="0" fontId="44" fillId="3" borderId="2" xfId="0" applyFont="1" applyFill="1" applyBorder="1" applyAlignment="1">
      <alignment horizontal="center" vertical="top"/>
    </xf>
    <xf numFmtId="0" fontId="44" fillId="3" borderId="5" xfId="0" applyFont="1" applyFill="1" applyBorder="1" applyAlignment="1">
      <alignment horizontal="center" vertical="top"/>
    </xf>
    <xf numFmtId="0" fontId="44" fillId="3" borderId="4" xfId="0" applyFont="1" applyFill="1" applyBorder="1" applyAlignment="1">
      <alignment horizontal="center" vertical="top"/>
    </xf>
    <xf numFmtId="0" fontId="45" fillId="3" borderId="2" xfId="0" applyFont="1" applyFill="1" applyBorder="1" applyAlignment="1">
      <alignment horizontal="left" vertical="top" wrapText="1"/>
    </xf>
    <xf numFmtId="0" fontId="45" fillId="3" borderId="5" xfId="0" applyFont="1" applyFill="1" applyBorder="1" applyAlignment="1">
      <alignment horizontal="left" vertical="top" wrapText="1"/>
    </xf>
    <xf numFmtId="0" fontId="45" fillId="3" borderId="4" xfId="0" applyFont="1" applyFill="1" applyBorder="1" applyAlignment="1">
      <alignment horizontal="left" vertical="top" wrapText="1"/>
    </xf>
    <xf numFmtId="0" fontId="34" fillId="38" borderId="2" xfId="0" applyFont="1" applyFill="1" applyBorder="1" applyAlignment="1">
      <alignment horizontal="center" vertical="top"/>
    </xf>
    <xf numFmtId="0" fontId="34" fillId="38" borderId="5" xfId="0" applyFont="1" applyFill="1" applyBorder="1" applyAlignment="1">
      <alignment horizontal="center" vertical="top"/>
    </xf>
    <xf numFmtId="0" fontId="34" fillId="38" borderId="4" xfId="0" applyFont="1" applyFill="1" applyBorder="1" applyAlignment="1">
      <alignment horizontal="center" vertical="top"/>
    </xf>
    <xf numFmtId="0" fontId="36" fillId="38" borderId="2" xfId="0" applyFont="1" applyFill="1" applyBorder="1" applyAlignment="1">
      <alignment horizontal="center" vertical="center" wrapText="1"/>
    </xf>
    <xf numFmtId="0" fontId="36" fillId="38" borderId="5" xfId="0" applyFont="1" applyFill="1" applyBorder="1" applyAlignment="1">
      <alignment horizontal="center" vertical="center" wrapText="1"/>
    </xf>
    <xf numFmtId="0" fontId="36" fillId="38" borderId="4" xfId="0" applyFont="1" applyFill="1" applyBorder="1" applyAlignment="1">
      <alignment horizontal="center" vertical="center" wrapText="1"/>
    </xf>
    <xf numFmtId="0" fontId="34" fillId="38" borderId="1" xfId="0" applyFont="1" applyFill="1" applyBorder="1" applyAlignment="1">
      <alignment horizontal="center" vertical="center"/>
    </xf>
    <xf numFmtId="19" fontId="37" fillId="38" borderId="1" xfId="0" applyNumberFormat="1" applyFont="1" applyFill="1" applyBorder="1" applyAlignment="1">
      <alignment horizontal="center" vertical="center" wrapText="1"/>
    </xf>
    <xf numFmtId="0" fontId="34" fillId="38" borderId="2" xfId="0" applyFont="1" applyFill="1" applyBorder="1" applyAlignment="1">
      <alignment horizontal="center" vertical="center"/>
    </xf>
    <xf numFmtId="0" fontId="34" fillId="38" borderId="5" xfId="0" applyFont="1" applyFill="1" applyBorder="1" applyAlignment="1">
      <alignment horizontal="center" vertical="center"/>
    </xf>
    <xf numFmtId="0" fontId="34" fillId="38" borderId="4" xfId="0" applyFont="1" applyFill="1" applyBorder="1" applyAlignment="1">
      <alignment horizontal="center" vertical="center"/>
    </xf>
    <xf numFmtId="0" fontId="36" fillId="40" borderId="1" xfId="0" applyFont="1" applyFill="1" applyBorder="1" applyAlignment="1">
      <alignment horizontal="center" vertical="center" wrapText="1"/>
    </xf>
    <xf numFmtId="0" fontId="36" fillId="40" borderId="2" xfId="0" applyFont="1" applyFill="1" applyBorder="1" applyAlignment="1">
      <alignment horizontal="center" vertical="center" wrapText="1"/>
    </xf>
    <xf numFmtId="0" fontId="36" fillId="40" borderId="5" xfId="0" applyFont="1" applyFill="1" applyBorder="1" applyAlignment="1">
      <alignment horizontal="center" vertical="center" wrapText="1"/>
    </xf>
    <xf numFmtId="0" fontId="36" fillId="40" borderId="4" xfId="0" applyFont="1" applyFill="1" applyBorder="1" applyAlignment="1">
      <alignment horizontal="center" vertical="center" wrapText="1"/>
    </xf>
    <xf numFmtId="16" fontId="38" fillId="3" borderId="5" xfId="0" applyNumberFormat="1" applyFont="1" applyFill="1" applyBorder="1" applyAlignment="1">
      <alignment horizontal="center" vertical="center" wrapText="1"/>
    </xf>
    <xf numFmtId="16" fontId="38" fillId="40" borderId="1" xfId="0" applyNumberFormat="1" applyFont="1" applyFill="1" applyBorder="1" applyAlignment="1">
      <alignment horizontal="center" vertical="center" wrapText="1"/>
    </xf>
    <xf numFmtId="0" fontId="7" fillId="37" borderId="2" xfId="1" applyFont="1" applyFill="1" applyBorder="1" applyAlignment="1">
      <alignment horizontal="center" vertical="center" wrapText="1"/>
    </xf>
    <xf numFmtId="0" fontId="7" fillId="37" borderId="5" xfId="1" applyFont="1" applyFill="1" applyBorder="1" applyAlignment="1">
      <alignment horizontal="center" vertical="center" wrapText="1"/>
    </xf>
    <xf numFmtId="0" fontId="7" fillId="37" borderId="4" xfId="1" applyFont="1" applyFill="1" applyBorder="1" applyAlignment="1">
      <alignment horizontal="center" vertical="center" wrapText="1"/>
    </xf>
    <xf numFmtId="0" fontId="8" fillId="37" borderId="1" xfId="1" applyFont="1" applyFill="1" applyBorder="1" applyAlignment="1">
      <alignment horizontal="left" vertical="top"/>
    </xf>
    <xf numFmtId="0" fontId="4" fillId="0" borderId="0" xfId="1" applyFont="1" applyAlignment="1">
      <alignment horizontal="left"/>
    </xf>
    <xf numFmtId="0" fontId="8" fillId="37" borderId="2" xfId="1" applyFont="1" applyFill="1" applyBorder="1" applyAlignment="1">
      <alignment horizontal="left" vertical="top" wrapText="1"/>
    </xf>
    <xf numFmtId="0" fontId="0" fillId="0" borderId="0" xfId="0" applyFill="1" applyAlignment="1">
      <alignment horizontal="left" wrapText="1"/>
    </xf>
    <xf numFmtId="0" fontId="0" fillId="0" borderId="0" xfId="0" applyFill="1" applyAlignment="1">
      <alignment horizontal="left"/>
    </xf>
    <xf numFmtId="0" fontId="8" fillId="37" borderId="5" xfId="1" applyFont="1" applyFill="1" applyBorder="1" applyAlignment="1">
      <alignment horizontal="left" vertical="top" wrapText="1"/>
    </xf>
    <xf numFmtId="0" fontId="8" fillId="37" borderId="4" xfId="1" applyFont="1" applyFill="1" applyBorder="1" applyAlignment="1">
      <alignment horizontal="left" vertical="top" wrapText="1"/>
    </xf>
    <xf numFmtId="0" fontId="8" fillId="37" borderId="5" xfId="1" applyFont="1" applyFill="1" applyBorder="1" applyAlignment="1">
      <alignment horizontal="left" vertical="top" wrapText="1"/>
    </xf>
    <xf numFmtId="0" fontId="3" fillId="4" borderId="6" xfId="1" applyFont="1" applyFill="1" applyBorder="1" applyAlignment="1">
      <alignment horizontal="left"/>
    </xf>
    <xf numFmtId="0" fontId="3" fillId="4" borderId="7" xfId="1" applyFont="1" applyFill="1" applyBorder="1" applyAlignment="1">
      <alignment horizontal="left"/>
    </xf>
    <xf numFmtId="0" fontId="5" fillId="2" borderId="1" xfId="1" applyFont="1" applyFill="1" applyBorder="1" applyAlignment="1">
      <alignment horizontal="left" wrapText="1"/>
    </xf>
    <xf numFmtId="0" fontId="6" fillId="37" borderId="1" xfId="1" applyFont="1" applyFill="1" applyBorder="1" applyAlignment="1">
      <alignment horizontal="left" wrapText="1"/>
    </xf>
    <xf numFmtId="0" fontId="7" fillId="37" borderId="1" xfId="1" applyFont="1" applyFill="1" applyBorder="1" applyAlignment="1">
      <alignment horizontal="left" wrapText="1"/>
    </xf>
    <xf numFmtId="0" fontId="8" fillId="37" borderId="2" xfId="1" applyFont="1" applyFill="1" applyBorder="1" applyAlignment="1">
      <alignment horizontal="left"/>
    </xf>
    <xf numFmtId="0" fontId="8" fillId="37" borderId="1" xfId="1" applyFont="1" applyFill="1" applyBorder="1" applyAlignment="1">
      <alignment horizontal="left"/>
    </xf>
    <xf numFmtId="0" fontId="8" fillId="37" borderId="1" xfId="1" applyFont="1" applyFill="1" applyBorder="1" applyAlignment="1">
      <alignment horizontal="left" wrapText="1"/>
    </xf>
    <xf numFmtId="0" fontId="8" fillId="37" borderId="5" xfId="1" applyFont="1" applyFill="1" applyBorder="1" applyAlignment="1">
      <alignment horizontal="left"/>
    </xf>
    <xf numFmtId="0" fontId="6" fillId="37" borderId="5" xfId="1" applyFont="1" applyFill="1" applyBorder="1" applyAlignment="1">
      <alignment horizontal="left" wrapText="1"/>
    </xf>
    <xf numFmtId="0" fontId="6" fillId="37" borderId="4" xfId="1" applyFont="1" applyFill="1" applyBorder="1" applyAlignment="1">
      <alignment horizontal="left" wrapText="1"/>
    </xf>
    <xf numFmtId="0" fontId="8" fillId="37" borderId="4" xfId="1" applyFont="1" applyFill="1" applyBorder="1" applyAlignment="1">
      <alignment horizontal="left"/>
    </xf>
    <xf numFmtId="0" fontId="6" fillId="37" borderId="2" xfId="1" applyFont="1" applyFill="1" applyBorder="1" applyAlignment="1">
      <alignment horizontal="left" wrapText="1"/>
    </xf>
    <xf numFmtId="0" fontId="6" fillId="37" borderId="1" xfId="1" applyFont="1" applyFill="1" applyBorder="1" applyAlignment="1">
      <alignment horizontal="left" wrapText="1"/>
    </xf>
    <xf numFmtId="0" fontId="8" fillId="37" borderId="5" xfId="1" applyFont="1" applyFill="1" applyBorder="1" applyAlignment="1">
      <alignment horizontal="left"/>
    </xf>
    <xf numFmtId="0" fontId="8" fillId="37" borderId="2" xfId="1" applyFont="1" applyFill="1" applyBorder="1" applyAlignment="1">
      <alignment horizontal="left"/>
    </xf>
    <xf numFmtId="0" fontId="6" fillId="3" borderId="5" xfId="1" applyFont="1" applyFill="1" applyBorder="1" applyAlignment="1">
      <alignment horizontal="left" wrapText="1"/>
    </xf>
    <xf numFmtId="0" fontId="7" fillId="3" borderId="1" xfId="1" applyFont="1" applyFill="1" applyBorder="1" applyAlignment="1">
      <alignment horizontal="left" wrapText="1"/>
    </xf>
    <xf numFmtId="0" fontId="8" fillId="3" borderId="2" xfId="1" applyFont="1" applyFill="1" applyBorder="1" applyAlignment="1">
      <alignment horizontal="left"/>
    </xf>
    <xf numFmtId="0" fontId="8" fillId="3" borderId="1" xfId="1" applyFont="1" applyFill="1" applyBorder="1" applyAlignment="1">
      <alignment horizontal="left"/>
    </xf>
    <xf numFmtId="0" fontId="8" fillId="3" borderId="1" xfId="1" applyFont="1" applyFill="1" applyBorder="1" applyAlignment="1">
      <alignment horizontal="left" wrapText="1"/>
    </xf>
    <xf numFmtId="0" fontId="8" fillId="3" borderId="5" xfId="1" applyFont="1" applyFill="1" applyBorder="1" applyAlignment="1">
      <alignment horizontal="left"/>
    </xf>
    <xf numFmtId="0" fontId="6" fillId="3" borderId="4" xfId="1" applyFont="1" applyFill="1" applyBorder="1" applyAlignment="1">
      <alignment horizontal="left" wrapText="1"/>
    </xf>
    <xf numFmtId="0" fontId="8" fillId="3" borderId="4" xfId="1" applyFont="1" applyFill="1" applyBorder="1" applyAlignment="1">
      <alignment horizontal="left"/>
    </xf>
    <xf numFmtId="0" fontId="6" fillId="3" borderId="5" xfId="1" applyFont="1" applyFill="1" applyBorder="1" applyAlignment="1">
      <alignment horizontal="left" wrapText="1"/>
    </xf>
    <xf numFmtId="0" fontId="8" fillId="3" borderId="4" xfId="1" applyFont="1" applyFill="1" applyBorder="1" applyAlignment="1">
      <alignment horizontal="left"/>
    </xf>
    <xf numFmtId="0" fontId="6" fillId="37" borderId="2" xfId="1" applyFont="1" applyFill="1" applyBorder="1" applyAlignment="1">
      <alignment horizontal="left" wrapText="1"/>
    </xf>
    <xf numFmtId="0" fontId="7" fillId="37" borderId="2" xfId="1" applyFont="1" applyFill="1" applyBorder="1" applyAlignment="1">
      <alignment horizontal="left" wrapText="1"/>
    </xf>
    <xf numFmtId="0" fontId="7" fillId="37" borderId="3" xfId="1" applyFont="1" applyFill="1" applyBorder="1" applyAlignment="1">
      <alignment horizontal="left" wrapText="1"/>
    </xf>
    <xf numFmtId="0" fontId="12" fillId="3" borderId="1" xfId="1" applyFont="1" applyFill="1" applyBorder="1" applyAlignment="1">
      <alignment horizontal="left" wrapText="1"/>
    </xf>
    <xf numFmtId="0" fontId="13" fillId="3" borderId="1" xfId="1" applyFont="1" applyFill="1" applyBorder="1" applyAlignment="1">
      <alignment horizontal="left" wrapText="1"/>
    </xf>
    <xf numFmtId="0" fontId="13" fillId="3" borderId="1" xfId="1" applyFont="1" applyFill="1" applyBorder="1" applyAlignment="1">
      <alignment horizontal="left"/>
    </xf>
    <xf numFmtId="0" fontId="6" fillId="37" borderId="17" xfId="1" applyFont="1" applyFill="1" applyBorder="1" applyAlignment="1">
      <alignment horizontal="left" wrapText="1"/>
    </xf>
    <xf numFmtId="0" fontId="6" fillId="37" borderId="18" xfId="1" applyFont="1" applyFill="1" applyBorder="1" applyAlignment="1">
      <alignment horizontal="left" wrapText="1"/>
    </xf>
    <xf numFmtId="0" fontId="2" fillId="37" borderId="1" xfId="0" applyFont="1" applyFill="1" applyBorder="1" applyAlignment="1">
      <alignment horizontal="left"/>
    </xf>
    <xf numFmtId="0" fontId="2" fillId="0" borderId="0" xfId="0" applyFont="1" applyAlignment="1">
      <alignment horizontal="left"/>
    </xf>
    <xf numFmtId="0" fontId="8" fillId="38" borderId="2" xfId="1" applyFont="1" applyFill="1" applyBorder="1" applyAlignment="1">
      <alignment horizontal="left" vertical="top"/>
    </xf>
    <xf numFmtId="0" fontId="8" fillId="38" borderId="5" xfId="1" applyFont="1" applyFill="1" applyBorder="1" applyAlignment="1">
      <alignment horizontal="left" vertical="top"/>
    </xf>
    <xf numFmtId="0" fontId="8" fillId="38" borderId="4" xfId="1" applyFont="1" applyFill="1" applyBorder="1" applyAlignment="1">
      <alignment horizontal="left" vertical="top"/>
    </xf>
    <xf numFmtId="0" fontId="8" fillId="38" borderId="2" xfId="1" applyFont="1" applyFill="1" applyBorder="1" applyAlignment="1">
      <alignment horizontal="left" vertical="top" wrapText="1"/>
    </xf>
    <xf numFmtId="0" fontId="8" fillId="38" borderId="5" xfId="1" applyFont="1" applyFill="1" applyBorder="1" applyAlignment="1">
      <alignment horizontal="left" vertical="top" wrapText="1"/>
    </xf>
    <xf numFmtId="0" fontId="8" fillId="38" borderId="4" xfId="1" applyFont="1" applyFill="1" applyBorder="1" applyAlignment="1">
      <alignment horizontal="left" vertical="top" wrapText="1"/>
    </xf>
    <xf numFmtId="0" fontId="0" fillId="0" borderId="0" xfId="0" applyAlignment="1">
      <alignment horizontal="left" vertical="top"/>
    </xf>
    <xf numFmtId="0" fontId="8" fillId="38" borderId="1" xfId="1" applyFont="1" applyFill="1" applyBorder="1" applyAlignment="1">
      <alignment horizontal="left" vertical="top"/>
    </xf>
    <xf numFmtId="0" fontId="8" fillId="38" borderId="5" xfId="1" applyFont="1" applyFill="1" applyBorder="1" applyAlignment="1">
      <alignment horizontal="left" vertical="top"/>
    </xf>
    <xf numFmtId="0" fontId="8" fillId="44" borderId="4" xfId="1" applyFont="1" applyFill="1" applyBorder="1" applyAlignment="1">
      <alignment horizontal="left" vertical="top"/>
    </xf>
    <xf numFmtId="0" fontId="7" fillId="38" borderId="1" xfId="1" applyFont="1" applyFill="1" applyBorder="1" applyAlignment="1">
      <alignment horizontal="left" vertical="top" wrapText="1"/>
    </xf>
    <xf numFmtId="0" fontId="13" fillId="38" borderId="1" xfId="1" applyFont="1" applyFill="1" applyBorder="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6"/>
  <sheetViews>
    <sheetView tabSelected="1" zoomScale="80" zoomScaleNormal="80" workbookViewId="0">
      <pane xSplit="1" ySplit="2" topLeftCell="B3" activePane="bottomRight" state="frozen"/>
      <selection pane="topRight" activeCell="B1" sqref="B1"/>
      <selection pane="bottomLeft" activeCell="A3" sqref="A3"/>
      <selection pane="bottomRight" activeCell="B3" sqref="B3"/>
    </sheetView>
  </sheetViews>
  <sheetFormatPr defaultColWidth="28" defaultRowHeight="15" x14ac:dyDescent="0.25"/>
  <cols>
    <col min="1" max="1" width="8.85546875" style="32" customWidth="1"/>
    <col min="2" max="2" width="18.7109375" style="32" customWidth="1"/>
    <col min="3" max="3" width="15.42578125" style="32" customWidth="1"/>
    <col min="4" max="4" width="17.5703125" style="32" customWidth="1"/>
    <col min="5" max="5" width="12.5703125" style="32" customWidth="1"/>
    <col min="6" max="6" width="21.85546875" style="244" customWidth="1"/>
    <col min="7" max="7" width="10.28515625" style="32" customWidth="1"/>
    <col min="8" max="8" width="37.85546875" style="244" customWidth="1"/>
    <col min="9" max="9" width="3.28515625" style="32" customWidth="1"/>
    <col min="10" max="10" width="5.28515625" style="32" customWidth="1"/>
    <col min="11" max="11" width="33.140625" style="32" customWidth="1"/>
    <col min="12" max="12" width="6.42578125" style="32" customWidth="1"/>
    <col min="13" max="13" width="8.7109375" style="32" customWidth="1"/>
    <col min="14" max="14" width="23.7109375" style="32" customWidth="1"/>
    <col min="15" max="15" width="28" style="244"/>
    <col min="16" max="16" width="34.140625" style="32" customWidth="1"/>
    <col min="17" max="16384" width="28" style="32"/>
  </cols>
  <sheetData>
    <row r="1" spans="1:45" x14ac:dyDescent="0.25">
      <c r="A1" s="202" t="s">
        <v>20</v>
      </c>
      <c r="B1" s="203"/>
      <c r="C1" s="195"/>
      <c r="D1" s="195"/>
      <c r="E1" s="195"/>
      <c r="F1" s="13"/>
      <c r="G1" s="195"/>
      <c r="H1" s="13"/>
      <c r="I1" s="195"/>
      <c r="J1" s="195"/>
      <c r="K1" s="195"/>
      <c r="L1" s="195"/>
      <c r="M1" s="195"/>
      <c r="N1" s="195"/>
      <c r="O1" s="13"/>
      <c r="P1" s="195"/>
      <c r="Q1" s="195"/>
      <c r="R1" s="195"/>
    </row>
    <row r="2" spans="1:45" ht="68.25" x14ac:dyDescent="0.25">
      <c r="A2" s="204" t="s">
        <v>0</v>
      </c>
      <c r="B2" s="204" t="s">
        <v>1</v>
      </c>
      <c r="C2" s="204" t="s">
        <v>17</v>
      </c>
      <c r="D2" s="204" t="s">
        <v>22</v>
      </c>
      <c r="E2" s="204" t="s">
        <v>98</v>
      </c>
      <c r="F2" s="1" t="s">
        <v>3</v>
      </c>
      <c r="G2" s="204" t="s">
        <v>2</v>
      </c>
      <c r="H2" s="1" t="s">
        <v>4</v>
      </c>
      <c r="I2" s="204" t="s">
        <v>5</v>
      </c>
      <c r="J2" s="204" t="s">
        <v>6</v>
      </c>
      <c r="K2" s="204" t="s">
        <v>7</v>
      </c>
      <c r="L2" s="204" t="s">
        <v>8</v>
      </c>
      <c r="M2" s="204" t="s">
        <v>9</v>
      </c>
      <c r="N2" s="204" t="s">
        <v>10</v>
      </c>
      <c r="O2" s="1" t="s">
        <v>11</v>
      </c>
      <c r="P2" s="204" t="s">
        <v>12</v>
      </c>
      <c r="Q2" s="204" t="s">
        <v>13</v>
      </c>
      <c r="R2" s="204" t="s">
        <v>14</v>
      </c>
    </row>
    <row r="3" spans="1:45" s="198" customFormat="1" ht="108" customHeight="1" x14ac:dyDescent="0.25">
      <c r="A3" s="205" t="s">
        <v>93</v>
      </c>
      <c r="B3" s="206" t="s">
        <v>1</v>
      </c>
      <c r="C3" s="207" t="s">
        <v>18</v>
      </c>
      <c r="D3" s="208" t="str">
        <f>E3&amp;"_WL1"</f>
        <v>ATLS_WL1</v>
      </c>
      <c r="E3" s="208" t="s">
        <v>23</v>
      </c>
      <c r="F3" s="238" t="s">
        <v>196</v>
      </c>
      <c r="G3" s="208">
        <v>1</v>
      </c>
      <c r="H3" s="119" t="str">
        <f t="shared" ref="H3:H38" si="0">"BEMD_ODS_"&amp;D3&amp;"_GPM3"</f>
        <v>BEMD_ODS_ATLS_WL1_GPM3</v>
      </c>
      <c r="I3" s="206" t="s">
        <v>21</v>
      </c>
      <c r="J3" s="208" t="s">
        <v>201</v>
      </c>
      <c r="K3" s="208" t="s">
        <v>202</v>
      </c>
      <c r="L3" s="208" t="s">
        <v>127</v>
      </c>
      <c r="M3" s="208" t="s">
        <v>128</v>
      </c>
      <c r="N3" s="208"/>
      <c r="O3" s="241"/>
      <c r="P3" s="209" t="str">
        <f>"/work/infshared/GPM/Strategic/Source/Track2/Easy_Moderate/Trigger/Ongoing_Complete_"&amp;D3&amp;".TXT"</f>
        <v>/work/infshared/GPM/Strategic/Source/Track2/Easy_Moderate/Trigger/Ongoing_Complete_ATLS_WL1.TXT</v>
      </c>
      <c r="Q3" s="208" t="s">
        <v>161</v>
      </c>
      <c r="R3" s="208"/>
      <c r="S3" s="197" t="str">
        <f>CONCATENATE(
"$JOBS","
",
I4,"#",H3,"
",
  "SCRIPTNAME ","""",K4,"""","
",
  "STREAMLOGON ",L4,"
",
  "DESCRIPTION ","""","Added by composer.","""","
",
  "TASKTYPE UNIX","
",
  "RECOVERY STOP")</f>
        <v>$JOBS
LXRSBINOFT014#BEMD_ODS_ATLS_WL1_GPM3
SCRIPTNAME "/work/infshared/GPM/Strategic/scripts/Track2/Delta_Load/GPM_EPD_PRE_ACXIOM_LOAD_ONGOING_PARALLEL.sh  CCM_WL1 DIRECT EM"
STREAMLOGON AQ953002
DESCRIPTION "Added by composer."
TASKTYPE UNIX
RECOVERY STOP</v>
      </c>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197"/>
      <c r="AS3" s="197"/>
    </row>
    <row r="4" spans="1:45" s="198" customFormat="1" ht="210" x14ac:dyDescent="0.25">
      <c r="A4" s="205"/>
      <c r="B4" s="206" t="s">
        <v>1</v>
      </c>
      <c r="C4" s="210"/>
      <c r="D4" s="208" t="str">
        <f>E4&amp;"_WL1"</f>
        <v>CCM_WL1</v>
      </c>
      <c r="E4" s="208" t="s">
        <v>24</v>
      </c>
      <c r="F4" s="239"/>
      <c r="G4" s="208">
        <v>2</v>
      </c>
      <c r="H4" s="119" t="str">
        <f t="shared" si="0"/>
        <v>BEMD_ODS_CCM_WL1_GPM3</v>
      </c>
      <c r="I4" s="206" t="s">
        <v>21</v>
      </c>
      <c r="J4" s="208" t="s">
        <v>201</v>
      </c>
      <c r="K4" s="208" t="s">
        <v>203</v>
      </c>
      <c r="L4" s="208" t="s">
        <v>127</v>
      </c>
      <c r="M4" s="208" t="s">
        <v>128</v>
      </c>
      <c r="N4" s="208"/>
      <c r="O4" s="242"/>
      <c r="P4" s="209" t="str">
        <f t="shared" ref="P4:P67" si="1">"/work/infshared/GPM/Strategic/Source/Track2/Easy_Moderate/Trigger/Ongoing_Complete_"&amp;D4&amp;".TXT"</f>
        <v>/work/infshared/GPM/Strategic/Source/Track2/Easy_Moderate/Trigger/Ongoing_Complete_CCM_WL1.TXT</v>
      </c>
      <c r="Q4" s="208" t="s">
        <v>161</v>
      </c>
      <c r="R4" s="208"/>
      <c r="S4" s="197" t="str">
        <f t="shared" ref="S4:S67" si="2">CONCATENATE(
"$JOBS","
",
I5,"#",H4,"
",
  "SCRIPTNAME ","""",K5,"""","
",
  "STREAMLOGON ",L5,"
",
  "DESCRIPTION ","""","Added by composer.","""","
",
  "TASKTYPE UNIX","
",
  "RECOVERY STOP")</f>
        <v>$JOBS
LXRSBINOFT014#BEMD_ODS_CCM_WL1_GPM3
SCRIPTNAME "/work/infshared/GPM/Strategic/scripts/Track2/Delta_Load/GPM_EPD_PRE_ACXIOM_LOAD_ONGOING_PARALLEL.sh  TCA_WL1 DIRECT EM"
STREAMLOGON AQ953002
DESCRIPTION "Added by composer."
TASKTYPE UNIX
RECOVERY STOP</v>
      </c>
    </row>
    <row r="5" spans="1:45" s="198" customFormat="1" ht="210" x14ac:dyDescent="0.25">
      <c r="A5" s="205"/>
      <c r="B5" s="206" t="s">
        <v>1</v>
      </c>
      <c r="C5" s="210"/>
      <c r="D5" s="208" t="str">
        <f t="shared" ref="D5:D8" si="3">E5&amp;"_WL1"</f>
        <v>TCA_WL1</v>
      </c>
      <c r="E5" s="208" t="s">
        <v>29</v>
      </c>
      <c r="F5" s="239"/>
      <c r="G5" s="208">
        <v>3</v>
      </c>
      <c r="H5" s="119" t="str">
        <f t="shared" si="0"/>
        <v>BEMD_ODS_TCA_WL1_GPM3</v>
      </c>
      <c r="I5" s="206" t="s">
        <v>21</v>
      </c>
      <c r="J5" s="208" t="s">
        <v>201</v>
      </c>
      <c r="K5" s="208" t="s">
        <v>204</v>
      </c>
      <c r="L5" s="208" t="s">
        <v>127</v>
      </c>
      <c r="M5" s="208" t="s">
        <v>128</v>
      </c>
      <c r="N5" s="208"/>
      <c r="O5" s="242"/>
      <c r="P5" s="209" t="str">
        <f t="shared" si="1"/>
        <v>/work/infshared/GPM/Strategic/Source/Track2/Easy_Moderate/Trigger/Ongoing_Complete_TCA_WL1.TXT</v>
      </c>
      <c r="Q5" s="208" t="s">
        <v>161</v>
      </c>
      <c r="R5" s="209"/>
      <c r="S5" s="197" t="str">
        <f t="shared" si="2"/>
        <v>$JOBS
LXRSBINOFT014#BEMD_ODS_TCA_WL1_GPM3
SCRIPTNAME "/work/infshared/GPM/Strategic/scripts/Track2/Delta_Load/GPM_EPD_PRE_ACXIOM_LOAD_ONGOING_PARALLEL.sh  CYBR_WL1 DIRECT EM"
STREAMLOGON AQ953002
DESCRIPTION "Added by composer."
TASKTYPE UNIX
RECOVERY STOP</v>
      </c>
    </row>
    <row r="6" spans="1:45" s="198" customFormat="1" ht="210" x14ac:dyDescent="0.25">
      <c r="A6" s="205"/>
      <c r="B6" s="206" t="s">
        <v>1</v>
      </c>
      <c r="C6" s="210"/>
      <c r="D6" s="208" t="str">
        <f t="shared" si="3"/>
        <v>CYBR_WL1</v>
      </c>
      <c r="E6" s="208" t="s">
        <v>32</v>
      </c>
      <c r="F6" s="239"/>
      <c r="G6" s="208">
        <v>4</v>
      </c>
      <c r="H6" s="119" t="str">
        <f t="shared" si="0"/>
        <v>BEMD_ODS_CYBR_WL1_GPM3</v>
      </c>
      <c r="I6" s="206" t="s">
        <v>21</v>
      </c>
      <c r="J6" s="208" t="s">
        <v>201</v>
      </c>
      <c r="K6" s="208" t="s">
        <v>205</v>
      </c>
      <c r="L6" s="208" t="s">
        <v>127</v>
      </c>
      <c r="M6" s="208" t="s">
        <v>128</v>
      </c>
      <c r="N6" s="208"/>
      <c r="O6" s="242"/>
      <c r="P6" s="209" t="str">
        <f t="shared" si="1"/>
        <v>/work/infshared/GPM/Strategic/Source/Track2/Easy_Moderate/Trigger/Ongoing_Complete_CYBR_WL1.TXT</v>
      </c>
      <c r="Q6" s="208" t="s">
        <v>161</v>
      </c>
      <c r="R6" s="208"/>
      <c r="S6" s="197" t="str">
        <f t="shared" si="2"/>
        <v>$JOBS
LXRSBINOFT014#BEMD_ODS_CYBR_WL1_GPM3
SCRIPTNAME "/work/infshared/GPM/Strategic/scripts/Track2/Delta_Load/GPM_EPD_PRE_ACXIOM_LOAD_ONGOING_PARALLEL.sh  GPAY_WL1 DIRECT EM"
STREAMLOGON AQ953002
DESCRIPTION "Added by composer."
TASKTYPE UNIX
RECOVERY STOP</v>
      </c>
    </row>
    <row r="7" spans="1:45" s="198" customFormat="1" ht="210" x14ac:dyDescent="0.25">
      <c r="A7" s="205"/>
      <c r="B7" s="206" t="s">
        <v>1</v>
      </c>
      <c r="C7" s="210"/>
      <c r="D7" s="208" t="str">
        <f t="shared" si="3"/>
        <v>GPAY_WL1</v>
      </c>
      <c r="E7" s="208" t="s">
        <v>30</v>
      </c>
      <c r="F7" s="239"/>
      <c r="G7" s="208">
        <v>5</v>
      </c>
      <c r="H7" s="119" t="str">
        <f t="shared" si="0"/>
        <v>BEMD_ODS_GPAY_WL1_GPM3</v>
      </c>
      <c r="I7" s="206" t="s">
        <v>21</v>
      </c>
      <c r="J7" s="208" t="s">
        <v>201</v>
      </c>
      <c r="K7" s="208" t="s">
        <v>206</v>
      </c>
      <c r="L7" s="208" t="s">
        <v>127</v>
      </c>
      <c r="M7" s="208" t="s">
        <v>128</v>
      </c>
      <c r="N7" s="208"/>
      <c r="O7" s="242"/>
      <c r="P7" s="209" t="str">
        <f t="shared" si="1"/>
        <v>/work/infshared/GPM/Strategic/Source/Track2/Easy_Moderate/Trigger/Ongoing_Complete_GPAY_WL1.TXT</v>
      </c>
      <c r="Q7" s="208" t="s">
        <v>161</v>
      </c>
      <c r="R7" s="208"/>
      <c r="S7" s="197" t="str">
        <f t="shared" si="2"/>
        <v>$JOBS
LXRSBINOFT014#BEMD_ODS_GPAY_WL1_GPM3
SCRIPTNAME "/work/infshared/GPM/Strategic/scripts/Track2/Delta_Load/GPM_EPD_PRE_ACXIOM_LOAD_ONGOING_PARALLEL.sh  GVUL_WL1 DIRECT EM"
STREAMLOGON AQ953002
DESCRIPTION "Added by composer."
TASKTYPE UNIX
RECOVERY STOP</v>
      </c>
    </row>
    <row r="8" spans="1:45" s="198" customFormat="1" ht="210" x14ac:dyDescent="0.25">
      <c r="A8" s="205"/>
      <c r="B8" s="206" t="s">
        <v>1</v>
      </c>
      <c r="C8" s="210"/>
      <c r="D8" s="208" t="str">
        <f t="shared" si="3"/>
        <v>GVUL_WL1</v>
      </c>
      <c r="E8" s="208" t="s">
        <v>26</v>
      </c>
      <c r="F8" s="239"/>
      <c r="G8" s="208">
        <v>6</v>
      </c>
      <c r="H8" s="119" t="str">
        <f t="shared" si="0"/>
        <v>BEMD_ODS_GVUL_WL1_GPM3</v>
      </c>
      <c r="I8" s="206" t="s">
        <v>21</v>
      </c>
      <c r="J8" s="208" t="s">
        <v>201</v>
      </c>
      <c r="K8" s="208" t="s">
        <v>207</v>
      </c>
      <c r="L8" s="208" t="s">
        <v>127</v>
      </c>
      <c r="M8" s="208" t="s">
        <v>128</v>
      </c>
      <c r="N8" s="208"/>
      <c r="O8" s="243"/>
      <c r="P8" s="209" t="str">
        <f t="shared" si="1"/>
        <v>/work/infshared/GPM/Strategic/Source/Track2/Easy_Moderate/Trigger/Ongoing_Complete_GVUL_WL1.TXT</v>
      </c>
      <c r="Q8" s="208" t="s">
        <v>161</v>
      </c>
      <c r="R8" s="208"/>
      <c r="S8" s="197" t="str">
        <f t="shared" si="2"/>
        <v>$JOBS
LXRSBINOFT014#BEMD_ODS_GVUL_WL1_GPM3
SCRIPTNAME "/work/infshared/GPM/Strategic/scripts/Track2/Delta_Load/GPM_EPD_PRE_ACXIOM_LOAD_ONGOING_PARALLEL.sh  PCTS_WL1 DIRECT EM"
STREAMLOGON AQ953002
DESCRIPTION "Added by composer."
TASKTYPE UNIX
RECOVERY STOP</v>
      </c>
    </row>
    <row r="9" spans="1:45" s="198" customFormat="1" ht="210" x14ac:dyDescent="0.25">
      <c r="A9" s="205"/>
      <c r="B9" s="206" t="s">
        <v>1</v>
      </c>
      <c r="C9" s="210"/>
      <c r="D9" s="208" t="s">
        <v>94</v>
      </c>
      <c r="E9" s="208" t="s">
        <v>94</v>
      </c>
      <c r="F9" s="239"/>
      <c r="G9" s="208">
        <v>4</v>
      </c>
      <c r="H9" s="119" t="str">
        <f t="shared" si="0"/>
        <v>BEMD_ODS_PCTS_WL1_GPM3</v>
      </c>
      <c r="I9" s="206" t="s">
        <v>21</v>
      </c>
      <c r="J9" s="208" t="s">
        <v>201</v>
      </c>
      <c r="K9" s="208" t="s">
        <v>208</v>
      </c>
      <c r="L9" s="208" t="s">
        <v>127</v>
      </c>
      <c r="M9" s="208" t="s">
        <v>128</v>
      </c>
      <c r="N9" s="208"/>
      <c r="O9" s="199"/>
      <c r="P9" s="209" t="str">
        <f t="shared" si="1"/>
        <v>/work/infshared/GPM/Strategic/Source/Track2/Easy_Moderate/Trigger/Ongoing_Complete_PCTS_WL1.TXT</v>
      </c>
      <c r="Q9" s="208" t="s">
        <v>161</v>
      </c>
      <c r="R9" s="209"/>
      <c r="S9" s="197" t="str">
        <f t="shared" si="2"/>
        <v>$JOBS
LXRSBINOFT014#BEMD_ODS_PCTS_WL1_GPM3
SCRIPTNAME "/work/infshared/GPM/Strategic/scripts/Track2/Delta_Load/GPM_EPD_PRE_ACXIOM_LOAD_ONGOING_PARALLEL.sh  PCTS_WL2 DIRECT EM"
STREAMLOGON AQ953002
DESCRIPTION "Added by composer."
TASKTYPE UNIX
RECOVERY STOP</v>
      </c>
    </row>
    <row r="10" spans="1:45" s="198" customFormat="1" ht="210" x14ac:dyDescent="0.25">
      <c r="A10" s="205"/>
      <c r="B10" s="206" t="s">
        <v>1</v>
      </c>
      <c r="C10" s="210"/>
      <c r="D10" s="208" t="s">
        <v>95</v>
      </c>
      <c r="E10" s="208" t="s">
        <v>95</v>
      </c>
      <c r="F10" s="239"/>
      <c r="G10" s="208">
        <v>5</v>
      </c>
      <c r="H10" s="119" t="str">
        <f t="shared" si="0"/>
        <v>BEMD_ODS_PCTS_WL2_GPM3</v>
      </c>
      <c r="I10" s="206" t="s">
        <v>21</v>
      </c>
      <c r="J10" s="208" t="s">
        <v>201</v>
      </c>
      <c r="K10" s="208" t="s">
        <v>209</v>
      </c>
      <c r="L10" s="208" t="s">
        <v>127</v>
      </c>
      <c r="M10" s="208" t="s">
        <v>128</v>
      </c>
      <c r="N10" s="208"/>
      <c r="O10" s="199"/>
      <c r="P10" s="209" t="str">
        <f t="shared" si="1"/>
        <v>/work/infshared/GPM/Strategic/Source/Track2/Easy_Moderate/Trigger/Ongoing_Complete_PCTS_WL2.TXT</v>
      </c>
      <c r="Q10" s="208" t="s">
        <v>161</v>
      </c>
      <c r="R10" s="209"/>
      <c r="S10" s="197" t="str">
        <f t="shared" si="2"/>
        <v>$JOBS
LXRSBINOFT014#BEMD_ODS_PCTS_WL2_GPM3
SCRIPTNAME "/work/infshared/GPM/Strategic/scripts/Track2/Delta_Load/GPM_EPD_PRE_ACXIOM_LOAD_ONGOING_PARALLEL.sh  VRPS_WL1 DIRECT EM"
STREAMLOGON AQ953002
DESCRIPTION "Added by composer."
TASKTYPE UNIX
RECOVERY STOP</v>
      </c>
    </row>
    <row r="11" spans="1:45" s="198" customFormat="1" ht="210" x14ac:dyDescent="0.25">
      <c r="A11" s="205"/>
      <c r="B11" s="206" t="s">
        <v>1</v>
      </c>
      <c r="C11" s="210"/>
      <c r="D11" s="208" t="str">
        <f t="shared" ref="D11:D16" si="4">E11&amp;"_WL1"</f>
        <v>VRPS_WL1</v>
      </c>
      <c r="E11" s="208" t="s">
        <v>31</v>
      </c>
      <c r="F11" s="239"/>
      <c r="G11" s="208">
        <v>6</v>
      </c>
      <c r="H11" s="119" t="str">
        <f t="shared" si="0"/>
        <v>BEMD_ODS_VRPS_WL1_GPM3</v>
      </c>
      <c r="I11" s="206" t="s">
        <v>21</v>
      </c>
      <c r="J11" s="208" t="s">
        <v>201</v>
      </c>
      <c r="K11" s="208" t="s">
        <v>210</v>
      </c>
      <c r="L11" s="208" t="s">
        <v>127</v>
      </c>
      <c r="M11" s="208" t="s">
        <v>128</v>
      </c>
      <c r="N11" s="208"/>
      <c r="O11" s="199"/>
      <c r="P11" s="209" t="str">
        <f t="shared" si="1"/>
        <v>/work/infshared/GPM/Strategic/Source/Track2/Easy_Moderate/Trigger/Ongoing_Complete_VRPS_WL1.TXT</v>
      </c>
      <c r="Q11" s="208" t="s">
        <v>161</v>
      </c>
      <c r="R11" s="209"/>
      <c r="S11" s="197" t="str">
        <f t="shared" si="2"/>
        <v>$JOBS
LXRSBINOFT014#BEMD_ODS_VRPS_WL1_GPM3
SCRIPTNAME "/work/infshared/GPM/Strategic/scripts/Track2/Delta_Load/GPM_EPD_PRE_ACXIOM_LOAD_ONGOING_PARALLEL.sh  LTC_WL1 DIRECT EM"
STREAMLOGON AQ953002
DESCRIPTION "Added by composer."
TASKTYPE UNIX
RECOVERY STOP</v>
      </c>
    </row>
    <row r="12" spans="1:45" s="198" customFormat="1" ht="210" x14ac:dyDescent="0.25">
      <c r="A12" s="205"/>
      <c r="B12" s="206" t="s">
        <v>1</v>
      </c>
      <c r="C12" s="210"/>
      <c r="D12" s="208" t="str">
        <f t="shared" si="4"/>
        <v>LTC_WL1</v>
      </c>
      <c r="E12" s="208" t="s">
        <v>28</v>
      </c>
      <c r="F12" s="239"/>
      <c r="G12" s="208">
        <v>7</v>
      </c>
      <c r="H12" s="119" t="str">
        <f t="shared" si="0"/>
        <v>BEMD_ODS_LTC_WL1_GPM3</v>
      </c>
      <c r="I12" s="206" t="s">
        <v>21</v>
      </c>
      <c r="J12" s="208" t="s">
        <v>201</v>
      </c>
      <c r="K12" s="208" t="s">
        <v>211</v>
      </c>
      <c r="L12" s="208" t="s">
        <v>127</v>
      </c>
      <c r="M12" s="208" t="s">
        <v>128</v>
      </c>
      <c r="N12" s="208"/>
      <c r="O12" s="199"/>
      <c r="P12" s="209" t="str">
        <f t="shared" si="1"/>
        <v>/work/infshared/GPM/Strategic/Source/Track2/Easy_Moderate/Trigger/Ongoing_Complete_LTC_WL1.TXT</v>
      </c>
      <c r="Q12" s="208" t="s">
        <v>161</v>
      </c>
      <c r="R12" s="209"/>
      <c r="S12" s="197" t="str">
        <f t="shared" si="2"/>
        <v>$JOBS
LXRSBINOFT014#BEMD_ODS_LTC_WL1_GPM3
SCRIPTNAME "/work/infshared/GPM/Strategic/scripts/Track2/Delta_Load/GPM_EPD_PRE_ACXIOM_LOAD_ONGOING_PARALLEL.sh  GUL_WL1 DIRECT EM"
STREAMLOGON AQ953002
DESCRIPTION "Added by composer."
TASKTYPE UNIX
RECOVERY STOP</v>
      </c>
    </row>
    <row r="13" spans="1:45" s="198" customFormat="1" ht="210" x14ac:dyDescent="0.25">
      <c r="A13" s="205"/>
      <c r="B13" s="206" t="s">
        <v>1</v>
      </c>
      <c r="C13" s="210"/>
      <c r="D13" s="208" t="str">
        <f t="shared" si="4"/>
        <v>GUL_WL1</v>
      </c>
      <c r="E13" s="208" t="s">
        <v>25</v>
      </c>
      <c r="F13" s="239"/>
      <c r="G13" s="208">
        <v>8</v>
      </c>
      <c r="H13" s="119" t="str">
        <f t="shared" si="0"/>
        <v>BEMD_ODS_GUL_WL1_GPM3</v>
      </c>
      <c r="I13" s="206" t="s">
        <v>21</v>
      </c>
      <c r="J13" s="208" t="s">
        <v>201</v>
      </c>
      <c r="K13" s="208" t="s">
        <v>212</v>
      </c>
      <c r="L13" s="208" t="s">
        <v>127</v>
      </c>
      <c r="M13" s="208" t="s">
        <v>128</v>
      </c>
      <c r="N13" s="208"/>
      <c r="O13" s="199"/>
      <c r="P13" s="209" t="str">
        <f t="shared" si="1"/>
        <v>/work/infshared/GPM/Strategic/Source/Track2/Easy_Moderate/Trigger/Ongoing_Complete_GUL_WL1.TXT</v>
      </c>
      <c r="Q13" s="208" t="s">
        <v>161</v>
      </c>
      <c r="R13" s="208"/>
      <c r="S13" s="197" t="str">
        <f t="shared" si="2"/>
        <v>$JOBS
LXRSBINOFT014#BEMD_ODS_GUL_WL1_GPM3
SCRIPTNAME "/work/infshared/GPM/Strategic/scripts/Track2/Delta_Load/GPM_EPD_PRE_ACXIOM_LOAD_ONGOING_PARALLEL.sh  TERM_WL1 DIRECT EM"
STREAMLOGON AQ953002
DESCRIPTION "Added by composer."
TASKTYPE UNIX
RECOVERY STOP</v>
      </c>
    </row>
    <row r="14" spans="1:45" s="198" customFormat="1" ht="210" x14ac:dyDescent="0.25">
      <c r="A14" s="205"/>
      <c r="B14" s="206" t="s">
        <v>1</v>
      </c>
      <c r="C14" s="210"/>
      <c r="D14" s="208" t="str">
        <f t="shared" si="4"/>
        <v>TERM_WL1</v>
      </c>
      <c r="E14" s="208" t="s">
        <v>27</v>
      </c>
      <c r="F14" s="240"/>
      <c r="G14" s="208">
        <v>9</v>
      </c>
      <c r="H14" s="119" t="str">
        <f t="shared" si="0"/>
        <v>BEMD_ODS_TERM_WL1_GPM3</v>
      </c>
      <c r="I14" s="206" t="s">
        <v>21</v>
      </c>
      <c r="J14" s="208" t="s">
        <v>201</v>
      </c>
      <c r="K14" s="208" t="s">
        <v>213</v>
      </c>
      <c r="L14" s="208" t="s">
        <v>127</v>
      </c>
      <c r="M14" s="208" t="s">
        <v>128</v>
      </c>
      <c r="N14" s="208"/>
      <c r="O14" s="199"/>
      <c r="P14" s="209" t="str">
        <f t="shared" si="1"/>
        <v>/work/infshared/GPM/Strategic/Source/Track2/Easy_Moderate/Trigger/Ongoing_Complete_TERM_WL1.TXT</v>
      </c>
      <c r="Q14" s="208" t="s">
        <v>161</v>
      </c>
      <c r="R14" s="209"/>
      <c r="S14" s="197" t="str">
        <f t="shared" si="2"/>
        <v>$JOBS
LXRSBINOFT014#BEMD_ODS_TERM_WL1_GPM3
SCRIPTNAME "/work/infshared/GPM/Strategic/scripts/Track2/Delta_Load/GPM_EPD_PRE_ACXIOM_LOAD_ONGOING_PARALLEL.sh  MAH_WL1 DIRECT EM"
STREAMLOGON AQ953002
DESCRIPTION "Added by composer."
TASKTYPE UNIX
RECOVERY STOP</v>
      </c>
    </row>
    <row r="15" spans="1:45" s="198" customFormat="1" ht="118.5" customHeight="1" x14ac:dyDescent="0.25">
      <c r="A15" s="211" t="s">
        <v>162</v>
      </c>
      <c r="B15" s="206" t="s">
        <v>1</v>
      </c>
      <c r="C15" s="210"/>
      <c r="D15" s="208" t="str">
        <f t="shared" si="4"/>
        <v>MAH_WL1</v>
      </c>
      <c r="E15" s="208" t="s">
        <v>66</v>
      </c>
      <c r="F15" s="238" t="s">
        <v>197</v>
      </c>
      <c r="G15" s="208">
        <v>2</v>
      </c>
      <c r="H15" s="119" t="str">
        <f t="shared" si="0"/>
        <v>BEMD_ODS_MAH_WL1_GPM3</v>
      </c>
      <c r="I15" s="206" t="s">
        <v>21</v>
      </c>
      <c r="J15" s="208" t="s">
        <v>201</v>
      </c>
      <c r="K15" s="208" t="s">
        <v>214</v>
      </c>
      <c r="L15" s="208" t="s">
        <v>127</v>
      </c>
      <c r="M15" s="208" t="s">
        <v>129</v>
      </c>
      <c r="N15" s="208"/>
      <c r="O15" s="199"/>
      <c r="P15" s="209" t="str">
        <f t="shared" si="1"/>
        <v>/work/infshared/GPM/Strategic/Source/Track2/Easy_Moderate/Trigger/Ongoing_Complete_MAH_WL1.TXT</v>
      </c>
      <c r="Q15" s="208" t="s">
        <v>161</v>
      </c>
      <c r="R15" s="209"/>
      <c r="S15" s="197" t="str">
        <f>CONCATENATE(
"$JOBS","
",
I16,"#",H15,"
",
  "SCRIPTNAME ","""",K16,"""","
",
  "STREAMLOGON ",L16,"
",
  "DESCRIPTION ","""","Added by composer.","""","
",
  "TASKTYPE UNIX","
",
  "RECOVERY STOP")</f>
        <v>$JOBS
LXRSBINOFT014#BEMD_ODS_MAH_WL1_GPM3
SCRIPTNAME "/work/infshared/GPM/Strategic/scripts/Track2/Delta_Load/GPM_EPD_PRE_ACXIOM_LOAD_ONGOING_PARALLEL.sh  CRIL_WL1 DIRECT EM"
STREAMLOGON AQ953002
DESCRIPTION "Added by composer."
TASKTYPE UNIX
RECOVERY STOP</v>
      </c>
    </row>
    <row r="16" spans="1:45" s="198" customFormat="1" ht="90.75" customHeight="1" x14ac:dyDescent="0.25">
      <c r="A16" s="211"/>
      <c r="B16" s="206" t="s">
        <v>1</v>
      </c>
      <c r="C16" s="210"/>
      <c r="D16" s="208" t="str">
        <f t="shared" si="4"/>
        <v>CRIL_WL1</v>
      </c>
      <c r="E16" s="208" t="s">
        <v>33</v>
      </c>
      <c r="F16" s="239"/>
      <c r="G16" s="208">
        <v>3</v>
      </c>
      <c r="H16" s="119" t="str">
        <f t="shared" si="0"/>
        <v>BEMD_ODS_CRIL_WL1_GPM3</v>
      </c>
      <c r="I16" s="206" t="s">
        <v>21</v>
      </c>
      <c r="J16" s="208" t="s">
        <v>201</v>
      </c>
      <c r="K16" s="208" t="s">
        <v>215</v>
      </c>
      <c r="L16" s="208" t="s">
        <v>127</v>
      </c>
      <c r="M16" s="208" t="s">
        <v>129</v>
      </c>
      <c r="N16" s="208"/>
      <c r="O16" s="199"/>
      <c r="P16" s="209" t="str">
        <f t="shared" si="1"/>
        <v>/work/infshared/GPM/Strategic/Source/Track2/Easy_Moderate/Trigger/Ongoing_Complete_CRIL_WL1.TXT</v>
      </c>
      <c r="Q16" s="208" t="s">
        <v>161</v>
      </c>
      <c r="R16" s="208"/>
      <c r="S16" s="197" t="str">
        <f t="shared" si="2"/>
        <v>$JOBS
LXRSBINOFT014#BEMD_ODS_CRIL_WL1_GPM3
SCRIPTNAME "/work/infshared/GPM/Strategic/scripts/Track2/Delta_Load/GPM_EPD_PRE_ACXIOM_LOAD_ONGOING_PARALLEL.sh  VSP_WL1 DIRECT EM"
STREAMLOGON AQ953002
DESCRIPTION "Added by composer."
TASKTYPE UNIX
RECOVERY STOP</v>
      </c>
    </row>
    <row r="17" spans="1:19" s="198" customFormat="1" ht="210" x14ac:dyDescent="0.25">
      <c r="A17" s="212"/>
      <c r="B17" s="206" t="s">
        <v>1</v>
      </c>
      <c r="C17" s="210"/>
      <c r="D17" s="208" t="str">
        <f>"VSP_WL1"</f>
        <v>VSP_WL1</v>
      </c>
      <c r="E17" s="208" t="s">
        <v>88</v>
      </c>
      <c r="F17" s="240"/>
      <c r="G17" s="208">
        <v>10</v>
      </c>
      <c r="H17" s="119" t="str">
        <f t="shared" si="0"/>
        <v>BEMD_ODS_VSP_WL1_GPM3</v>
      </c>
      <c r="I17" s="206" t="s">
        <v>21</v>
      </c>
      <c r="J17" s="208" t="s">
        <v>201</v>
      </c>
      <c r="K17" s="208" t="s">
        <v>216</v>
      </c>
      <c r="L17" s="208" t="s">
        <v>127</v>
      </c>
      <c r="M17" s="208" t="s">
        <v>129</v>
      </c>
      <c r="N17" s="208"/>
      <c r="O17" s="200"/>
      <c r="P17" s="209" t="str">
        <f t="shared" si="1"/>
        <v>/work/infshared/GPM/Strategic/Source/Track2/Easy_Moderate/Trigger/Ongoing_Complete_VSP_WL1.TXT</v>
      </c>
      <c r="Q17" s="208" t="s">
        <v>161</v>
      </c>
      <c r="R17" s="209"/>
      <c r="S17" s="197" t="str">
        <f t="shared" si="2"/>
        <v>$JOBS
LXRSBINOFT014#BEMD_ODS_VSP_WL1_GPM3
SCRIPTNAME "/work/infshared/GPM/Strategic/scripts/Track2/Delta_Load/GPM_EPD_PRE_ACXIOM_LOAD_ONGOING_PARALLEL.sh  UIS_SEGA DIRECT EM"
STREAMLOGON AQ953002
DESCRIPTION "Added by composer."
TASKTYPE UNIX
RECOVERY STOP</v>
      </c>
    </row>
    <row r="18" spans="1:19" s="198" customFormat="1" ht="22.5" customHeight="1" x14ac:dyDescent="0.25">
      <c r="A18" s="205" t="s">
        <v>162</v>
      </c>
      <c r="B18" s="206" t="s">
        <v>1</v>
      </c>
      <c r="C18" s="210"/>
      <c r="D18" s="208" t="str">
        <f>E18</f>
        <v>UIS_SEGA</v>
      </c>
      <c r="E18" s="208" t="s">
        <v>67</v>
      </c>
      <c r="F18" s="239" t="s">
        <v>198</v>
      </c>
      <c r="G18" s="208">
        <v>1</v>
      </c>
      <c r="H18" s="119" t="str">
        <f t="shared" si="0"/>
        <v>BEMD_ODS_UIS_SEGA_GPM3</v>
      </c>
      <c r="I18" s="206" t="s">
        <v>21</v>
      </c>
      <c r="J18" s="208" t="s">
        <v>201</v>
      </c>
      <c r="K18" s="208" t="s">
        <v>217</v>
      </c>
      <c r="L18" s="208" t="s">
        <v>127</v>
      </c>
      <c r="M18" s="206" t="s">
        <v>130</v>
      </c>
      <c r="N18" s="206"/>
      <c r="O18" s="196"/>
      <c r="P18" s="209" t="str">
        <f t="shared" si="1"/>
        <v>/work/infshared/GPM/Strategic/Source/Track2/Easy_Moderate/Trigger/Ongoing_Complete_UIS_SEGA.TXT</v>
      </c>
      <c r="Q18" s="208" t="s">
        <v>161</v>
      </c>
      <c r="R18" s="206"/>
      <c r="S18" s="197" t="str">
        <f t="shared" si="2"/>
        <v>$JOBS
LXRSBINOFT014#BEMD_ODS_UIS_SEGA_GPM3
SCRIPTNAME "/work/infshared/GPM/Strategic/scripts/Track2/Delta_Load/GPM_EPD_PRE_ACXIOM_LOAD_ONGOING_PARALLEL.sh  UIS_SEGB DIRECT EM"
STREAMLOGON AQ953002
DESCRIPTION "Added by composer."
TASKTYPE UNIX
RECOVERY STOP</v>
      </c>
    </row>
    <row r="19" spans="1:19" s="198" customFormat="1" ht="22.5" customHeight="1" x14ac:dyDescent="0.25">
      <c r="A19" s="205"/>
      <c r="B19" s="206" t="s">
        <v>1</v>
      </c>
      <c r="C19" s="210"/>
      <c r="D19" s="208" t="str">
        <f t="shared" ref="D19:D38" si="5">E19</f>
        <v>UIS_SEGB</v>
      </c>
      <c r="E19" s="208" t="s">
        <v>68</v>
      </c>
      <c r="F19" s="239"/>
      <c r="G19" s="208">
        <v>2</v>
      </c>
      <c r="H19" s="119" t="str">
        <f t="shared" si="0"/>
        <v>BEMD_ODS_UIS_SEGB_GPM3</v>
      </c>
      <c r="I19" s="206" t="s">
        <v>21</v>
      </c>
      <c r="J19" s="208" t="s">
        <v>201</v>
      </c>
      <c r="K19" s="208" t="s">
        <v>218</v>
      </c>
      <c r="L19" s="208" t="s">
        <v>127</v>
      </c>
      <c r="M19" s="206" t="s">
        <v>130</v>
      </c>
      <c r="N19" s="206"/>
      <c r="O19" s="199"/>
      <c r="P19" s="209" t="str">
        <f t="shared" si="1"/>
        <v>/work/infshared/GPM/Strategic/Source/Track2/Easy_Moderate/Trigger/Ongoing_Complete_UIS_SEGB.TXT</v>
      </c>
      <c r="Q19" s="208" t="s">
        <v>161</v>
      </c>
      <c r="R19" s="206"/>
      <c r="S19" s="197" t="str">
        <f t="shared" si="2"/>
        <v>$JOBS
LXRSBINOFT014#BEMD_ODS_UIS_SEGB_GPM3
SCRIPTNAME "/work/infshared/GPM/Strategic/scripts/Track2/Delta_Load/GPM_EPD_PRE_ACXIOM_LOAD_ONGOING_PARALLEL.sh  UIS_SEGC DIRECT EM"
STREAMLOGON AQ953002
DESCRIPTION "Added by composer."
TASKTYPE UNIX
RECOVERY STOP</v>
      </c>
    </row>
    <row r="20" spans="1:19" s="198" customFormat="1" ht="22.5" customHeight="1" x14ac:dyDescent="0.25">
      <c r="A20" s="205"/>
      <c r="B20" s="206" t="s">
        <v>1</v>
      </c>
      <c r="C20" s="210"/>
      <c r="D20" s="208" t="str">
        <f t="shared" si="5"/>
        <v>UIS_SEGC</v>
      </c>
      <c r="E20" s="208" t="s">
        <v>69</v>
      </c>
      <c r="F20" s="239"/>
      <c r="G20" s="208">
        <v>3</v>
      </c>
      <c r="H20" s="119" t="str">
        <f t="shared" si="0"/>
        <v>BEMD_ODS_UIS_SEGC_GPM3</v>
      </c>
      <c r="I20" s="206" t="s">
        <v>21</v>
      </c>
      <c r="J20" s="208" t="s">
        <v>201</v>
      </c>
      <c r="K20" s="208" t="s">
        <v>219</v>
      </c>
      <c r="L20" s="208" t="s">
        <v>127</v>
      </c>
      <c r="M20" s="206" t="s">
        <v>130</v>
      </c>
      <c r="N20" s="206"/>
      <c r="O20" s="199"/>
      <c r="P20" s="209" t="str">
        <f t="shared" si="1"/>
        <v>/work/infshared/GPM/Strategic/Source/Track2/Easy_Moderate/Trigger/Ongoing_Complete_UIS_SEGC.TXT</v>
      </c>
      <c r="Q20" s="208" t="s">
        <v>161</v>
      </c>
      <c r="R20" s="206"/>
      <c r="S20" s="197" t="str">
        <f t="shared" si="2"/>
        <v>$JOBS
LXRSBINOFT014#BEMD_ODS_UIS_SEGC_GPM3
SCRIPTNAME "/work/infshared/GPM/Strategic/scripts/Track2/Delta_Load/GPM_EPD_PRE_ACXIOM_LOAD_ONGOING_PARALLEL.sh  UIS_SEGD DIRECT EM"
STREAMLOGON AQ953002
DESCRIPTION "Added by composer."
TASKTYPE UNIX
RECOVERY STOP</v>
      </c>
    </row>
    <row r="21" spans="1:19" s="198" customFormat="1" ht="22.5" customHeight="1" x14ac:dyDescent="0.25">
      <c r="A21" s="205"/>
      <c r="B21" s="206" t="s">
        <v>1</v>
      </c>
      <c r="C21" s="210"/>
      <c r="D21" s="208" t="str">
        <f t="shared" si="5"/>
        <v>UIS_SEGD</v>
      </c>
      <c r="E21" s="208" t="s">
        <v>70</v>
      </c>
      <c r="F21" s="239"/>
      <c r="G21" s="208">
        <v>4</v>
      </c>
      <c r="H21" s="119" t="str">
        <f t="shared" si="0"/>
        <v>BEMD_ODS_UIS_SEGD_GPM3</v>
      </c>
      <c r="I21" s="206" t="s">
        <v>21</v>
      </c>
      <c r="J21" s="208" t="s">
        <v>201</v>
      </c>
      <c r="K21" s="208" t="s">
        <v>220</v>
      </c>
      <c r="L21" s="208" t="s">
        <v>127</v>
      </c>
      <c r="M21" s="206" t="s">
        <v>130</v>
      </c>
      <c r="N21" s="206"/>
      <c r="O21" s="199"/>
      <c r="P21" s="209" t="str">
        <f t="shared" si="1"/>
        <v>/work/infshared/GPM/Strategic/Source/Track2/Easy_Moderate/Trigger/Ongoing_Complete_UIS_SEGD.TXT</v>
      </c>
      <c r="Q21" s="208" t="s">
        <v>161</v>
      </c>
      <c r="R21" s="206"/>
      <c r="S21" s="197" t="str">
        <f t="shared" si="2"/>
        <v>$JOBS
LXRSBINOFT014#BEMD_ODS_UIS_SEGD_GPM3
SCRIPTNAME "/work/infshared/GPM/Strategic/scripts/Track2/Delta_Load/GPM_EPD_PRE_ACXIOM_LOAD_ONGOING_PARALLEL.sh  UIS_SEGE DIRECT EM"
STREAMLOGON AQ953002
DESCRIPTION "Added by composer."
TASKTYPE UNIX
RECOVERY STOP</v>
      </c>
    </row>
    <row r="22" spans="1:19" s="198" customFormat="1" ht="22.5" customHeight="1" x14ac:dyDescent="0.25">
      <c r="A22" s="205"/>
      <c r="B22" s="206" t="s">
        <v>1</v>
      </c>
      <c r="C22" s="210"/>
      <c r="D22" s="208" t="str">
        <f t="shared" si="5"/>
        <v>UIS_SEGE</v>
      </c>
      <c r="E22" s="208" t="s">
        <v>71</v>
      </c>
      <c r="F22" s="239"/>
      <c r="G22" s="208">
        <v>5</v>
      </c>
      <c r="H22" s="119" t="str">
        <f t="shared" si="0"/>
        <v>BEMD_ODS_UIS_SEGE_GPM3</v>
      </c>
      <c r="I22" s="206" t="s">
        <v>21</v>
      </c>
      <c r="J22" s="208" t="s">
        <v>201</v>
      </c>
      <c r="K22" s="208" t="s">
        <v>221</v>
      </c>
      <c r="L22" s="208" t="s">
        <v>127</v>
      </c>
      <c r="M22" s="206" t="s">
        <v>130</v>
      </c>
      <c r="N22" s="206"/>
      <c r="O22" s="199"/>
      <c r="P22" s="209" t="str">
        <f t="shared" si="1"/>
        <v>/work/infshared/GPM/Strategic/Source/Track2/Easy_Moderate/Trigger/Ongoing_Complete_UIS_SEGE.TXT</v>
      </c>
      <c r="Q22" s="208" t="s">
        <v>161</v>
      </c>
      <c r="R22" s="206"/>
      <c r="S22" s="197" t="str">
        <f t="shared" si="2"/>
        <v>$JOBS
LXRSBINOFT014#BEMD_ODS_UIS_SEGE_GPM3
SCRIPTNAME "/work/infshared/GPM/Strategic/scripts/Track2/Delta_Load/GPM_EPD_PRE_ACXIOM_LOAD_ONGOING_PARALLEL.sh  UIS_SEGF DIRECT EM"
STREAMLOGON AQ953002
DESCRIPTION "Added by composer."
TASKTYPE UNIX
RECOVERY STOP</v>
      </c>
    </row>
    <row r="23" spans="1:19" s="198" customFormat="1" ht="22.5" customHeight="1" x14ac:dyDescent="0.25">
      <c r="A23" s="205"/>
      <c r="B23" s="206" t="s">
        <v>1</v>
      </c>
      <c r="C23" s="210"/>
      <c r="D23" s="208" t="str">
        <f t="shared" si="5"/>
        <v>UIS_SEGF</v>
      </c>
      <c r="E23" s="208" t="s">
        <v>72</v>
      </c>
      <c r="F23" s="239"/>
      <c r="G23" s="208">
        <v>6</v>
      </c>
      <c r="H23" s="119" t="str">
        <f t="shared" si="0"/>
        <v>BEMD_ODS_UIS_SEGF_GPM3</v>
      </c>
      <c r="I23" s="206" t="s">
        <v>21</v>
      </c>
      <c r="J23" s="208" t="s">
        <v>201</v>
      </c>
      <c r="K23" s="208" t="s">
        <v>222</v>
      </c>
      <c r="L23" s="208" t="s">
        <v>127</v>
      </c>
      <c r="M23" s="206" t="s">
        <v>130</v>
      </c>
      <c r="N23" s="206"/>
      <c r="O23" s="199"/>
      <c r="P23" s="209" t="str">
        <f t="shared" si="1"/>
        <v>/work/infshared/GPM/Strategic/Source/Track2/Easy_Moderate/Trigger/Ongoing_Complete_UIS_SEGF.TXT</v>
      </c>
      <c r="Q23" s="208" t="s">
        <v>161</v>
      </c>
      <c r="R23" s="209"/>
      <c r="S23" s="197" t="str">
        <f t="shared" si="2"/>
        <v>$JOBS
LXRSBINOFT014#BEMD_ODS_UIS_SEGF_GPM3
SCRIPTNAME "/work/infshared/GPM/Strategic/scripts/Track2/Delta_Load/GPM_EPD_PRE_ACXIOM_LOAD_ONGOING_PARALLEL.sh  UIS_SEGH DIRECT EM"
STREAMLOGON AQ953002
DESCRIPTION "Added by composer."
TASKTYPE UNIX
RECOVERY STOP</v>
      </c>
    </row>
    <row r="24" spans="1:19" s="198" customFormat="1" ht="22.5" customHeight="1" x14ac:dyDescent="0.25">
      <c r="A24" s="205"/>
      <c r="B24" s="206" t="s">
        <v>1</v>
      </c>
      <c r="C24" s="210"/>
      <c r="D24" s="208" t="str">
        <f t="shared" si="5"/>
        <v>UIS_SEGH</v>
      </c>
      <c r="E24" s="208" t="s">
        <v>73</v>
      </c>
      <c r="F24" s="239"/>
      <c r="G24" s="208">
        <v>7</v>
      </c>
      <c r="H24" s="119" t="str">
        <f t="shared" si="0"/>
        <v>BEMD_ODS_UIS_SEGH_GPM3</v>
      </c>
      <c r="I24" s="206" t="s">
        <v>21</v>
      </c>
      <c r="J24" s="208" t="s">
        <v>201</v>
      </c>
      <c r="K24" s="208" t="s">
        <v>223</v>
      </c>
      <c r="L24" s="208" t="s">
        <v>127</v>
      </c>
      <c r="M24" s="206" t="s">
        <v>130</v>
      </c>
      <c r="N24" s="206"/>
      <c r="O24" s="199"/>
      <c r="P24" s="209" t="str">
        <f t="shared" si="1"/>
        <v>/work/infshared/GPM/Strategic/Source/Track2/Easy_Moderate/Trigger/Ongoing_Complete_UIS_SEGH.TXT</v>
      </c>
      <c r="Q24" s="208" t="s">
        <v>161</v>
      </c>
      <c r="R24" s="209"/>
      <c r="S24" s="197" t="str">
        <f t="shared" si="2"/>
        <v>$JOBS
LXRSBINOFT014#BEMD_ODS_UIS_SEGH_GPM3
SCRIPTNAME "/work/infshared/GPM/Strategic/scripts/Track2/Delta_Load/GPM_EPD_PRE_ACXIOM_LOAD_ONGOING_PARALLEL.sh  UIS_SEGI DIRECT EM"
STREAMLOGON AQ953002
DESCRIPTION "Added by composer."
TASKTYPE UNIX
RECOVERY STOP</v>
      </c>
    </row>
    <row r="25" spans="1:19" s="198" customFormat="1" ht="22.5" customHeight="1" x14ac:dyDescent="0.25">
      <c r="A25" s="205"/>
      <c r="B25" s="206" t="s">
        <v>1</v>
      </c>
      <c r="C25" s="210"/>
      <c r="D25" s="208" t="str">
        <f t="shared" si="5"/>
        <v>UIS_SEGI</v>
      </c>
      <c r="E25" s="208" t="s">
        <v>74</v>
      </c>
      <c r="F25" s="239"/>
      <c r="G25" s="208">
        <v>8</v>
      </c>
      <c r="H25" s="119" t="str">
        <f t="shared" si="0"/>
        <v>BEMD_ODS_UIS_SEGI_GPM3</v>
      </c>
      <c r="I25" s="206" t="s">
        <v>21</v>
      </c>
      <c r="J25" s="208" t="s">
        <v>201</v>
      </c>
      <c r="K25" s="208" t="s">
        <v>224</v>
      </c>
      <c r="L25" s="208" t="s">
        <v>127</v>
      </c>
      <c r="M25" s="206" t="s">
        <v>130</v>
      </c>
      <c r="N25" s="206"/>
      <c r="O25" s="199"/>
      <c r="P25" s="209" t="str">
        <f t="shared" si="1"/>
        <v>/work/infshared/GPM/Strategic/Source/Track2/Easy_Moderate/Trigger/Ongoing_Complete_UIS_SEGI.TXT</v>
      </c>
      <c r="Q25" s="208" t="s">
        <v>161</v>
      </c>
      <c r="R25" s="209"/>
      <c r="S25" s="197" t="str">
        <f t="shared" si="2"/>
        <v>$JOBS
LXRSBINOFT014#BEMD_ODS_UIS_SEGI_GPM3
SCRIPTNAME "/work/infshared/GPM/Strategic/scripts/Track2/Delta_Load/GPM_EPD_PRE_ACXIOM_LOAD_ONGOING_PARALLEL.sh  UIS_SEGJ DIRECT EM"
STREAMLOGON AQ953002
DESCRIPTION "Added by composer."
TASKTYPE UNIX
RECOVERY STOP</v>
      </c>
    </row>
    <row r="26" spans="1:19" s="198" customFormat="1" ht="22.5" customHeight="1" x14ac:dyDescent="0.25">
      <c r="A26" s="205"/>
      <c r="B26" s="206" t="s">
        <v>1</v>
      </c>
      <c r="C26" s="210"/>
      <c r="D26" s="208" t="str">
        <f t="shared" si="5"/>
        <v>UIS_SEGJ</v>
      </c>
      <c r="E26" s="208" t="s">
        <v>75</v>
      </c>
      <c r="F26" s="239"/>
      <c r="G26" s="208">
        <v>9</v>
      </c>
      <c r="H26" s="119" t="str">
        <f t="shared" si="0"/>
        <v>BEMD_ODS_UIS_SEGJ_GPM3</v>
      </c>
      <c r="I26" s="206" t="s">
        <v>21</v>
      </c>
      <c r="J26" s="208" t="s">
        <v>201</v>
      </c>
      <c r="K26" s="208" t="s">
        <v>225</v>
      </c>
      <c r="L26" s="208" t="s">
        <v>127</v>
      </c>
      <c r="M26" s="206" t="s">
        <v>130</v>
      </c>
      <c r="N26" s="206"/>
      <c r="O26" s="199"/>
      <c r="P26" s="209" t="str">
        <f t="shared" si="1"/>
        <v>/work/infshared/GPM/Strategic/Source/Track2/Easy_Moderate/Trigger/Ongoing_Complete_UIS_SEGJ.TXT</v>
      </c>
      <c r="Q26" s="208" t="s">
        <v>161</v>
      </c>
      <c r="R26" s="209"/>
      <c r="S26" s="197" t="str">
        <f t="shared" si="2"/>
        <v>$JOBS
LXRSBINOFT014#BEMD_ODS_UIS_SEGJ_GPM3
SCRIPTNAME "/work/infshared/GPM/Strategic/scripts/Track2/Delta_Load/GPM_EPD_PRE_ACXIOM_LOAD_ONGOING_PARALLEL.sh  UIS_SEGK DIRECT EM"
STREAMLOGON AQ953002
DESCRIPTION "Added by composer."
TASKTYPE UNIX
RECOVERY STOP</v>
      </c>
    </row>
    <row r="27" spans="1:19" s="198" customFormat="1" ht="22.5" customHeight="1" x14ac:dyDescent="0.25">
      <c r="A27" s="205"/>
      <c r="B27" s="206" t="s">
        <v>1</v>
      </c>
      <c r="C27" s="210"/>
      <c r="D27" s="208" t="str">
        <f t="shared" si="5"/>
        <v>UIS_SEGK</v>
      </c>
      <c r="E27" s="208" t="s">
        <v>76</v>
      </c>
      <c r="F27" s="239"/>
      <c r="G27" s="208">
        <v>10</v>
      </c>
      <c r="H27" s="119" t="str">
        <f t="shared" si="0"/>
        <v>BEMD_ODS_UIS_SEGK_GPM3</v>
      </c>
      <c r="I27" s="206" t="s">
        <v>21</v>
      </c>
      <c r="J27" s="208" t="s">
        <v>201</v>
      </c>
      <c r="K27" s="208" t="s">
        <v>226</v>
      </c>
      <c r="L27" s="208" t="s">
        <v>127</v>
      </c>
      <c r="M27" s="206" t="s">
        <v>130</v>
      </c>
      <c r="N27" s="206"/>
      <c r="O27" s="199"/>
      <c r="P27" s="209" t="str">
        <f t="shared" si="1"/>
        <v>/work/infshared/GPM/Strategic/Source/Track2/Easy_Moderate/Trigger/Ongoing_Complete_UIS_SEGK.TXT</v>
      </c>
      <c r="Q27" s="208" t="s">
        <v>161</v>
      </c>
      <c r="R27" s="209"/>
      <c r="S27" s="197" t="str">
        <f t="shared" si="2"/>
        <v>$JOBS
LXRSBINOFT014#BEMD_ODS_UIS_SEGK_GPM3
SCRIPTNAME "/work/infshared/GPM/Strategic/scripts/Track2/Delta_Load/GPM_EPD_PRE_ACXIOM_LOAD_ONGOING_PARALLEL.sh  UIS_SEGL DIRECT EM"
STREAMLOGON AQ953002
DESCRIPTION "Added by composer."
TASKTYPE UNIX
RECOVERY STOP</v>
      </c>
    </row>
    <row r="28" spans="1:19" s="198" customFormat="1" ht="22.5" customHeight="1" x14ac:dyDescent="0.25">
      <c r="A28" s="205"/>
      <c r="B28" s="206" t="s">
        <v>1</v>
      </c>
      <c r="C28" s="210"/>
      <c r="D28" s="208" t="str">
        <f t="shared" si="5"/>
        <v>UIS_SEGL</v>
      </c>
      <c r="E28" s="208" t="s">
        <v>77</v>
      </c>
      <c r="F28" s="239"/>
      <c r="G28" s="208">
        <v>11</v>
      </c>
      <c r="H28" s="119" t="str">
        <f t="shared" si="0"/>
        <v>BEMD_ODS_UIS_SEGL_GPM3</v>
      </c>
      <c r="I28" s="206" t="s">
        <v>21</v>
      </c>
      <c r="J28" s="208" t="s">
        <v>201</v>
      </c>
      <c r="K28" s="208" t="s">
        <v>227</v>
      </c>
      <c r="L28" s="208" t="s">
        <v>127</v>
      </c>
      <c r="M28" s="206" t="s">
        <v>130</v>
      </c>
      <c r="N28" s="206"/>
      <c r="O28" s="199"/>
      <c r="P28" s="209" t="str">
        <f t="shared" si="1"/>
        <v>/work/infshared/GPM/Strategic/Source/Track2/Easy_Moderate/Trigger/Ongoing_Complete_UIS_SEGL.TXT</v>
      </c>
      <c r="Q28" s="208" t="s">
        <v>161</v>
      </c>
      <c r="R28" s="209"/>
      <c r="S28" s="197" t="str">
        <f t="shared" si="2"/>
        <v>$JOBS
LXRSBINOFT014#BEMD_ODS_UIS_SEGL_GPM3
SCRIPTNAME "/work/infshared/GPM/Strategic/scripts/Track2/Delta_Load/GPM_EPD_PRE_ACXIOM_LOAD_ONGOING_PARALLEL.sh  UIS_SEGM DIRECT EM"
STREAMLOGON AQ953002
DESCRIPTION "Added by composer."
TASKTYPE UNIX
RECOVERY STOP</v>
      </c>
    </row>
    <row r="29" spans="1:19" s="198" customFormat="1" ht="22.5" customHeight="1" x14ac:dyDescent="0.25">
      <c r="A29" s="205"/>
      <c r="B29" s="206" t="s">
        <v>1</v>
      </c>
      <c r="C29" s="210"/>
      <c r="D29" s="208" t="str">
        <f t="shared" si="5"/>
        <v>UIS_SEGM</v>
      </c>
      <c r="E29" s="208" t="s">
        <v>78</v>
      </c>
      <c r="F29" s="239"/>
      <c r="G29" s="208">
        <v>12</v>
      </c>
      <c r="H29" s="119" t="str">
        <f t="shared" si="0"/>
        <v>BEMD_ODS_UIS_SEGM_GPM3</v>
      </c>
      <c r="I29" s="206" t="s">
        <v>21</v>
      </c>
      <c r="J29" s="208" t="s">
        <v>201</v>
      </c>
      <c r="K29" s="208" t="s">
        <v>228</v>
      </c>
      <c r="L29" s="208" t="s">
        <v>127</v>
      </c>
      <c r="M29" s="206" t="s">
        <v>130</v>
      </c>
      <c r="N29" s="206"/>
      <c r="O29" s="199"/>
      <c r="P29" s="209" t="str">
        <f t="shared" si="1"/>
        <v>/work/infshared/GPM/Strategic/Source/Track2/Easy_Moderate/Trigger/Ongoing_Complete_UIS_SEGM.TXT</v>
      </c>
      <c r="Q29" s="208" t="s">
        <v>161</v>
      </c>
      <c r="R29" s="209"/>
      <c r="S29" s="197" t="str">
        <f t="shared" si="2"/>
        <v>$JOBS
LXRSBINOFT014#BEMD_ODS_UIS_SEGM_GPM3
SCRIPTNAME "/work/infshared/GPM/Strategic/scripts/Track2/Delta_Load/GPM_EPD_PRE_ACXIOM_LOAD_ONGOING_PARALLEL.sh  UIS_SEGN DIRECT EM"
STREAMLOGON AQ953002
DESCRIPTION "Added by composer."
TASKTYPE UNIX
RECOVERY STOP</v>
      </c>
    </row>
    <row r="30" spans="1:19" s="198" customFormat="1" ht="22.5" customHeight="1" x14ac:dyDescent="0.25">
      <c r="A30" s="205"/>
      <c r="B30" s="206" t="s">
        <v>1</v>
      </c>
      <c r="C30" s="210"/>
      <c r="D30" s="208" t="str">
        <f t="shared" si="5"/>
        <v>UIS_SEGN</v>
      </c>
      <c r="E30" s="208" t="s">
        <v>79</v>
      </c>
      <c r="F30" s="239"/>
      <c r="G30" s="208">
        <v>13</v>
      </c>
      <c r="H30" s="119" t="str">
        <f t="shared" si="0"/>
        <v>BEMD_ODS_UIS_SEGN_GPM3</v>
      </c>
      <c r="I30" s="206" t="s">
        <v>21</v>
      </c>
      <c r="J30" s="208" t="s">
        <v>201</v>
      </c>
      <c r="K30" s="208" t="s">
        <v>229</v>
      </c>
      <c r="L30" s="208" t="s">
        <v>127</v>
      </c>
      <c r="M30" s="206" t="s">
        <v>130</v>
      </c>
      <c r="N30" s="206"/>
      <c r="O30" s="199"/>
      <c r="P30" s="209" t="str">
        <f t="shared" si="1"/>
        <v>/work/infshared/GPM/Strategic/Source/Track2/Easy_Moderate/Trigger/Ongoing_Complete_UIS_SEGN.TXT</v>
      </c>
      <c r="Q30" s="208" t="s">
        <v>161</v>
      </c>
      <c r="R30" s="209"/>
      <c r="S30" s="197" t="str">
        <f t="shared" si="2"/>
        <v>$JOBS
LXRSBINOFT014#BEMD_ODS_UIS_SEGN_GPM3
SCRIPTNAME "/work/infshared/GPM/Strategic/scripts/Track2/Delta_Load/GPM_EPD_PRE_ACXIOM_LOAD_ONGOING_PARALLEL.sh  UIS_SEGO DIRECT EM"
STREAMLOGON AQ953002
DESCRIPTION "Added by composer."
TASKTYPE UNIX
RECOVERY STOP</v>
      </c>
    </row>
    <row r="31" spans="1:19" s="198" customFormat="1" ht="22.5" customHeight="1" x14ac:dyDescent="0.25">
      <c r="A31" s="205"/>
      <c r="B31" s="206" t="s">
        <v>1</v>
      </c>
      <c r="C31" s="210"/>
      <c r="D31" s="208" t="str">
        <f t="shared" si="5"/>
        <v>UIS_SEGO</v>
      </c>
      <c r="E31" s="208" t="s">
        <v>80</v>
      </c>
      <c r="F31" s="239"/>
      <c r="G31" s="208">
        <v>14</v>
      </c>
      <c r="H31" s="119" t="str">
        <f t="shared" si="0"/>
        <v>BEMD_ODS_UIS_SEGO_GPM3</v>
      </c>
      <c r="I31" s="206" t="s">
        <v>21</v>
      </c>
      <c r="J31" s="208" t="s">
        <v>201</v>
      </c>
      <c r="K31" s="208" t="s">
        <v>230</v>
      </c>
      <c r="L31" s="208" t="s">
        <v>127</v>
      </c>
      <c r="M31" s="206" t="s">
        <v>130</v>
      </c>
      <c r="N31" s="206"/>
      <c r="O31" s="199"/>
      <c r="P31" s="209" t="str">
        <f t="shared" si="1"/>
        <v>/work/infshared/GPM/Strategic/Source/Track2/Easy_Moderate/Trigger/Ongoing_Complete_UIS_SEGO.TXT</v>
      </c>
      <c r="Q31" s="208" t="s">
        <v>161</v>
      </c>
      <c r="R31" s="209"/>
      <c r="S31" s="197" t="str">
        <f t="shared" si="2"/>
        <v>$JOBS
LXRSBINOFT014#BEMD_ODS_UIS_SEGO_GPM3
SCRIPTNAME "/work/infshared/GPM/Strategic/scripts/Track2/Delta_Load/GPM_EPD_PRE_ACXIOM_LOAD_ONGOING_PARALLEL.sh  UIS_SEGP DIRECT EM"
STREAMLOGON AQ953002
DESCRIPTION "Added by composer."
TASKTYPE UNIX
RECOVERY STOP</v>
      </c>
    </row>
    <row r="32" spans="1:19" s="198" customFormat="1" ht="22.5" customHeight="1" x14ac:dyDescent="0.25">
      <c r="A32" s="205"/>
      <c r="B32" s="206" t="s">
        <v>1</v>
      </c>
      <c r="C32" s="210"/>
      <c r="D32" s="208" t="str">
        <f t="shared" si="5"/>
        <v>UIS_SEGP</v>
      </c>
      <c r="E32" s="208" t="s">
        <v>81</v>
      </c>
      <c r="F32" s="239"/>
      <c r="G32" s="208">
        <v>15</v>
      </c>
      <c r="H32" s="119" t="str">
        <f t="shared" si="0"/>
        <v>BEMD_ODS_UIS_SEGP_GPM3</v>
      </c>
      <c r="I32" s="206" t="s">
        <v>21</v>
      </c>
      <c r="J32" s="208" t="s">
        <v>201</v>
      </c>
      <c r="K32" s="208" t="s">
        <v>231</v>
      </c>
      <c r="L32" s="208" t="s">
        <v>127</v>
      </c>
      <c r="M32" s="206" t="s">
        <v>130</v>
      </c>
      <c r="N32" s="206"/>
      <c r="O32" s="199"/>
      <c r="P32" s="209" t="str">
        <f t="shared" si="1"/>
        <v>/work/infshared/GPM/Strategic/Source/Track2/Easy_Moderate/Trigger/Ongoing_Complete_UIS_SEGP.TXT</v>
      </c>
      <c r="Q32" s="208" t="s">
        <v>161</v>
      </c>
      <c r="R32" s="209"/>
      <c r="S32" s="197" t="str">
        <f t="shared" si="2"/>
        <v>$JOBS
LXRSBINOFT014#BEMD_ODS_UIS_SEGP_GPM3
SCRIPTNAME "/work/infshared/GPM/Strategic/scripts/Track2/Delta_Load/GPM_EPD_PRE_ACXIOM_LOAD_ONGOING_PARALLEL.sh  UIS_SEGR DIRECT EM"
STREAMLOGON AQ953002
DESCRIPTION "Added by composer."
TASKTYPE UNIX
RECOVERY STOP</v>
      </c>
    </row>
    <row r="33" spans="1:19" s="198" customFormat="1" ht="22.5" customHeight="1" x14ac:dyDescent="0.25">
      <c r="A33" s="205"/>
      <c r="B33" s="206" t="s">
        <v>1</v>
      </c>
      <c r="C33" s="210"/>
      <c r="D33" s="208" t="str">
        <f t="shared" si="5"/>
        <v>UIS_SEGR</v>
      </c>
      <c r="E33" s="208" t="s">
        <v>82</v>
      </c>
      <c r="F33" s="239"/>
      <c r="G33" s="208">
        <v>16</v>
      </c>
      <c r="H33" s="119" t="str">
        <f t="shared" si="0"/>
        <v>BEMD_ODS_UIS_SEGR_GPM3</v>
      </c>
      <c r="I33" s="206" t="s">
        <v>21</v>
      </c>
      <c r="J33" s="208" t="s">
        <v>201</v>
      </c>
      <c r="K33" s="208" t="s">
        <v>232</v>
      </c>
      <c r="L33" s="208" t="s">
        <v>127</v>
      </c>
      <c r="M33" s="206" t="s">
        <v>130</v>
      </c>
      <c r="N33" s="206"/>
      <c r="O33" s="199"/>
      <c r="P33" s="209" t="str">
        <f t="shared" si="1"/>
        <v>/work/infshared/GPM/Strategic/Source/Track2/Easy_Moderate/Trigger/Ongoing_Complete_UIS_SEGR.TXT</v>
      </c>
      <c r="Q33" s="208" t="s">
        <v>161</v>
      </c>
      <c r="R33" s="209"/>
      <c r="S33" s="197" t="str">
        <f t="shared" si="2"/>
        <v>$JOBS
LXRSBINOFT014#BEMD_ODS_UIS_SEGR_GPM3
SCRIPTNAME "/work/infshared/GPM/Strategic/scripts/Track2/Delta_Load/GPM_EPD_PRE_ACXIOM_LOAD_ONGOING_PARALLEL.sh  UIS_SEGT DIRECT EM"
STREAMLOGON AQ953002
DESCRIPTION "Added by composer."
TASKTYPE UNIX
RECOVERY STOP</v>
      </c>
    </row>
    <row r="34" spans="1:19" s="198" customFormat="1" ht="22.5" customHeight="1" x14ac:dyDescent="0.25">
      <c r="A34" s="205"/>
      <c r="B34" s="206" t="s">
        <v>1</v>
      </c>
      <c r="C34" s="210"/>
      <c r="D34" s="208" t="str">
        <f t="shared" si="5"/>
        <v>UIS_SEGT</v>
      </c>
      <c r="E34" s="208" t="s">
        <v>83</v>
      </c>
      <c r="F34" s="239"/>
      <c r="G34" s="208">
        <v>17</v>
      </c>
      <c r="H34" s="119" t="str">
        <f t="shared" si="0"/>
        <v>BEMD_ODS_UIS_SEGT_GPM3</v>
      </c>
      <c r="I34" s="206" t="s">
        <v>21</v>
      </c>
      <c r="J34" s="208" t="s">
        <v>201</v>
      </c>
      <c r="K34" s="208" t="s">
        <v>233</v>
      </c>
      <c r="L34" s="208" t="s">
        <v>127</v>
      </c>
      <c r="M34" s="206" t="s">
        <v>130</v>
      </c>
      <c r="N34" s="206"/>
      <c r="O34" s="199"/>
      <c r="P34" s="209" t="str">
        <f t="shared" si="1"/>
        <v>/work/infshared/GPM/Strategic/Source/Track2/Easy_Moderate/Trigger/Ongoing_Complete_UIS_SEGT.TXT</v>
      </c>
      <c r="Q34" s="208" t="s">
        <v>161</v>
      </c>
      <c r="R34" s="209"/>
      <c r="S34" s="197" t="str">
        <f t="shared" si="2"/>
        <v>$JOBS
LXRSBINOFT014#BEMD_ODS_UIS_SEGT_GPM3
SCRIPTNAME "/work/infshared/GPM/Strategic/scripts/Track2/Delta_Load/GPM_EPD_PRE_ACXIOM_LOAD_ONGOING_PARALLEL.sh  UIS_SEGU DIRECT EM"
STREAMLOGON AQ953002
DESCRIPTION "Added by composer."
TASKTYPE UNIX
RECOVERY STOP</v>
      </c>
    </row>
    <row r="35" spans="1:19" s="198" customFormat="1" ht="22.5" customHeight="1" x14ac:dyDescent="0.25">
      <c r="A35" s="205"/>
      <c r="B35" s="206" t="s">
        <v>1</v>
      </c>
      <c r="C35" s="210"/>
      <c r="D35" s="208" t="str">
        <f t="shared" si="5"/>
        <v>UIS_SEGU</v>
      </c>
      <c r="E35" s="208" t="s">
        <v>84</v>
      </c>
      <c r="F35" s="239"/>
      <c r="G35" s="208">
        <v>18</v>
      </c>
      <c r="H35" s="119" t="str">
        <f t="shared" si="0"/>
        <v>BEMD_ODS_UIS_SEGU_GPM3</v>
      </c>
      <c r="I35" s="206" t="s">
        <v>21</v>
      </c>
      <c r="J35" s="208" t="s">
        <v>201</v>
      </c>
      <c r="K35" s="208" t="s">
        <v>234</v>
      </c>
      <c r="L35" s="208" t="s">
        <v>127</v>
      </c>
      <c r="M35" s="206" t="s">
        <v>130</v>
      </c>
      <c r="N35" s="206"/>
      <c r="O35" s="199"/>
      <c r="P35" s="209" t="str">
        <f t="shared" si="1"/>
        <v>/work/infshared/GPM/Strategic/Source/Track2/Easy_Moderate/Trigger/Ongoing_Complete_UIS_SEGU.TXT</v>
      </c>
      <c r="Q35" s="208" t="s">
        <v>161</v>
      </c>
      <c r="R35" s="209"/>
      <c r="S35" s="197" t="str">
        <f t="shared" si="2"/>
        <v>$JOBS
LXRSBINOFT014#BEMD_ODS_UIS_SEGU_GPM3
SCRIPTNAME "/work/infshared/GPM/Strategic/scripts/Track2/Delta_Load/GPM_EPD_PRE_ACXIOM_LOAD_ONGOING_PARALLEL.sh  UIS_SEGV DIRECT EM"
STREAMLOGON AQ953002
DESCRIPTION "Added by composer."
TASKTYPE UNIX
RECOVERY STOP</v>
      </c>
    </row>
    <row r="36" spans="1:19" s="198" customFormat="1" ht="22.5" customHeight="1" x14ac:dyDescent="0.25">
      <c r="A36" s="205"/>
      <c r="B36" s="206" t="s">
        <v>1</v>
      </c>
      <c r="C36" s="210"/>
      <c r="D36" s="208" t="str">
        <f t="shared" si="5"/>
        <v>UIS_SEGV</v>
      </c>
      <c r="E36" s="208" t="s">
        <v>85</v>
      </c>
      <c r="F36" s="239"/>
      <c r="G36" s="208">
        <v>19</v>
      </c>
      <c r="H36" s="119" t="str">
        <f t="shared" si="0"/>
        <v>BEMD_ODS_UIS_SEGV_GPM3</v>
      </c>
      <c r="I36" s="206" t="s">
        <v>21</v>
      </c>
      <c r="J36" s="208" t="s">
        <v>201</v>
      </c>
      <c r="K36" s="208" t="s">
        <v>235</v>
      </c>
      <c r="L36" s="208" t="s">
        <v>127</v>
      </c>
      <c r="M36" s="206" t="s">
        <v>130</v>
      </c>
      <c r="N36" s="206"/>
      <c r="O36" s="199"/>
      <c r="P36" s="209" t="str">
        <f t="shared" si="1"/>
        <v>/work/infshared/GPM/Strategic/Source/Track2/Easy_Moderate/Trigger/Ongoing_Complete_UIS_SEGV.TXT</v>
      </c>
      <c r="Q36" s="208" t="s">
        <v>161</v>
      </c>
      <c r="R36" s="209"/>
      <c r="S36" s="197" t="str">
        <f t="shared" si="2"/>
        <v>$JOBS
LXRSBINOFT014#BEMD_ODS_UIS_SEGV_GPM3
SCRIPTNAME "/work/infshared/GPM/Strategic/scripts/Track2/Delta_Load/GPM_EPD_PRE_ACXIOM_LOAD_ONGOING_PARALLEL.sh  UIS_SEGW DIRECT EM"
STREAMLOGON AQ953002
DESCRIPTION "Added by composer."
TASKTYPE UNIX
RECOVERY STOP</v>
      </c>
    </row>
    <row r="37" spans="1:19" s="198" customFormat="1" ht="22.5" customHeight="1" x14ac:dyDescent="0.25">
      <c r="A37" s="205"/>
      <c r="B37" s="206" t="s">
        <v>1</v>
      </c>
      <c r="C37" s="210"/>
      <c r="D37" s="208" t="str">
        <f t="shared" si="5"/>
        <v>UIS_SEGW</v>
      </c>
      <c r="E37" s="208" t="s">
        <v>86</v>
      </c>
      <c r="F37" s="239"/>
      <c r="G37" s="208">
        <v>20</v>
      </c>
      <c r="H37" s="119" t="str">
        <f t="shared" si="0"/>
        <v>BEMD_ODS_UIS_SEGW_GPM3</v>
      </c>
      <c r="I37" s="206" t="s">
        <v>21</v>
      </c>
      <c r="J37" s="208" t="s">
        <v>201</v>
      </c>
      <c r="K37" s="208" t="s">
        <v>236</v>
      </c>
      <c r="L37" s="208" t="s">
        <v>127</v>
      </c>
      <c r="M37" s="206" t="s">
        <v>130</v>
      </c>
      <c r="N37" s="206"/>
      <c r="O37" s="199"/>
      <c r="P37" s="209" t="str">
        <f t="shared" si="1"/>
        <v>/work/infshared/GPM/Strategic/Source/Track2/Easy_Moderate/Trigger/Ongoing_Complete_UIS_SEGW.TXT</v>
      </c>
      <c r="Q37" s="208" t="s">
        <v>161</v>
      </c>
      <c r="R37" s="209"/>
      <c r="S37" s="197" t="str">
        <f t="shared" si="2"/>
        <v>$JOBS
LXRSBINOFT014#BEMD_ODS_UIS_SEGW_GPM3
SCRIPTNAME "/work/infshared/GPM/Strategic/scripts/Track2/Delta_Load/GPM_EPD_PRE_ACXIOM_LOAD_ONGOING_PARALLEL.sh  UIS_SEGX DIRECT EM"
STREAMLOGON AQ953002
DESCRIPTION "Added by composer."
TASKTYPE UNIX
RECOVERY STOP</v>
      </c>
    </row>
    <row r="38" spans="1:19" s="198" customFormat="1" ht="22.5" customHeight="1" x14ac:dyDescent="0.25">
      <c r="A38" s="205"/>
      <c r="B38" s="206" t="s">
        <v>1</v>
      </c>
      <c r="C38" s="210"/>
      <c r="D38" s="208" t="str">
        <f t="shared" si="5"/>
        <v>UIS_SEGX</v>
      </c>
      <c r="E38" s="208" t="s">
        <v>87</v>
      </c>
      <c r="F38" s="240"/>
      <c r="G38" s="208">
        <v>21</v>
      </c>
      <c r="H38" s="119" t="str">
        <f t="shared" si="0"/>
        <v>BEMD_ODS_UIS_SEGX_GPM3</v>
      </c>
      <c r="I38" s="206" t="s">
        <v>21</v>
      </c>
      <c r="J38" s="208" t="s">
        <v>201</v>
      </c>
      <c r="K38" s="208" t="s">
        <v>237</v>
      </c>
      <c r="L38" s="208" t="s">
        <v>127</v>
      </c>
      <c r="M38" s="206" t="s">
        <v>130</v>
      </c>
      <c r="N38" s="206"/>
      <c r="O38" s="200"/>
      <c r="P38" s="209" t="str">
        <f t="shared" si="1"/>
        <v>/work/infshared/GPM/Strategic/Source/Track2/Easy_Moderate/Trigger/Ongoing_Complete_UIS_SEGX.TXT</v>
      </c>
      <c r="Q38" s="208" t="s">
        <v>161</v>
      </c>
      <c r="R38" s="209"/>
      <c r="S38" s="197" t="str">
        <f t="shared" si="2"/>
        <v>$JOBS
LXRSBINOFT014#BEMD_ODS_UIS_SEGX_GPM3
SCRIPTNAME "/work/infshared/GPM/Strategic/scripts/Track2/Delta_Load/GPM_EPD_PRE_ACXIOM_LOAD_ONGOING_PARALLEL.sh  IBDW_WLG IBDW EM"
STREAMLOGON AQ953002
DESCRIPTION "Added by composer."
TASKTYPE UNIX
RECOVERY STOP</v>
      </c>
    </row>
    <row r="39" spans="1:19" s="198" customFormat="1" ht="22.5" customHeight="1" x14ac:dyDescent="0.25">
      <c r="A39" s="211" t="s">
        <v>163</v>
      </c>
      <c r="B39" s="206" t="s">
        <v>1</v>
      </c>
      <c r="C39" s="210"/>
      <c r="D39" s="208" t="s">
        <v>99</v>
      </c>
      <c r="E39" s="208" t="s">
        <v>52</v>
      </c>
      <c r="F39" s="238" t="s">
        <v>430</v>
      </c>
      <c r="G39" s="208">
        <v>2</v>
      </c>
      <c r="H39" s="119" t="str">
        <f>"BEMD_ODS_"&amp;D39&amp;RIGHT(E39,5)&amp;"_GPM3"</f>
        <v>BEMD_ODS_IBDW_WLG_ANNH_GPM3</v>
      </c>
      <c r="I39" s="206" t="s">
        <v>21</v>
      </c>
      <c r="J39" s="208" t="s">
        <v>201</v>
      </c>
      <c r="K39" s="208" t="s">
        <v>239</v>
      </c>
      <c r="L39" s="208" t="s">
        <v>127</v>
      </c>
      <c r="M39" s="208" t="s">
        <v>131</v>
      </c>
      <c r="N39" s="208"/>
      <c r="O39" s="196"/>
      <c r="P39" s="209" t="str">
        <f t="shared" si="1"/>
        <v>/work/infshared/GPM/Strategic/Source/Track2/Easy_Moderate/Trigger/Ongoing_Complete_IBDW_WLG.TXT</v>
      </c>
      <c r="Q39" s="208" t="s">
        <v>161</v>
      </c>
      <c r="R39" s="208"/>
      <c r="S39" s="197" t="str">
        <f t="shared" si="2"/>
        <v>$JOBS
LXRSBINOFT014#BEMD_ODS_IBDW_WLG_ANNH_GPM3
SCRIPTNAME "/work/infshared/GPM/Strategic/scripts/Track2/Delta_Load/GPM_EPD_PRE_ACXIOM_LOAD_ONGOING_PARALLEL.sh  IBDW_WLK IBDW EM"
STREAMLOGON AQ953002
DESCRIPTION "Added by composer."
TASKTYPE UNIX
RECOVERY STOP</v>
      </c>
    </row>
    <row r="40" spans="1:19" s="198" customFormat="1" ht="22.5" customHeight="1" x14ac:dyDescent="0.25">
      <c r="A40" s="211"/>
      <c r="B40" s="206" t="s">
        <v>1</v>
      </c>
      <c r="C40" s="210"/>
      <c r="D40" s="208" t="s">
        <v>100</v>
      </c>
      <c r="E40" s="208" t="s">
        <v>56</v>
      </c>
      <c r="F40" s="239"/>
      <c r="G40" s="208">
        <v>3</v>
      </c>
      <c r="H40" s="119" t="str">
        <f t="shared" ref="H40:H46" si="6">"BEMD_ODS_"&amp;D40&amp;RIGHT(E40,5)&amp;"_WL1_GPM3"</f>
        <v>BEMD_ODS_IBDW_WLK_CV15_WL1_GPM3</v>
      </c>
      <c r="I40" s="206" t="s">
        <v>21</v>
      </c>
      <c r="J40" s="208" t="s">
        <v>201</v>
      </c>
      <c r="K40" s="208" t="s">
        <v>240</v>
      </c>
      <c r="L40" s="208" t="s">
        <v>127</v>
      </c>
      <c r="M40" s="208" t="s">
        <v>131</v>
      </c>
      <c r="N40" s="208"/>
      <c r="O40" s="199"/>
      <c r="P40" s="209" t="str">
        <f t="shared" si="1"/>
        <v>/work/infshared/GPM/Strategic/Source/Track2/Easy_Moderate/Trigger/Ongoing_Complete_IBDW_WLK.TXT</v>
      </c>
      <c r="Q40" s="208" t="s">
        <v>161</v>
      </c>
      <c r="R40" s="208"/>
      <c r="S40" s="197" t="str">
        <f t="shared" si="2"/>
        <v>$JOBS
LXRSBINOFT014#BEMD_ODS_IBDW_WLK_CV15_WL1_GPM3
SCRIPTNAME "/work/infshared/GPM/Strategic/scripts/Track2/Delta_Load/GPM_EPD_PRE_ACXIOM_LOAD_ONGOING_PARALLEL.sh  IBDW_WL3 IBDW EM"
STREAMLOGON AQ953002
DESCRIPTION "Added by composer."
TASKTYPE UNIX
RECOVERY STOP</v>
      </c>
    </row>
    <row r="41" spans="1:19" s="198" customFormat="1" ht="22.5" customHeight="1" x14ac:dyDescent="0.25">
      <c r="A41" s="211"/>
      <c r="B41" s="206" t="s">
        <v>1</v>
      </c>
      <c r="C41" s="210"/>
      <c r="D41" s="208" t="s">
        <v>91</v>
      </c>
      <c r="E41" s="208" t="s">
        <v>45</v>
      </c>
      <c r="F41" s="239"/>
      <c r="G41" s="208">
        <v>4</v>
      </c>
      <c r="H41" s="119" t="str">
        <f t="shared" si="6"/>
        <v>BEMD_ODS_IBDW_WL3_EV15_WL1_GPM3</v>
      </c>
      <c r="I41" s="206" t="s">
        <v>21</v>
      </c>
      <c r="J41" s="208" t="s">
        <v>201</v>
      </c>
      <c r="K41" s="208" t="s">
        <v>241</v>
      </c>
      <c r="L41" s="208" t="s">
        <v>127</v>
      </c>
      <c r="M41" s="208" t="s">
        <v>131</v>
      </c>
      <c r="N41" s="208"/>
      <c r="O41" s="199"/>
      <c r="P41" s="209" t="str">
        <f t="shared" si="1"/>
        <v>/work/infshared/GPM/Strategic/Source/Track2/Easy_Moderate/Trigger/Ongoing_Complete_IBDW_WL3.TXT</v>
      </c>
      <c r="Q41" s="208" t="s">
        <v>161</v>
      </c>
      <c r="R41" s="208"/>
      <c r="S41" s="197" t="str">
        <f t="shared" si="2"/>
        <v>$JOBS
LXRSBINOFT014#BEMD_ODS_IBDW_WL3_EV15_WL1_GPM3
SCRIPTNAME "/work/infshared/GPM/Strategic/scripts/Track2/Delta_Load/GPM_EPD_PRE_ACXIOM_LOAD_ONGOING_PARALLEL.sh  IBDW_WLH IBDW EM"
STREAMLOGON AQ953002
DESCRIPTION "Added by composer."
TASKTYPE UNIX
RECOVERY STOP</v>
      </c>
    </row>
    <row r="42" spans="1:19" s="198" customFormat="1" ht="22.5" customHeight="1" x14ac:dyDescent="0.25">
      <c r="A42" s="211"/>
      <c r="B42" s="206" t="s">
        <v>1</v>
      </c>
      <c r="C42" s="210"/>
      <c r="D42" s="208" t="s">
        <v>101</v>
      </c>
      <c r="E42" s="208" t="s">
        <v>53</v>
      </c>
      <c r="F42" s="239"/>
      <c r="G42" s="208">
        <v>5</v>
      </c>
      <c r="H42" s="119" t="str">
        <f t="shared" si="6"/>
        <v>BEMD_ODS_IBDW_WLH_LCFS_WL1_GPM3</v>
      </c>
      <c r="I42" s="206" t="s">
        <v>21</v>
      </c>
      <c r="J42" s="208" t="s">
        <v>201</v>
      </c>
      <c r="K42" s="208" t="s">
        <v>242</v>
      </c>
      <c r="L42" s="208" t="s">
        <v>127</v>
      </c>
      <c r="M42" s="208" t="s">
        <v>131</v>
      </c>
      <c r="N42" s="208"/>
      <c r="O42" s="199"/>
      <c r="P42" s="209" t="str">
        <f t="shared" si="1"/>
        <v>/work/infshared/GPM/Strategic/Source/Track2/Easy_Moderate/Trigger/Ongoing_Complete_IBDW_WLH.TXT</v>
      </c>
      <c r="Q42" s="208" t="s">
        <v>161</v>
      </c>
      <c r="R42" s="208"/>
      <c r="S42" s="197" t="str">
        <f t="shared" si="2"/>
        <v>$JOBS
LXRSBINOFT014#BEMD_ODS_IBDW_WLH_LCFS_WL1_GPM3
SCRIPTNAME "/work/infshared/GPM/Strategic/scripts/Track2/Delta_Load/GPM_EPD_PRE_ACXIOM_LOAD_ONGOING_PARALLEL.sh  IBDW_WLL IBDW EM"
STREAMLOGON AQ953002
DESCRIPTION "Added by composer."
TASKTYPE UNIX
RECOVERY STOP</v>
      </c>
    </row>
    <row r="43" spans="1:19" s="198" customFormat="1" ht="22.5" customHeight="1" x14ac:dyDescent="0.25">
      <c r="A43" s="211"/>
      <c r="B43" s="206" t="s">
        <v>1</v>
      </c>
      <c r="C43" s="210"/>
      <c r="D43" s="208" t="s">
        <v>102</v>
      </c>
      <c r="E43" s="208" t="s">
        <v>57</v>
      </c>
      <c r="F43" s="239"/>
      <c r="G43" s="208">
        <v>6</v>
      </c>
      <c r="H43" s="119" t="str">
        <f t="shared" si="6"/>
        <v>BEMD_ODS_IBDW_WLL_LCMP_WL1_GPM3</v>
      </c>
      <c r="I43" s="206" t="s">
        <v>21</v>
      </c>
      <c r="J43" s="208" t="s">
        <v>201</v>
      </c>
      <c r="K43" s="208" t="s">
        <v>243</v>
      </c>
      <c r="L43" s="208" t="s">
        <v>127</v>
      </c>
      <c r="M43" s="208" t="s">
        <v>131</v>
      </c>
      <c r="N43" s="208"/>
      <c r="O43" s="199"/>
      <c r="P43" s="209" t="str">
        <f t="shared" si="1"/>
        <v>/work/infshared/GPM/Strategic/Source/Track2/Easy_Moderate/Trigger/Ongoing_Complete_IBDW_WLL.TXT</v>
      </c>
      <c r="Q43" s="208" t="s">
        <v>161</v>
      </c>
      <c r="R43" s="208"/>
      <c r="S43" s="197" t="str">
        <f t="shared" si="2"/>
        <v>$JOBS
LXRSBINOFT014#BEMD_ODS_IBDW_WLL_LCMP_WL1_GPM3
SCRIPTNAME "/work/infshared/GPM/Strategic/scripts/Track2/Delta_Load/GPM_EPD_PRE_ACXIOM_LOAD_ONGOING_PARALLEL.sh  IBDW_WLO IBDW EM"
STREAMLOGON AQ953002
DESCRIPTION "Added by composer."
TASKTYPE UNIX
RECOVERY STOP</v>
      </c>
    </row>
    <row r="44" spans="1:19" s="198" customFormat="1" ht="22.5" customHeight="1" x14ac:dyDescent="0.25">
      <c r="A44" s="211"/>
      <c r="B44" s="206" t="s">
        <v>1</v>
      </c>
      <c r="C44" s="210"/>
      <c r="D44" s="208" t="s">
        <v>103</v>
      </c>
      <c r="E44" s="208" t="s">
        <v>60</v>
      </c>
      <c r="F44" s="239"/>
      <c r="G44" s="208">
        <v>7</v>
      </c>
      <c r="H44" s="119" t="str">
        <f t="shared" si="6"/>
        <v>BEMD_ODS_IBDW_WLO_MPST_WL1_GPM3</v>
      </c>
      <c r="I44" s="206" t="s">
        <v>21</v>
      </c>
      <c r="J44" s="208" t="s">
        <v>201</v>
      </c>
      <c r="K44" s="208" t="s">
        <v>244</v>
      </c>
      <c r="L44" s="208" t="s">
        <v>127</v>
      </c>
      <c r="M44" s="208" t="s">
        <v>131</v>
      </c>
      <c r="N44" s="208"/>
      <c r="O44" s="199"/>
      <c r="P44" s="209" t="str">
        <f t="shared" si="1"/>
        <v>/work/infshared/GPM/Strategic/Source/Track2/Easy_Moderate/Trigger/Ongoing_Complete_IBDW_WLO.TXT</v>
      </c>
      <c r="Q44" s="208" t="s">
        <v>161</v>
      </c>
      <c r="R44" s="208"/>
      <c r="S44" s="197" t="str">
        <f t="shared" si="2"/>
        <v>$JOBS
LXRSBINOFT014#BEMD_ODS_IBDW_WLO_MPST_WL1_GPM3
SCRIPTNAME "/work/infshared/GPM/Strategic/scripts/Track2/Delta_Load/GPM_EPD_PRE_ACXIOM_LOAD_ONGOING_PARALLEL.sh  IBDW_WL1 IBDW EM"
STREAMLOGON AQ953002
DESCRIPTION "Added by composer."
TASKTYPE UNIX
RECOVERY STOP</v>
      </c>
    </row>
    <row r="45" spans="1:19" s="198" customFormat="1" ht="22.5" customHeight="1" x14ac:dyDescent="0.25">
      <c r="A45" s="211"/>
      <c r="B45" s="206" t="s">
        <v>1</v>
      </c>
      <c r="C45" s="210"/>
      <c r="D45" s="208" t="s">
        <v>89</v>
      </c>
      <c r="E45" s="208" t="s">
        <v>43</v>
      </c>
      <c r="F45" s="239"/>
      <c r="G45" s="208">
        <v>8</v>
      </c>
      <c r="H45" s="119" t="str">
        <f t="shared" si="6"/>
        <v>BEMD_ODS_IBDW_WL1_MRPS_WL1_GPM3</v>
      </c>
      <c r="I45" s="206" t="s">
        <v>21</v>
      </c>
      <c r="J45" s="208" t="s">
        <v>201</v>
      </c>
      <c r="K45" s="208" t="s">
        <v>238</v>
      </c>
      <c r="L45" s="208" t="s">
        <v>127</v>
      </c>
      <c r="M45" s="208" t="s">
        <v>131</v>
      </c>
      <c r="N45" s="208"/>
      <c r="O45" s="199"/>
      <c r="P45" s="209" t="str">
        <f t="shared" si="1"/>
        <v>/work/infshared/GPM/Strategic/Source/Track2/Easy_Moderate/Trigger/Ongoing_Complete_IBDW_WL1.TXT</v>
      </c>
      <c r="Q45" s="208" t="s">
        <v>161</v>
      </c>
      <c r="R45" s="208"/>
      <c r="S45" s="197" t="str">
        <f t="shared" si="2"/>
        <v>$JOBS
LXRSBINOFT014#BEMD_ODS_IBDW_WL1_MRPS_WL1_GPM3
SCRIPTNAME "/work/infshared/GPM/Strategic/scripts/Track2/Delta_Load/GPM_EPD_PRE_ACXIOM_LOAD_ONGOING_PARALLEL.sh  IBDW_WLF IBDW EM"
STREAMLOGON AQ953002
DESCRIPTION "Added by composer."
TASKTYPE UNIX
RECOVERY STOP</v>
      </c>
    </row>
    <row r="46" spans="1:19" s="198" customFormat="1" ht="22.5" customHeight="1" x14ac:dyDescent="0.25">
      <c r="A46" s="211"/>
      <c r="B46" s="206" t="s">
        <v>1</v>
      </c>
      <c r="C46" s="210"/>
      <c r="D46" s="208" t="s">
        <v>104</v>
      </c>
      <c r="E46" s="208" t="s">
        <v>51</v>
      </c>
      <c r="F46" s="239"/>
      <c r="G46" s="208">
        <v>9</v>
      </c>
      <c r="H46" s="119" t="str">
        <f t="shared" si="6"/>
        <v>BEMD_ODS_IBDW_WLF_TVUL_WL1_GPM3</v>
      </c>
      <c r="I46" s="206" t="s">
        <v>21</v>
      </c>
      <c r="J46" s="208" t="s">
        <v>201</v>
      </c>
      <c r="K46" s="208" t="s">
        <v>245</v>
      </c>
      <c r="L46" s="208" t="s">
        <v>127</v>
      </c>
      <c r="M46" s="208" t="s">
        <v>131</v>
      </c>
      <c r="N46" s="208"/>
      <c r="O46" s="199"/>
      <c r="P46" s="209" t="str">
        <f t="shared" si="1"/>
        <v>/work/infshared/GPM/Strategic/Source/Track2/Easy_Moderate/Trigger/Ongoing_Complete_IBDW_WLF.TXT</v>
      </c>
      <c r="Q46" s="208" t="s">
        <v>161</v>
      </c>
      <c r="R46" s="208"/>
      <c r="S46" s="197" t="str">
        <f t="shared" si="2"/>
        <v>$JOBS
LXRSBINOFT014#BEMD_ODS_IBDW_WLF_TVUL_WL1_GPM3
SCRIPTNAME "/work/infshared/GPM/Strategic/scripts/Track2/Delta_Load/GPM_EPD_PRE_ACXIOM_LOAD_ONGOING_PARALLEL.sh  IBDW_WLQ IBDW EM"
STREAMLOGON AQ953002
DESCRIPTION "Added by composer."
TASKTYPE UNIX
RECOVERY STOP</v>
      </c>
    </row>
    <row r="47" spans="1:19" s="198" customFormat="1" ht="22.5" customHeight="1" x14ac:dyDescent="0.25">
      <c r="A47" s="211"/>
      <c r="B47" s="206" t="s">
        <v>1</v>
      </c>
      <c r="C47" s="210"/>
      <c r="D47" s="208" t="s">
        <v>105</v>
      </c>
      <c r="E47" s="208" t="s">
        <v>62</v>
      </c>
      <c r="F47" s="239"/>
      <c r="G47" s="208">
        <v>10</v>
      </c>
      <c r="H47" s="119" t="str">
        <f>"BEMD_ODS_"&amp;D47&amp;RIGHT(E47,4)&amp;"_WL1_GPM3"</f>
        <v>BEMD_ODS_IBDW_WLQ_ULS_WL1_GPM3</v>
      </c>
      <c r="I47" s="206" t="s">
        <v>21</v>
      </c>
      <c r="J47" s="208" t="s">
        <v>201</v>
      </c>
      <c r="K47" s="208" t="s">
        <v>246</v>
      </c>
      <c r="L47" s="208" t="s">
        <v>127</v>
      </c>
      <c r="M47" s="208" t="s">
        <v>131</v>
      </c>
      <c r="N47" s="208"/>
      <c r="O47" s="199"/>
      <c r="P47" s="209" t="str">
        <f t="shared" si="1"/>
        <v>/work/infshared/GPM/Strategic/Source/Track2/Easy_Moderate/Trigger/Ongoing_Complete_IBDW_WLQ.TXT</v>
      </c>
      <c r="Q47" s="208" t="s">
        <v>161</v>
      </c>
      <c r="R47" s="208"/>
      <c r="S47" s="197" t="str">
        <f t="shared" si="2"/>
        <v>$JOBS
LXRSBINOFT014#BEMD_ODS_IBDW_WLQ_ULS_WL1_GPM3
SCRIPTNAME "/work/infshared/GPM/Strategic/scripts/Track2/Delta_Load/GPM_EPD_PRE_ACXIOM_LOAD_ONGOING_PARALLEL.sh  IBDW_TP1 TPA1 EM"
STREAMLOGON AQ953002
DESCRIPTION "Added by composer."
TASKTYPE UNIX
RECOVERY STOP</v>
      </c>
    </row>
    <row r="48" spans="1:19" s="198" customFormat="1" ht="22.5" customHeight="1" x14ac:dyDescent="0.25">
      <c r="A48" s="211"/>
      <c r="B48" s="206" t="s">
        <v>1</v>
      </c>
      <c r="C48" s="210"/>
      <c r="D48" s="208" t="s">
        <v>106</v>
      </c>
      <c r="E48" s="208" t="s">
        <v>34</v>
      </c>
      <c r="F48" s="239"/>
      <c r="G48" s="208">
        <v>11</v>
      </c>
      <c r="H48" s="119" t="str">
        <f t="shared" ref="H48:H53" si="7">"BEMD_ODS_"&amp;D48&amp;RIGHT(E48,5)&amp;"_WL1_GPM3"</f>
        <v>BEMD_ODS_IBDW_TP1_ANDS_WL1_GPM3</v>
      </c>
      <c r="I48" s="206" t="s">
        <v>21</v>
      </c>
      <c r="J48" s="208" t="s">
        <v>201</v>
      </c>
      <c r="K48" s="208" t="s">
        <v>247</v>
      </c>
      <c r="L48" s="208" t="s">
        <v>127</v>
      </c>
      <c r="M48" s="208" t="s">
        <v>131</v>
      </c>
      <c r="N48" s="208"/>
      <c r="O48" s="199"/>
      <c r="P48" s="209" t="str">
        <f t="shared" si="1"/>
        <v>/work/infshared/GPM/Strategic/Source/Track2/Easy_Moderate/Trigger/Ongoing_Complete_IBDW_TP1.TXT</v>
      </c>
      <c r="Q48" s="208" t="s">
        <v>161</v>
      </c>
      <c r="R48" s="208"/>
      <c r="S48" s="197" t="str">
        <f t="shared" si="2"/>
        <v>$JOBS
LXRSBINOFT014#BEMD_ODS_IBDW_TP1_ANDS_WL1_GPM3
SCRIPTNAME "/work/infshared/GPM/Strategic/scripts/Track2/Delta_Load/GPM_EPD_PRE_ACXIOM_LOAD_ONGOING_PARALLEL.sh  IBDW_TP2 TPA1 EM"
STREAMLOGON AQ953002
DESCRIPTION "Added by composer."
TASKTYPE UNIX
RECOVERY STOP</v>
      </c>
    </row>
    <row r="49" spans="1:19" s="198" customFormat="1" ht="22.5" customHeight="1" x14ac:dyDescent="0.25">
      <c r="A49" s="211"/>
      <c r="B49" s="206" t="s">
        <v>1</v>
      </c>
      <c r="C49" s="210"/>
      <c r="D49" s="208" t="s">
        <v>107</v>
      </c>
      <c r="E49" s="208" t="s">
        <v>35</v>
      </c>
      <c r="F49" s="239"/>
      <c r="G49" s="208">
        <v>12</v>
      </c>
      <c r="H49" s="119" t="str">
        <f t="shared" si="7"/>
        <v>BEMD_ODS_IBDW_TP2_FDPC_WL1_GPM3</v>
      </c>
      <c r="I49" s="206" t="s">
        <v>21</v>
      </c>
      <c r="J49" s="208" t="s">
        <v>201</v>
      </c>
      <c r="K49" s="208" t="s">
        <v>248</v>
      </c>
      <c r="L49" s="208" t="s">
        <v>127</v>
      </c>
      <c r="M49" s="208" t="s">
        <v>131</v>
      </c>
      <c r="N49" s="208"/>
      <c r="O49" s="199"/>
      <c r="P49" s="209" t="str">
        <f t="shared" si="1"/>
        <v>/work/infshared/GPM/Strategic/Source/Track2/Easy_Moderate/Trigger/Ongoing_Complete_IBDW_TP2.TXT</v>
      </c>
      <c r="Q49" s="208" t="s">
        <v>161</v>
      </c>
      <c r="R49" s="208"/>
      <c r="S49" s="197" t="str">
        <f t="shared" si="2"/>
        <v>$JOBS
LXRSBINOFT014#BEMD_ODS_IBDW_TP2_FDPC_WL1_GPM3
SCRIPTNAME "/work/infshared/GPM/Strategic/scripts/Track2/Delta_Load/GPM_EPD_PRE_ACXIOM_LOAD_ONGOING_PARALLEL.sh  IBDW_TP3 TPA1 EM"
STREAMLOGON AQ953002
DESCRIPTION "Added by composer."
TASKTYPE UNIX
RECOVERY STOP</v>
      </c>
    </row>
    <row r="50" spans="1:19" s="198" customFormat="1" ht="22.5" customHeight="1" x14ac:dyDescent="0.25">
      <c r="A50" s="211"/>
      <c r="B50" s="206" t="s">
        <v>1</v>
      </c>
      <c r="C50" s="210"/>
      <c r="D50" s="208" t="s">
        <v>108</v>
      </c>
      <c r="E50" s="208" t="s">
        <v>36</v>
      </c>
      <c r="F50" s="239"/>
      <c r="G50" s="208">
        <v>13</v>
      </c>
      <c r="H50" s="119" t="str">
        <f t="shared" si="7"/>
        <v>BEMD_ODS_IBDW_TP3_FIDV_WL1_GPM3</v>
      </c>
      <c r="I50" s="206" t="s">
        <v>21</v>
      </c>
      <c r="J50" s="208" t="s">
        <v>201</v>
      </c>
      <c r="K50" s="208" t="s">
        <v>249</v>
      </c>
      <c r="L50" s="208" t="s">
        <v>127</v>
      </c>
      <c r="M50" s="208" t="s">
        <v>131</v>
      </c>
      <c r="N50" s="208"/>
      <c r="O50" s="199"/>
      <c r="P50" s="209" t="str">
        <f t="shared" si="1"/>
        <v>/work/infshared/GPM/Strategic/Source/Track2/Easy_Moderate/Trigger/Ongoing_Complete_IBDW_TP3.TXT</v>
      </c>
      <c r="Q50" s="208" t="s">
        <v>161</v>
      </c>
      <c r="R50" s="208"/>
      <c r="S50" s="197" t="str">
        <f t="shared" si="2"/>
        <v>$JOBS
LXRSBINOFT014#BEMD_ODS_IBDW_TP3_FIDV_WL1_GPM3
SCRIPTNAME "/work/infshared/GPM/Strategic/scripts/Track2/Delta_Load/GPM_EPD_PRE_ACXIOM_LOAD_ONGOING_PARALLEL.sh  IBDW_TP4 TPA1 EM"
STREAMLOGON AQ953002
DESCRIPTION "Added by composer."
TASKTYPE UNIX
RECOVERY STOP</v>
      </c>
    </row>
    <row r="51" spans="1:19" s="198" customFormat="1" ht="22.5" customHeight="1" x14ac:dyDescent="0.25">
      <c r="A51" s="211"/>
      <c r="B51" s="206" t="s">
        <v>1</v>
      </c>
      <c r="C51" s="210"/>
      <c r="D51" s="208" t="s">
        <v>109</v>
      </c>
      <c r="E51" s="208" t="s">
        <v>37</v>
      </c>
      <c r="F51" s="239"/>
      <c r="G51" s="208">
        <v>14</v>
      </c>
      <c r="H51" s="119" t="str">
        <f t="shared" si="7"/>
        <v>BEMD_ODS_IBDW_TP4_IBML_WL1_GPM3</v>
      </c>
      <c r="I51" s="206" t="s">
        <v>21</v>
      </c>
      <c r="J51" s="208" t="s">
        <v>201</v>
      </c>
      <c r="K51" s="208" t="s">
        <v>250</v>
      </c>
      <c r="L51" s="208" t="s">
        <v>127</v>
      </c>
      <c r="M51" s="208" t="s">
        <v>131</v>
      </c>
      <c r="N51" s="208"/>
      <c r="O51" s="199"/>
      <c r="P51" s="209" t="str">
        <f t="shared" si="1"/>
        <v>/work/infshared/GPM/Strategic/Source/Track2/Easy_Moderate/Trigger/Ongoing_Complete_IBDW_TP4.TXT</v>
      </c>
      <c r="Q51" s="208" t="s">
        <v>161</v>
      </c>
      <c r="R51" s="208"/>
      <c r="S51" s="197" t="str">
        <f t="shared" si="2"/>
        <v>$JOBS
LXRSBINOFT014#BEMD_ODS_IBDW_TP4_IBML_WL1_GPM3
SCRIPTNAME "/work/infshared/GPM/Strategic/scripts/Track2/Delta_Load/GPM_EPD_PRE_ACXIOM_LOAD_ONGOING_PARALLEL.sh  IBDW_TP5 TPA1 EM"
STREAMLOGON AQ953002
DESCRIPTION "Added by composer."
TASKTYPE UNIX
RECOVERY STOP</v>
      </c>
    </row>
    <row r="52" spans="1:19" s="198" customFormat="1" ht="22.5" customHeight="1" x14ac:dyDescent="0.25">
      <c r="A52" s="211"/>
      <c r="B52" s="206" t="s">
        <v>1</v>
      </c>
      <c r="C52" s="210"/>
      <c r="D52" s="208" t="s">
        <v>110</v>
      </c>
      <c r="E52" s="208" t="s">
        <v>38</v>
      </c>
      <c r="F52" s="239"/>
      <c r="G52" s="208">
        <v>15</v>
      </c>
      <c r="H52" s="119" t="str">
        <f t="shared" si="7"/>
        <v>BEMD_ODS_IBDW_TP5_IBMV_WL1_GPM3</v>
      </c>
      <c r="I52" s="206" t="s">
        <v>21</v>
      </c>
      <c r="J52" s="208" t="s">
        <v>201</v>
      </c>
      <c r="K52" s="208" t="s">
        <v>251</v>
      </c>
      <c r="L52" s="208" t="s">
        <v>127</v>
      </c>
      <c r="M52" s="208" t="s">
        <v>131</v>
      </c>
      <c r="N52" s="208"/>
      <c r="O52" s="199"/>
      <c r="P52" s="209" t="str">
        <f t="shared" si="1"/>
        <v>/work/infshared/GPM/Strategic/Source/Track2/Easy_Moderate/Trigger/Ongoing_Complete_IBDW_TP5.TXT</v>
      </c>
      <c r="Q52" s="208" t="s">
        <v>161</v>
      </c>
      <c r="R52" s="208"/>
      <c r="S52" s="197" t="str">
        <f t="shared" si="2"/>
        <v>$JOBS
LXRSBINOFT014#BEMD_ODS_IBDW_TP5_IBMV_WL1_GPM3
SCRIPTNAME "/work/infshared/GPM/Strategic/scripts/Track2/Delta_Load/GPM_EPD_PRE_ACXIOM_LOAD_ONGOING_PARALLEL.sh  IBDW_TP6 TPA2 EM"
STREAMLOGON AQ953002
DESCRIPTION "Added by composer."
TASKTYPE UNIX
RECOVERY STOP</v>
      </c>
    </row>
    <row r="53" spans="1:19" s="198" customFormat="1" ht="22.5" customHeight="1" x14ac:dyDescent="0.25">
      <c r="A53" s="211"/>
      <c r="B53" s="206" t="s">
        <v>1</v>
      </c>
      <c r="C53" s="210"/>
      <c r="D53" s="208" t="s">
        <v>111</v>
      </c>
      <c r="E53" s="208" t="s">
        <v>39</v>
      </c>
      <c r="F53" s="239"/>
      <c r="G53" s="208">
        <v>16</v>
      </c>
      <c r="H53" s="119" t="str">
        <f t="shared" si="7"/>
        <v>BEMD_ODS_IBDW_TP6_MCAM_WL1_GPM3</v>
      </c>
      <c r="I53" s="206" t="s">
        <v>21</v>
      </c>
      <c r="J53" s="208" t="s">
        <v>201</v>
      </c>
      <c r="K53" s="208" t="s">
        <v>252</v>
      </c>
      <c r="L53" s="208" t="s">
        <v>127</v>
      </c>
      <c r="M53" s="208" t="s">
        <v>131</v>
      </c>
      <c r="N53" s="208"/>
      <c r="O53" s="199"/>
      <c r="P53" s="209" t="str">
        <f t="shared" si="1"/>
        <v>/work/infshared/GPM/Strategic/Source/Track2/Easy_Moderate/Trigger/Ongoing_Complete_IBDW_TP6.TXT</v>
      </c>
      <c r="Q53" s="208" t="s">
        <v>161</v>
      </c>
      <c r="R53" s="208"/>
      <c r="S53" s="197" t="str">
        <f t="shared" si="2"/>
        <v>$JOBS
LXRSBINOFT014#BEMD_ODS_IBDW_TP6_MCAM_WL1_GPM3
SCRIPTNAME "/work/infshared/GPM/Strategic/scripts/Track2/Delta_Load/GPM_EPD_PRE_ACXIOM_LOAD_ONGOING_PARALLEL.sh  IBDW_TP7 TPA2 EM"
STREAMLOGON AQ953002
DESCRIPTION "Added by composer."
TASKTYPE UNIX
RECOVERY STOP</v>
      </c>
    </row>
    <row r="54" spans="1:19" s="198" customFormat="1" ht="22.5" customHeight="1" x14ac:dyDescent="0.25">
      <c r="A54" s="211"/>
      <c r="B54" s="206" t="s">
        <v>1</v>
      </c>
      <c r="C54" s="210"/>
      <c r="D54" s="208" t="s">
        <v>112</v>
      </c>
      <c r="E54" s="208" t="s">
        <v>40</v>
      </c>
      <c r="F54" s="239"/>
      <c r="G54" s="208">
        <v>17</v>
      </c>
      <c r="H54" s="119" t="str">
        <f>"BEMD_ODS_"&amp;D54&amp;RIGHT(E54,4)&amp;"_WL1_GPM3"</f>
        <v>BEMD_ODS_IBDW_TP7_SBR_WL1_GPM3</v>
      </c>
      <c r="I54" s="206" t="s">
        <v>21</v>
      </c>
      <c r="J54" s="208" t="s">
        <v>201</v>
      </c>
      <c r="K54" s="208" t="s">
        <v>253</v>
      </c>
      <c r="L54" s="208" t="s">
        <v>127</v>
      </c>
      <c r="M54" s="208" t="s">
        <v>131</v>
      </c>
      <c r="N54" s="208"/>
      <c r="O54" s="199"/>
      <c r="P54" s="209" t="str">
        <f t="shared" si="1"/>
        <v>/work/infshared/GPM/Strategic/Source/Track2/Easy_Moderate/Trigger/Ongoing_Complete_IBDW_TP7.TXT</v>
      </c>
      <c r="Q54" s="208" t="s">
        <v>161</v>
      </c>
      <c r="R54" s="208"/>
      <c r="S54" s="197" t="str">
        <f t="shared" si="2"/>
        <v>$JOBS
LXRSBINOFT014#BEMD_ODS_IBDW_TP7_SBR_WL1_GPM3
SCRIPTNAME "/work/infshared/GPM/Strategic/scripts/Track2/Delta_Load/GPM_EPD_PRE_ACXIOM_LOAD_ONGOING_PARALLEL.sh  IBDW_TP8 TPA2 EM"
STREAMLOGON AQ953002
DESCRIPTION "Added by composer."
TASKTYPE UNIX
RECOVERY STOP</v>
      </c>
    </row>
    <row r="55" spans="1:19" s="198" customFormat="1" ht="22.5" customHeight="1" x14ac:dyDescent="0.25">
      <c r="A55" s="211"/>
      <c r="B55" s="206" t="s">
        <v>1</v>
      </c>
      <c r="C55" s="210"/>
      <c r="D55" s="208" t="s">
        <v>113</v>
      </c>
      <c r="E55" s="208" t="s">
        <v>41</v>
      </c>
      <c r="F55" s="239"/>
      <c r="G55" s="208">
        <v>18</v>
      </c>
      <c r="H55" s="119" t="str">
        <f>"BEMD_ODS_"&amp;D55&amp;RIGHT(E55,5)&amp;"_WL1_GPM3"</f>
        <v>BEMD_ODS_IBDW_TP8_WPRT_WL1_GPM3</v>
      </c>
      <c r="I55" s="206" t="s">
        <v>21</v>
      </c>
      <c r="J55" s="208" t="s">
        <v>201</v>
      </c>
      <c r="K55" s="208" t="s">
        <v>254</v>
      </c>
      <c r="L55" s="208" t="s">
        <v>127</v>
      </c>
      <c r="M55" s="208" t="s">
        <v>131</v>
      </c>
      <c r="N55" s="208"/>
      <c r="O55" s="199"/>
      <c r="P55" s="209" t="str">
        <f t="shared" si="1"/>
        <v>/work/infshared/GPM/Strategic/Source/Track2/Easy_Moderate/Trigger/Ongoing_Complete_IBDW_TP8.TXT</v>
      </c>
      <c r="Q55" s="208" t="s">
        <v>161</v>
      </c>
      <c r="R55" s="208"/>
      <c r="S55" s="197" t="str">
        <f t="shared" si="2"/>
        <v>$JOBS
LXRSBINOFT014#BEMD_ODS_IBDW_TP8_WPRT_WL1_GPM3
SCRIPTNAME "/work/infshared/GPM/Strategic/scripts/Track2/Delta_Load/GPM_EPD_PRE_ACXIOM_LOAD_ONGOING_PARALLEL.sh  IBDW_TP9 TPA2 EM"
STREAMLOGON AQ953002
DESCRIPTION "Added by composer."
TASKTYPE UNIX
RECOVERY STOP</v>
      </c>
    </row>
    <row r="56" spans="1:19" s="198" customFormat="1" ht="22.5" customHeight="1" x14ac:dyDescent="0.25">
      <c r="A56" s="212"/>
      <c r="B56" s="206" t="s">
        <v>1</v>
      </c>
      <c r="C56" s="210"/>
      <c r="D56" s="208" t="s">
        <v>114</v>
      </c>
      <c r="E56" s="208" t="s">
        <v>42</v>
      </c>
      <c r="F56" s="240"/>
      <c r="G56" s="208">
        <v>19</v>
      </c>
      <c r="H56" s="119" t="str">
        <f>"BEMD_ODS_"&amp;D56&amp;RIGHT(E56,5)&amp;"_WL1_GPM3"</f>
        <v>BEMD_ODS_IBDW_TP9_FASC_WL1_GPM3</v>
      </c>
      <c r="I56" s="206" t="s">
        <v>21</v>
      </c>
      <c r="J56" s="208" t="s">
        <v>201</v>
      </c>
      <c r="K56" s="208" t="s">
        <v>255</v>
      </c>
      <c r="L56" s="208" t="s">
        <v>127</v>
      </c>
      <c r="M56" s="208" t="s">
        <v>131</v>
      </c>
      <c r="N56" s="208"/>
      <c r="O56" s="200"/>
      <c r="P56" s="209" t="str">
        <f t="shared" si="1"/>
        <v>/work/infshared/GPM/Strategic/Source/Track2/Easy_Moderate/Trigger/Ongoing_Complete_IBDW_TP9.TXT</v>
      </c>
      <c r="Q56" s="208" t="s">
        <v>161</v>
      </c>
      <c r="R56" s="208"/>
      <c r="S56" s="197" t="str">
        <f t="shared" si="2"/>
        <v>$JOBS
LXRSBINOFT014#BEMD_ODS_IBDW_TP9_FASC_WL1_GPM3
SCRIPTNAME "/work/infshared/GPM/Strategic/scripts/Track2/Delta_Load/GPM_EPD_PRE_ACXIOM_LOAD_ONGOING_PARALLEL.sh  IBDW_WLS IBDW EM"
STREAMLOGON AQ953002
DESCRIPTION "Added by composer."
TASKTYPE UNIX
RECOVERY STOP</v>
      </c>
    </row>
    <row r="57" spans="1:19" s="198" customFormat="1" ht="22.5" customHeight="1" x14ac:dyDescent="0.25">
      <c r="A57" s="205" t="s">
        <v>96</v>
      </c>
      <c r="B57" s="206" t="s">
        <v>1</v>
      </c>
      <c r="C57" s="210"/>
      <c r="D57" s="208" t="s">
        <v>115</v>
      </c>
      <c r="E57" s="208" t="s">
        <v>64</v>
      </c>
      <c r="F57" s="245" t="s">
        <v>433</v>
      </c>
      <c r="G57" s="208">
        <v>2</v>
      </c>
      <c r="H57" s="119" t="str">
        <f>"BEMD_ODS_"&amp;D57&amp;RIGHT(E57,4)&amp;"_WL2_GPM3"</f>
        <v>BEMD_ODS_IBDW_WLS_PAS_WL2_GPM3</v>
      </c>
      <c r="I57" s="206" t="s">
        <v>21</v>
      </c>
      <c r="J57" s="208" t="s">
        <v>201</v>
      </c>
      <c r="K57" s="208" t="s">
        <v>257</v>
      </c>
      <c r="L57" s="208" t="s">
        <v>127</v>
      </c>
      <c r="M57" s="208" t="s">
        <v>131</v>
      </c>
      <c r="N57" s="208"/>
      <c r="O57" s="199"/>
      <c r="P57" s="209" t="str">
        <f t="shared" si="1"/>
        <v>/work/infshared/GPM/Strategic/Source/Track2/Easy_Moderate/Trigger/Ongoing_Complete_IBDW_WLS.TXT</v>
      </c>
      <c r="Q57" s="208" t="s">
        <v>161</v>
      </c>
      <c r="R57" s="208"/>
      <c r="S57" s="197" t="str">
        <f t="shared" si="2"/>
        <v>$JOBS
LXRSBINOFT014#BEMD_ODS_IBDW_WLS_PAS_WL2_GPM3
SCRIPTNAME "/work/infshared/GPM/Strategic/scripts/Track2/Delta_Load/GPM_EPD_PRE_ACXIOM_LOAD_ONGOING_PARALLEL.sh  IBDW_WL7 IBDW EM"
STREAMLOGON AQ953002
DESCRIPTION "Added by composer."
TASKTYPE UNIX
RECOVERY STOP</v>
      </c>
    </row>
    <row r="58" spans="1:19" s="198" customFormat="1" ht="22.5" customHeight="1" x14ac:dyDescent="0.25">
      <c r="A58" s="205"/>
      <c r="B58" s="206" t="s">
        <v>1</v>
      </c>
      <c r="C58" s="210"/>
      <c r="D58" s="208" t="s">
        <v>116</v>
      </c>
      <c r="E58" s="208" t="s">
        <v>48</v>
      </c>
      <c r="F58" s="245"/>
      <c r="G58" s="208">
        <v>3</v>
      </c>
      <c r="H58" s="119" t="str">
        <f>"BEMD_ODS_"&amp;D58&amp;RIGHT(E58,4)&amp;"_WL2_GPM3"</f>
        <v>BEMD_ODS_IBDW_WL7_PMF_WL2_GPM3</v>
      </c>
      <c r="I58" s="206" t="s">
        <v>21</v>
      </c>
      <c r="J58" s="208" t="s">
        <v>201</v>
      </c>
      <c r="K58" s="208" t="s">
        <v>258</v>
      </c>
      <c r="L58" s="208" t="s">
        <v>127</v>
      </c>
      <c r="M58" s="208" t="s">
        <v>131</v>
      </c>
      <c r="N58" s="208"/>
      <c r="O58" s="199"/>
      <c r="P58" s="209" t="str">
        <f t="shared" si="1"/>
        <v>/work/infshared/GPM/Strategic/Source/Track2/Easy_Moderate/Trigger/Ongoing_Complete_IBDW_WL7.TXT</v>
      </c>
      <c r="Q58" s="208" t="s">
        <v>161</v>
      </c>
      <c r="R58" s="208"/>
      <c r="S58" s="197" t="str">
        <f t="shared" si="2"/>
        <v>$JOBS
LXRSBINOFT014#BEMD_ODS_IBDW_WL7_PMF_WL2_GPM3
SCRIPTNAME "/work/infshared/GPM/Strategic/scripts/Track2/Delta_Load/GPM_EPD_PRE_ACXIOM_LOAD_ONGOING_PARALLEL.sh  IBDW_WL4 IBDW EM"
STREAMLOGON AQ953002
DESCRIPTION "Added by composer."
TASKTYPE UNIX
RECOVERY STOP</v>
      </c>
    </row>
    <row r="59" spans="1:19" s="198" customFormat="1" ht="22.5" customHeight="1" x14ac:dyDescent="0.25">
      <c r="A59" s="205"/>
      <c r="B59" s="206" t="s">
        <v>1</v>
      </c>
      <c r="C59" s="210"/>
      <c r="D59" s="208" t="s">
        <v>92</v>
      </c>
      <c r="E59" s="208" t="s">
        <v>46</v>
      </c>
      <c r="F59" s="245"/>
      <c r="G59" s="208">
        <v>4</v>
      </c>
      <c r="H59" s="119" t="str">
        <f>"BEMD_ODS_"&amp;D59&amp;RIGHT(E59,5)&amp;"_WL2_GPM3"</f>
        <v>BEMD_ODS_IBDW_WL4_VARI_WL2_GPM3</v>
      </c>
      <c r="I59" s="206" t="s">
        <v>21</v>
      </c>
      <c r="J59" s="208" t="s">
        <v>201</v>
      </c>
      <c r="K59" s="208" t="s">
        <v>259</v>
      </c>
      <c r="L59" s="208" t="s">
        <v>127</v>
      </c>
      <c r="M59" s="208" t="s">
        <v>131</v>
      </c>
      <c r="N59" s="208"/>
      <c r="O59" s="199"/>
      <c r="P59" s="209" t="str">
        <f t="shared" si="1"/>
        <v>/work/infshared/GPM/Strategic/Source/Track2/Easy_Moderate/Trigger/Ongoing_Complete_IBDW_WL4.TXT</v>
      </c>
      <c r="Q59" s="208" t="s">
        <v>161</v>
      </c>
      <c r="R59" s="208"/>
      <c r="S59" s="197" t="str">
        <f t="shared" si="2"/>
        <v>$JOBS
LXRSBINOFT014#BEMD_ODS_IBDW_WL4_VARI_WL2_GPM3
SCRIPTNAME "/work/infshared/GPM/Strategic/scripts/Track2/Delta_Load/GPM_EPD_PRE_ACXIOM_LOAD_ONGOING_PARALLEL.sh  IBDW_WLB IBDW EM"
STREAMLOGON AQ953002
DESCRIPTION "Added by composer."
TASKTYPE UNIX
RECOVERY STOP</v>
      </c>
    </row>
    <row r="60" spans="1:19" s="198" customFormat="1" ht="22.5" customHeight="1" x14ac:dyDescent="0.25">
      <c r="A60" s="205"/>
      <c r="B60" s="206" t="s">
        <v>1</v>
      </c>
      <c r="C60" s="210"/>
      <c r="D60" s="208" t="s">
        <v>117</v>
      </c>
      <c r="E60" s="208" t="s">
        <v>49</v>
      </c>
      <c r="F60" s="245"/>
      <c r="G60" s="208">
        <v>5</v>
      </c>
      <c r="H60" s="119" t="str">
        <f>"BEMD_ODS_"&amp;D60&amp;RIGHT(E60,5)&amp;"_WL2_GPM3"</f>
        <v>BEMD_ODS_IBDW_WLB_VENT_WL2_GPM3</v>
      </c>
      <c r="I60" s="206" t="s">
        <v>21</v>
      </c>
      <c r="J60" s="208" t="s">
        <v>201</v>
      </c>
      <c r="K60" s="208" t="s">
        <v>260</v>
      </c>
      <c r="L60" s="208" t="s">
        <v>127</v>
      </c>
      <c r="M60" s="208" t="s">
        <v>131</v>
      </c>
      <c r="N60" s="208"/>
      <c r="O60" s="199"/>
      <c r="P60" s="209" t="str">
        <f t="shared" si="1"/>
        <v>/work/infshared/GPM/Strategic/Source/Track2/Easy_Moderate/Trigger/Ongoing_Complete_IBDW_WLB.TXT</v>
      </c>
      <c r="Q60" s="208" t="s">
        <v>161</v>
      </c>
      <c r="R60" s="208"/>
      <c r="S60" s="197" t="str">
        <f t="shared" si="2"/>
        <v>$JOBS
LXRSBINOFT014#BEMD_ODS_IBDW_WLB_VENT_WL2_GPM3
SCRIPTNAME "/work/infshared/GPM/Strategic/scripts/Track2/Delta_Load/GPM_EPD_PRE_ACXIOM_LOAD_ONGOING_PARALLEL.sh  IBDW_WLT IBDW EM"
STREAMLOGON AQ953002
DESCRIPTION "Added by composer."
TASKTYPE UNIX
RECOVERY STOP</v>
      </c>
    </row>
    <row r="61" spans="1:19" s="198" customFormat="1" ht="22.5" customHeight="1" x14ac:dyDescent="0.25">
      <c r="A61" s="205"/>
      <c r="B61" s="206" t="s">
        <v>1</v>
      </c>
      <c r="C61" s="210"/>
      <c r="D61" s="208" t="s">
        <v>118</v>
      </c>
      <c r="E61" s="208" t="s">
        <v>65</v>
      </c>
      <c r="F61" s="245"/>
      <c r="G61" s="208">
        <v>6</v>
      </c>
      <c r="H61" s="119" t="str">
        <f>"BEMD_ODS_"&amp;D61&amp;RIGHT(E61,5)&amp;"_WL2_GPM3"</f>
        <v>BEMD_ODS_IBDW_WLT_VNCH_WL2_GPM3</v>
      </c>
      <c r="I61" s="206" t="s">
        <v>21</v>
      </c>
      <c r="J61" s="208" t="s">
        <v>201</v>
      </c>
      <c r="K61" s="208" t="s">
        <v>261</v>
      </c>
      <c r="L61" s="208" t="s">
        <v>127</v>
      </c>
      <c r="M61" s="208" t="s">
        <v>131</v>
      </c>
      <c r="N61" s="208"/>
      <c r="O61" s="199"/>
      <c r="P61" s="209" t="str">
        <f t="shared" si="1"/>
        <v>/work/infshared/GPM/Strategic/Source/Track2/Easy_Moderate/Trigger/Ongoing_Complete_IBDW_WLT.TXT</v>
      </c>
      <c r="Q61" s="208" t="s">
        <v>161</v>
      </c>
      <c r="R61" s="208"/>
      <c r="S61" s="197" t="str">
        <f t="shared" si="2"/>
        <v>$JOBS
LXRSBINOFT014#BEMD_ODS_IBDW_WLT_VNCH_WL2_GPM3
SCRIPTNAME "/work/infshared/GPM/Strategic/scripts/Track2/Delta_Load/GPM_EPD_PRE_ACXIOM_LOAD_ONGOING_PARALLEL.sh  IBDW_WLD IBDW EM"
STREAMLOGON AQ953002
DESCRIPTION "Added by composer."
TASKTYPE UNIX
RECOVERY STOP</v>
      </c>
    </row>
    <row r="62" spans="1:19" s="198" customFormat="1" ht="22.5" customHeight="1" x14ac:dyDescent="0.25">
      <c r="A62" s="205"/>
      <c r="B62" s="206" t="s">
        <v>1</v>
      </c>
      <c r="C62" s="210"/>
      <c r="D62" s="208" t="s">
        <v>119</v>
      </c>
      <c r="E62" s="208" t="s">
        <v>50</v>
      </c>
      <c r="F62" s="245"/>
      <c r="G62" s="208">
        <v>7</v>
      </c>
      <c r="H62" s="119" t="str">
        <f>"BEMD_ODS_"&amp;D62&amp;RIGHT(E62,5)&amp;"_WL2_GPM3"</f>
        <v>BEMD_ODS_IBDW_WLD_VTG1_WL2_GPM3</v>
      </c>
      <c r="I62" s="206" t="s">
        <v>21</v>
      </c>
      <c r="J62" s="208" t="s">
        <v>201</v>
      </c>
      <c r="K62" s="208" t="s">
        <v>262</v>
      </c>
      <c r="L62" s="208" t="s">
        <v>127</v>
      </c>
      <c r="M62" s="208" t="s">
        <v>131</v>
      </c>
      <c r="N62" s="208"/>
      <c r="O62" s="199"/>
      <c r="P62" s="209" t="str">
        <f t="shared" si="1"/>
        <v>/work/infshared/GPM/Strategic/Source/Track2/Easy_Moderate/Trigger/Ongoing_Complete_IBDW_WLD.TXT</v>
      </c>
      <c r="Q62" s="208" t="s">
        <v>161</v>
      </c>
      <c r="R62" s="208"/>
      <c r="S62" s="197" t="str">
        <f t="shared" si="2"/>
        <v>$JOBS
LXRSBINOFT014#BEMD_ODS_IBDW_WLD_VTG1_WL2_GPM3
SCRIPTNAME "/work/infshared/GPM/Strategic/scripts/Track2/Delta_Load/GPM_EPD_PRE_ACXIOM_LOAD_ONGOING_PARALLEL.sh  IBDW_WL5 IBDW EM"
STREAMLOGON AQ953002
DESCRIPTION "Added by composer."
TASKTYPE UNIX
RECOVERY STOP</v>
      </c>
    </row>
    <row r="63" spans="1:19" s="198" customFormat="1" ht="22.5" customHeight="1" x14ac:dyDescent="0.25">
      <c r="A63" s="205"/>
      <c r="B63" s="206" t="s">
        <v>1</v>
      </c>
      <c r="C63" s="210"/>
      <c r="D63" s="208" t="s">
        <v>120</v>
      </c>
      <c r="E63" s="208" t="s">
        <v>47</v>
      </c>
      <c r="F63" s="245"/>
      <c r="G63" s="208">
        <v>8</v>
      </c>
      <c r="H63" s="119" t="str">
        <f>"BEMD_ODS_"&amp;D63&amp;RIGHT(E63,5)&amp;"_WL2_GPM3"</f>
        <v>BEMD_ODS_IBDW_WL5_VTRD_WL2_GPM3</v>
      </c>
      <c r="I63" s="206" t="s">
        <v>21</v>
      </c>
      <c r="J63" s="208" t="s">
        <v>201</v>
      </c>
      <c r="K63" s="208" t="s">
        <v>263</v>
      </c>
      <c r="L63" s="208" t="s">
        <v>127</v>
      </c>
      <c r="M63" s="208" t="s">
        <v>131</v>
      </c>
      <c r="N63" s="208"/>
      <c r="O63" s="200"/>
      <c r="P63" s="209" t="str">
        <f t="shared" si="1"/>
        <v>/work/infshared/GPM/Strategic/Source/Track2/Easy_Moderate/Trigger/Ongoing_Complete_IBDW_WL5.TXT</v>
      </c>
      <c r="Q63" s="208" t="s">
        <v>161</v>
      </c>
      <c r="R63" s="208"/>
      <c r="S63" s="197" t="str">
        <f t="shared" si="2"/>
        <v>$JOBS
LXRSBINOFT014#BEMD_ODS_IBDW_WL5_VTRD_WL2_GPM3
SCRIPTNAME "/work/infshared/GPM/Strategic/scripts/Track2/Delta_Load/GPM_EPD_PRE_ACXIOM_LOAD_ONGOING_PARALLEL.sh  IBDW_WLI IBDW EM"
STREAMLOGON AQ953002
DESCRIPTION "Added by composer."
TASKTYPE UNIX
RECOVERY STOP</v>
      </c>
    </row>
    <row r="64" spans="1:19" s="198" customFormat="1" ht="22.5" customHeight="1" x14ac:dyDescent="0.25">
      <c r="A64" s="205" t="s">
        <v>96</v>
      </c>
      <c r="B64" s="206" t="s">
        <v>1</v>
      </c>
      <c r="C64" s="210"/>
      <c r="D64" s="208" t="s">
        <v>121</v>
      </c>
      <c r="E64" s="208" t="s">
        <v>54</v>
      </c>
      <c r="F64" s="245" t="s">
        <v>432</v>
      </c>
      <c r="G64" s="208">
        <v>2</v>
      </c>
      <c r="H64" s="119" t="str">
        <f>"BEMD_ODS_"&amp;D64&amp;RIGHT(E64,5)&amp;"_WL3_GPM3"</f>
        <v>BEMD_ODS_IBDW_WLIW_IDI_WL3_GPM3</v>
      </c>
      <c r="I64" s="206" t="s">
        <v>21</v>
      </c>
      <c r="J64" s="208" t="s">
        <v>201</v>
      </c>
      <c r="K64" s="208" t="s">
        <v>264</v>
      </c>
      <c r="L64" s="208" t="s">
        <v>127</v>
      </c>
      <c r="M64" s="208" t="s">
        <v>131</v>
      </c>
      <c r="N64" s="208"/>
      <c r="O64" s="199"/>
      <c r="P64" s="209" t="str">
        <f t="shared" si="1"/>
        <v>/work/infshared/GPM/Strategic/Source/Track2/Easy_Moderate/Trigger/Ongoing_Complete_IBDW_WLI.TXT</v>
      </c>
      <c r="Q64" s="208" t="s">
        <v>161</v>
      </c>
      <c r="R64" s="208"/>
      <c r="S64" s="197" t="str">
        <f t="shared" si="2"/>
        <v>$JOBS
LXRSBINOFT014#BEMD_ODS_IBDW_WLIW_IDI_WL3_GPM3
SCRIPTNAME "/work/infshared/GPM/Strategic/scripts/Track2/Delta_Load/GPM_EPD_PRE_ACXIOM_LOAD_ONGOING_PARALLEL.sh  IBDW_WL2 IBDW EM"
STREAMLOGON AQ953002
DESCRIPTION "Added by composer."
TASKTYPE UNIX
RECOVERY STOP</v>
      </c>
    </row>
    <row r="65" spans="1:19" s="198" customFormat="1" ht="22.5" customHeight="1" x14ac:dyDescent="0.25">
      <c r="A65" s="205"/>
      <c r="B65" s="206" t="s">
        <v>1</v>
      </c>
      <c r="C65" s="210"/>
      <c r="D65" s="208" t="s">
        <v>90</v>
      </c>
      <c r="E65" s="208" t="s">
        <v>44</v>
      </c>
      <c r="F65" s="245"/>
      <c r="G65" s="208">
        <v>3</v>
      </c>
      <c r="H65" s="119" t="str">
        <f>"BEMD_ODS_"&amp;D65&amp;RIGHT(E65,5)&amp;"_WL3_GPM3"</f>
        <v>BEMD_ODS_IBDW_WL2_IDST_WL3_GPM3</v>
      </c>
      <c r="I65" s="206" t="s">
        <v>21</v>
      </c>
      <c r="J65" s="208" t="s">
        <v>201</v>
      </c>
      <c r="K65" s="208" t="s">
        <v>256</v>
      </c>
      <c r="L65" s="208" t="s">
        <v>127</v>
      </c>
      <c r="M65" s="208" t="s">
        <v>131</v>
      </c>
      <c r="N65" s="208"/>
      <c r="O65" s="199"/>
      <c r="P65" s="209" t="str">
        <f t="shared" si="1"/>
        <v>/work/infshared/GPM/Strategic/Source/Track2/Easy_Moderate/Trigger/Ongoing_Complete_IBDW_WL2.TXT</v>
      </c>
      <c r="Q65" s="208" t="s">
        <v>161</v>
      </c>
      <c r="R65" s="208"/>
      <c r="S65" s="197" t="str">
        <f t="shared" si="2"/>
        <v>$JOBS
LXRSBINOFT014#BEMD_ODS_IBDW_WL2_IDST_WL3_GPM3
SCRIPTNAME "/work/infshared/GPM/Strategic/scripts/Track2/Delta_Load/GPM_EPD_PRE_ACXIOM_LOAD_ONGOING_PARALLEL.sh  IBDW_WLM IBDW EM"
STREAMLOGON AQ953002
DESCRIPTION "Added by composer."
TASKTYPE UNIX
RECOVERY STOP</v>
      </c>
    </row>
    <row r="66" spans="1:19" s="198" customFormat="1" ht="22.5" customHeight="1" x14ac:dyDescent="0.25">
      <c r="A66" s="205"/>
      <c r="B66" s="206" t="s">
        <v>1</v>
      </c>
      <c r="C66" s="210"/>
      <c r="D66" s="208" t="s">
        <v>122</v>
      </c>
      <c r="E66" s="208" t="s">
        <v>58</v>
      </c>
      <c r="F66" s="245"/>
      <c r="G66" s="208">
        <v>4</v>
      </c>
      <c r="H66" s="119" t="str">
        <f>"BEMD_ODS_"&amp;D66&amp;RIGHT(E66,5)&amp;"_WL3_GPM3"</f>
        <v>BEMD_ODS_IBDW_WLM_VCS1_WL3_GPM3</v>
      </c>
      <c r="I66" s="206" t="s">
        <v>21</v>
      </c>
      <c r="J66" s="208" t="s">
        <v>201</v>
      </c>
      <c r="K66" s="208" t="s">
        <v>265</v>
      </c>
      <c r="L66" s="208" t="s">
        <v>127</v>
      </c>
      <c r="M66" s="208" t="s">
        <v>131</v>
      </c>
      <c r="N66" s="208"/>
      <c r="O66" s="200"/>
      <c r="P66" s="209" t="str">
        <f>"/work/infshared/GPM/Strategic/Source/Track2/Easy_Moderate/Trigger/Ongoing_Complete_"&amp;D66&amp;".TXT"</f>
        <v>/work/infshared/GPM/Strategic/Source/Track2/Easy_Moderate/Trigger/Ongoing_Complete_IBDW_WLM.TXT</v>
      </c>
      <c r="Q66" s="208" t="s">
        <v>161</v>
      </c>
      <c r="R66" s="208"/>
      <c r="S66" s="197" t="str">
        <f t="shared" si="2"/>
        <v>$JOBS
LXRSBINOFT014#BEMD_ODS_IBDW_WLM_VCS1_WL3_GPM3
SCRIPTNAME "/work/infshared/GPM/Strategic/scripts/Track2/Delta_Load/GPM_EPD_PRE_ACXIOM_LOAD_ONGOING_PARALLEL.sh  IBDW_WLJ IBDW EM"
STREAMLOGON AQ953002
DESCRIPTION "Added by composer."
TASKTYPE UNIX
RECOVERY STOP</v>
      </c>
    </row>
    <row r="67" spans="1:19" s="198" customFormat="1" ht="22.5" customHeight="1" x14ac:dyDescent="0.25">
      <c r="A67" s="214" t="s">
        <v>96</v>
      </c>
      <c r="B67" s="206" t="s">
        <v>1</v>
      </c>
      <c r="C67" s="210"/>
      <c r="D67" s="208" t="s">
        <v>123</v>
      </c>
      <c r="E67" s="208" t="s">
        <v>55</v>
      </c>
      <c r="F67" s="245" t="s">
        <v>431</v>
      </c>
      <c r="G67" s="208">
        <v>2</v>
      </c>
      <c r="H67" s="119" t="str">
        <f>"BEMD_ODS_"&amp;D67&amp;RIGHT(E67,5)&amp;"_WL4_GPM3"</f>
        <v>BEMD_ODS_IBDW_WLJ_COVA_WL4_GPM3</v>
      </c>
      <c r="I67" s="206" t="s">
        <v>21</v>
      </c>
      <c r="J67" s="208" t="s">
        <v>201</v>
      </c>
      <c r="K67" s="208" t="s">
        <v>266</v>
      </c>
      <c r="L67" s="208" t="s">
        <v>127</v>
      </c>
      <c r="M67" s="208" t="s">
        <v>131</v>
      </c>
      <c r="N67" s="208"/>
      <c r="O67" s="199"/>
      <c r="P67" s="209" t="str">
        <f t="shared" si="1"/>
        <v>/work/infshared/GPM/Strategic/Source/Track2/Easy_Moderate/Trigger/Ongoing_Complete_IBDW_WLJ.TXT</v>
      </c>
      <c r="Q67" s="208" t="s">
        <v>161</v>
      </c>
      <c r="R67" s="209"/>
      <c r="S67" s="197" t="str">
        <f t="shared" si="2"/>
        <v>$JOBS
LXRSBINOFT014#BEMD_ODS_IBDW_WLJ_COVA_WL4_GPM3
SCRIPTNAME "/work/infshared/GPM/Strategic/scripts/Track2/Delta_Load/GPM_EPD_PRE_ACXIOM_LOAD_ONGOING_PARALLEL.sh  IBDW_WLN IBDW EM"
STREAMLOGON AQ953002
DESCRIPTION "Added by composer."
TASKTYPE UNIX
RECOVERY STOP</v>
      </c>
    </row>
    <row r="68" spans="1:19" s="198" customFormat="1" ht="22.5" customHeight="1" x14ac:dyDescent="0.25">
      <c r="A68" s="211"/>
      <c r="B68" s="206" t="s">
        <v>1</v>
      </c>
      <c r="C68" s="210"/>
      <c r="D68" s="208" t="s">
        <v>124</v>
      </c>
      <c r="E68" s="208" t="s">
        <v>59</v>
      </c>
      <c r="F68" s="245"/>
      <c r="G68" s="208">
        <v>3</v>
      </c>
      <c r="H68" s="119" t="str">
        <f>"BEMD_ODS_"&amp;D68&amp;RIGHT(E68,5)&amp;"_WL4_GPM3"</f>
        <v>BEMD_ODS_IBDW_WLN_LCDS_WL4_GPM3</v>
      </c>
      <c r="I68" s="206" t="s">
        <v>21</v>
      </c>
      <c r="J68" s="208" t="s">
        <v>201</v>
      </c>
      <c r="K68" s="208" t="s">
        <v>267</v>
      </c>
      <c r="L68" s="208" t="s">
        <v>127</v>
      </c>
      <c r="M68" s="208" t="s">
        <v>131</v>
      </c>
      <c r="N68" s="208"/>
      <c r="O68" s="199"/>
      <c r="P68" s="209" t="str">
        <f t="shared" ref="P68:P71" si="8">"/work/infshared/GPM/Strategic/Source/Track2/Easy_Moderate/Trigger/Ongoing_Complete_"&amp;D68&amp;".TXT"</f>
        <v>/work/infshared/GPM/Strategic/Source/Track2/Easy_Moderate/Trigger/Ongoing_Complete_IBDW_WLN.TXT</v>
      </c>
      <c r="Q68" s="208" t="s">
        <v>161</v>
      </c>
      <c r="R68" s="209"/>
      <c r="S68" s="197" t="str">
        <f t="shared" ref="S68:S131" si="9">CONCATENATE(
"$JOBS","
",
I69,"#",H68,"
",
  "SCRIPTNAME ","""",K69,"""","
",
  "STREAMLOGON ",L69,"
",
  "DESCRIPTION ","""","Added by composer.","""","
",
  "TASKTYPE UNIX","
",
  "RECOVERY STOP")</f>
        <v>$JOBS
LXRSBINOFT014#BEMD_ODS_IBDW_WLN_LCDS_WL4_GPM3
SCRIPTNAME "/work/infshared/GPM/Strategic/scripts/Track2/Delta_Load/GPM_EPD_PRE_ACXIOM_LOAD_ONGOING_PARALLEL.sh  IBDW_WLP IBDW EM"
STREAMLOGON AQ953002
DESCRIPTION "Added by composer."
TASKTYPE UNIX
RECOVERY STOP</v>
      </c>
    </row>
    <row r="69" spans="1:19" s="198" customFormat="1" ht="22.5" customHeight="1" x14ac:dyDescent="0.25">
      <c r="A69" s="211"/>
      <c r="B69" s="206" t="s">
        <v>1</v>
      </c>
      <c r="C69" s="210"/>
      <c r="D69" s="208" t="s">
        <v>125</v>
      </c>
      <c r="E69" s="208" t="s">
        <v>61</v>
      </c>
      <c r="F69" s="245"/>
      <c r="G69" s="208">
        <v>4</v>
      </c>
      <c r="H69" s="119" t="str">
        <f>"BEMD_ODS_"&amp;D69&amp;RIGHT(E69,5)&amp;"_WL4_GPM3"</f>
        <v>BEMD_ODS_IBDW_WLP_SPVL_WL4_GPM3</v>
      </c>
      <c r="I69" s="206" t="s">
        <v>21</v>
      </c>
      <c r="J69" s="208" t="s">
        <v>201</v>
      </c>
      <c r="K69" s="208" t="s">
        <v>268</v>
      </c>
      <c r="L69" s="208" t="s">
        <v>127</v>
      </c>
      <c r="M69" s="208" t="s">
        <v>131</v>
      </c>
      <c r="N69" s="208"/>
      <c r="O69" s="199"/>
      <c r="P69" s="209" t="str">
        <f t="shared" si="8"/>
        <v>/work/infshared/GPM/Strategic/Source/Track2/Easy_Moderate/Trigger/Ongoing_Complete_IBDW_WLP.TXT</v>
      </c>
      <c r="Q69" s="208" t="s">
        <v>161</v>
      </c>
      <c r="R69" s="209"/>
      <c r="S69" s="197" t="str">
        <f t="shared" si="9"/>
        <v>$JOBS
LXRSBINOFT014#BEMD_ODS_IBDW_WLP_SPVL_WL4_GPM3
SCRIPTNAME "/work/infshared/GPM/Strategic/scripts/Track2/Delta_Load/GPM_EPD_PRE_ACXIOM_LOAD_ONGOING_PARALLEL.sh  IBDW_WLR IBDW EM"
STREAMLOGON AQ953002
DESCRIPTION "Added by composer."
TASKTYPE UNIX
RECOVERY STOP</v>
      </c>
    </row>
    <row r="70" spans="1:19" s="198" customFormat="1" ht="22.5" customHeight="1" x14ac:dyDescent="0.25">
      <c r="A70" s="212"/>
      <c r="B70" s="206" t="s">
        <v>1</v>
      </c>
      <c r="C70" s="213"/>
      <c r="D70" s="208" t="s">
        <v>126</v>
      </c>
      <c r="E70" s="208" t="s">
        <v>63</v>
      </c>
      <c r="F70" s="245"/>
      <c r="G70" s="208">
        <v>5</v>
      </c>
      <c r="H70" s="119" t="str">
        <f>"BEMD_ODS_"&amp;D70&amp;RIGHT(E70,5)&amp;"_WL4_GPM3"</f>
        <v>BEMD_ODS_IBDW_WLR_VCAP_WL4_GPM3</v>
      </c>
      <c r="I70" s="206" t="s">
        <v>21</v>
      </c>
      <c r="J70" s="208" t="s">
        <v>201</v>
      </c>
      <c r="K70" s="208" t="s">
        <v>269</v>
      </c>
      <c r="L70" s="208" t="s">
        <v>127</v>
      </c>
      <c r="M70" s="208" t="s">
        <v>131</v>
      </c>
      <c r="N70" s="208"/>
      <c r="O70" s="200"/>
      <c r="P70" s="209" t="str">
        <f t="shared" si="8"/>
        <v>/work/infshared/GPM/Strategic/Source/Track2/Easy_Moderate/Trigger/Ongoing_Complete_IBDW_WLR.TXT</v>
      </c>
      <c r="Q70" s="208" t="s">
        <v>161</v>
      </c>
      <c r="R70" s="209"/>
      <c r="S70" s="197" t="str">
        <f t="shared" si="9"/>
        <v>$JOBS
LXRSBINOFT014#BEMD_ODS_IBDW_WLR_VCAP_WL4_GPM3
SCRIPTNAME "/work/infshared/GPM/Strategic/scripts/Track2/Delta_Load/GPM_EPD_PRE_ACXIOM_LOAD_ONGOING_PARALLEL.sh  CPD_WL1 DIRECT EM"
STREAMLOGON AQ953003
DESCRIPTION "Added by composer."
TASKTYPE UNIX
RECOVERY STOP</v>
      </c>
    </row>
    <row r="71" spans="1:19" s="198" customFormat="1" ht="22.5" customHeight="1" x14ac:dyDescent="0.25">
      <c r="A71" s="215" t="s">
        <v>477</v>
      </c>
      <c r="B71" s="206" t="s">
        <v>1</v>
      </c>
      <c r="C71" s="216" t="s">
        <v>279</v>
      </c>
      <c r="D71" s="208" t="s">
        <v>278</v>
      </c>
      <c r="E71" s="208" t="s">
        <v>279</v>
      </c>
      <c r="F71" s="246" t="s">
        <v>429</v>
      </c>
      <c r="G71" s="208"/>
      <c r="H71" s="119" t="str">
        <f>"BEMD_ODS_CPD_WL1_GPM3"</f>
        <v>BEMD_ODS_CPD_WL1_GPM3</v>
      </c>
      <c r="I71" s="206" t="s">
        <v>21</v>
      </c>
      <c r="J71" s="208" t="s">
        <v>201</v>
      </c>
      <c r="K71" s="208" t="s">
        <v>428</v>
      </c>
      <c r="L71" s="208" t="s">
        <v>288</v>
      </c>
      <c r="M71" s="208"/>
      <c r="N71" s="217"/>
      <c r="O71" s="201"/>
      <c r="P71" s="209" t="str">
        <f t="shared" si="8"/>
        <v>/work/infshared/GPM/Strategic/Source/Track2/Easy_Moderate/Trigger/Ongoing_Complete_CPD_WL1.TXT</v>
      </c>
      <c r="Q71" s="208"/>
      <c r="R71" s="209"/>
      <c r="S71" s="197" t="str">
        <f t="shared" si="9"/>
        <v>$JOBS
LXRSBINOFT014#BEMD_ODS_CPD_WL1_GPM3
SCRIPTNAME "/work/infshared/GPM/Strategic/scripts/Track2/Delta_Load/GPM_EPD_PRE_ACXIOM_LOAD_ONGOING_PARALLEL.sh ATLS_WL1 DIRECT CMPLX"
STREAMLOGON AQ953002
DESCRIPTION "Added by composer."
TASKTYPE UNIX
RECOVERY STOP</v>
      </c>
    </row>
    <row r="72" spans="1:19" ht="210" x14ac:dyDescent="0.25">
      <c r="A72" s="218" t="s">
        <v>270</v>
      </c>
      <c r="B72" s="219" t="s">
        <v>1</v>
      </c>
      <c r="C72" s="220" t="s">
        <v>19</v>
      </c>
      <c r="D72" s="221" t="str">
        <f>E72&amp;"_WL1"</f>
        <v>ATLS_WL1</v>
      </c>
      <c r="E72" s="221" t="s">
        <v>23</v>
      </c>
      <c r="F72" s="238" t="s">
        <v>445</v>
      </c>
      <c r="G72" s="221">
        <v>2</v>
      </c>
      <c r="H72" s="118" t="str">
        <f t="shared" ref="H72:H107" si="10">"BEMD_CPX_ODS_"&amp;D72&amp;"_GPM3"</f>
        <v>BEMD_CPX_ODS_ATLS_WL1_GPM3</v>
      </c>
      <c r="I72" s="219" t="s">
        <v>21</v>
      </c>
      <c r="J72" s="221" t="s">
        <v>201</v>
      </c>
      <c r="K72" s="221" t="str">
        <f t="shared" ref="K72:K107" si="11">"/work/infshared/GPM/Strategic/scripts/Track2/Delta_Load/GPM_EPD_PRE_ACXIOM_LOAD_ONGOING_PARALLEL.sh "&amp;D72&amp; " DIRECT CMPLX"</f>
        <v>/work/infshared/GPM/Strategic/scripts/Track2/Delta_Load/GPM_EPD_PRE_ACXIOM_LOAD_ONGOING_PARALLEL.sh ATLS_WL1 DIRECT CMPLX</v>
      </c>
      <c r="L72" s="221" t="s">
        <v>127</v>
      </c>
      <c r="M72" s="221" t="s">
        <v>128</v>
      </c>
      <c r="N72" s="3"/>
      <c r="O72" s="124"/>
      <c r="P72" s="222" t="str">
        <f>"/work/infshared/GPM/Strategic/Source/Track2/Complex/Trigger/Ongoing_Cmplx_Complete_"&amp;D72&amp;".TXT"</f>
        <v>/work/infshared/GPM/Strategic/Source/Track2/Complex/Trigger/Ongoing_Cmplx_Complete_ATLS_WL1.TXT</v>
      </c>
      <c r="Q72" s="221" t="s">
        <v>161</v>
      </c>
      <c r="R72" s="221"/>
      <c r="S72" s="197" t="str">
        <f t="shared" si="9"/>
        <v>$JOBS
LXRSBINOFT014#BEMD_CPX_ODS_ATLS_WL1_GPM3
SCRIPTNAME "/work/infshared/GPM/Strategic/scripts/Track2/Delta_Load/GPM_EPD_PRE_ACXIOM_LOAD_ONGOING_PARALLEL.sh CCM_WL1 DIRECT CMPLX"
STREAMLOGON AQ953002
DESCRIPTION "Added by composer."
TASKTYPE UNIX
RECOVERY STOP</v>
      </c>
    </row>
    <row r="73" spans="1:19" ht="210" x14ac:dyDescent="0.25">
      <c r="A73" s="218"/>
      <c r="B73" s="219" t="s">
        <v>1</v>
      </c>
      <c r="C73" s="223"/>
      <c r="D73" s="221" t="str">
        <f>E73&amp;"_WL1"</f>
        <v>CCM_WL1</v>
      </c>
      <c r="E73" s="221" t="s">
        <v>24</v>
      </c>
      <c r="F73" s="239"/>
      <c r="G73" s="221">
        <v>3</v>
      </c>
      <c r="H73" s="118" t="str">
        <f t="shared" si="10"/>
        <v>BEMD_CPX_ODS_CCM_WL1_GPM3</v>
      </c>
      <c r="I73" s="219" t="s">
        <v>21</v>
      </c>
      <c r="J73" s="221" t="s">
        <v>201</v>
      </c>
      <c r="K73" s="221" t="str">
        <f t="shared" si="11"/>
        <v>/work/infshared/GPM/Strategic/scripts/Track2/Delta_Load/GPM_EPD_PRE_ACXIOM_LOAD_ONGOING_PARALLEL.sh CCM_WL1 DIRECT CMPLX</v>
      </c>
      <c r="L73" s="221" t="s">
        <v>127</v>
      </c>
      <c r="M73" s="221" t="s">
        <v>128</v>
      </c>
      <c r="N73" s="5"/>
      <c r="O73" s="125"/>
      <c r="P73" s="222" t="str">
        <f t="shared" ref="P73:P136" si="12">"/work/infshared/GPM/Strategic/Source/Track2/Complex/Trigger/Ongoing_Cmplx_Complete_"&amp;D73&amp;".TXT"</f>
        <v>/work/infshared/GPM/Strategic/Source/Track2/Complex/Trigger/Ongoing_Cmplx_Complete_CCM_WL1.TXT</v>
      </c>
      <c r="Q73" s="221" t="s">
        <v>161</v>
      </c>
      <c r="R73" s="221"/>
      <c r="S73" s="197" t="str">
        <f t="shared" si="9"/>
        <v>$JOBS
LXRSBINOFT014#BEMD_CPX_ODS_CCM_WL1_GPM3
SCRIPTNAME "/work/infshared/GPM/Strategic/scripts/Track2/Delta_Load/GPM_EPD_PRE_ACXIOM_LOAD_ONGOING_PARALLEL.sh PCTS_WL1 DIRECT CMPLX"
STREAMLOGON AQ953002
DESCRIPTION "Added by composer."
TASKTYPE UNIX
RECOVERY STOP</v>
      </c>
    </row>
    <row r="74" spans="1:19" ht="210" x14ac:dyDescent="0.25">
      <c r="A74" s="218"/>
      <c r="B74" s="219" t="s">
        <v>1</v>
      </c>
      <c r="C74" s="223"/>
      <c r="D74" s="221" t="str">
        <f>E74</f>
        <v>PCTS_WL1</v>
      </c>
      <c r="E74" s="221" t="s">
        <v>94</v>
      </c>
      <c r="F74" s="239"/>
      <c r="G74" s="221">
        <v>4</v>
      </c>
      <c r="H74" s="118" t="str">
        <f t="shared" si="10"/>
        <v>BEMD_CPX_ODS_PCTS_WL1_GPM3</v>
      </c>
      <c r="I74" s="219" t="s">
        <v>21</v>
      </c>
      <c r="J74" s="221" t="s">
        <v>201</v>
      </c>
      <c r="K74" s="221" t="str">
        <f t="shared" si="11"/>
        <v>/work/infshared/GPM/Strategic/scripts/Track2/Delta_Load/GPM_EPD_PRE_ACXIOM_LOAD_ONGOING_PARALLEL.sh PCTS_WL1 DIRECT CMPLX</v>
      </c>
      <c r="L74" s="221" t="s">
        <v>127</v>
      </c>
      <c r="M74" s="221" t="s">
        <v>128</v>
      </c>
      <c r="N74" s="5"/>
      <c r="O74" s="125"/>
      <c r="P74" s="222" t="str">
        <f t="shared" si="12"/>
        <v>/work/infshared/GPM/Strategic/Source/Track2/Complex/Trigger/Ongoing_Cmplx_Complete_PCTS_WL1.TXT</v>
      </c>
      <c r="Q74" s="221" t="s">
        <v>161</v>
      </c>
      <c r="R74" s="222"/>
      <c r="S74" s="197" t="str">
        <f t="shared" si="9"/>
        <v>$JOBS
LXRSBINOFT014#BEMD_CPX_ODS_PCTS_WL1_GPM3
SCRIPTNAME "/work/infshared/GPM/Strategic/scripts/Track2/Delta_Load/GPM_EPD_PRE_ACXIOM_LOAD_ONGOING_PARALLEL.sh PCTS_WL2 DIRECT CMPLX"
STREAMLOGON AQ953002
DESCRIPTION "Added by composer."
TASKTYPE UNIX
RECOVERY STOP</v>
      </c>
    </row>
    <row r="75" spans="1:19" ht="210" x14ac:dyDescent="0.25">
      <c r="A75" s="218"/>
      <c r="B75" s="219" t="s">
        <v>1</v>
      </c>
      <c r="C75" s="223"/>
      <c r="D75" s="221" t="str">
        <f>E75</f>
        <v>PCTS_WL2</v>
      </c>
      <c r="E75" s="221" t="s">
        <v>95</v>
      </c>
      <c r="F75" s="239"/>
      <c r="G75" s="221">
        <v>5</v>
      </c>
      <c r="H75" s="118" t="str">
        <f t="shared" si="10"/>
        <v>BEMD_CPX_ODS_PCTS_WL2_GPM3</v>
      </c>
      <c r="I75" s="219" t="s">
        <v>21</v>
      </c>
      <c r="J75" s="221" t="s">
        <v>201</v>
      </c>
      <c r="K75" s="221" t="str">
        <f t="shared" si="11"/>
        <v>/work/infshared/GPM/Strategic/scripts/Track2/Delta_Load/GPM_EPD_PRE_ACXIOM_LOAD_ONGOING_PARALLEL.sh PCTS_WL2 DIRECT CMPLX</v>
      </c>
      <c r="L75" s="221" t="s">
        <v>127</v>
      </c>
      <c r="M75" s="221" t="s">
        <v>128</v>
      </c>
      <c r="N75" s="5"/>
      <c r="O75" s="125"/>
      <c r="P75" s="222" t="str">
        <f t="shared" si="12"/>
        <v>/work/infshared/GPM/Strategic/Source/Track2/Complex/Trigger/Ongoing_Cmplx_Complete_PCTS_WL2.TXT</v>
      </c>
      <c r="Q75" s="221" t="s">
        <v>161</v>
      </c>
      <c r="R75" s="222"/>
      <c r="S75" s="197" t="str">
        <f t="shared" si="9"/>
        <v>$JOBS
LXRSBINOFT014#BEMD_CPX_ODS_PCTS_WL2_GPM3
SCRIPTNAME "/work/infshared/GPM/Strategic/scripts/Track2/Delta_Load/GPM_EPD_PRE_ACXIOM_LOAD_ONGOING_PARALLEL.sh TCA_WL1 DIRECT CMPLX"
STREAMLOGON AQ953002
DESCRIPTION "Added by composer."
TASKTYPE UNIX
RECOVERY STOP</v>
      </c>
    </row>
    <row r="76" spans="1:19" ht="210" x14ac:dyDescent="0.25">
      <c r="A76" s="218"/>
      <c r="B76" s="219" t="s">
        <v>1</v>
      </c>
      <c r="C76" s="223"/>
      <c r="D76" s="221" t="str">
        <f t="shared" ref="D76:D85" si="13">E76&amp;"_WL1"</f>
        <v>TCA_WL1</v>
      </c>
      <c r="E76" s="221" t="s">
        <v>29</v>
      </c>
      <c r="F76" s="239"/>
      <c r="G76" s="221">
        <v>6</v>
      </c>
      <c r="H76" s="118" t="str">
        <f t="shared" si="10"/>
        <v>BEMD_CPX_ODS_TCA_WL1_GPM3</v>
      </c>
      <c r="I76" s="219" t="s">
        <v>21</v>
      </c>
      <c r="J76" s="221" t="s">
        <v>201</v>
      </c>
      <c r="K76" s="221" t="str">
        <f t="shared" si="11"/>
        <v>/work/infshared/GPM/Strategic/scripts/Track2/Delta_Load/GPM_EPD_PRE_ACXIOM_LOAD_ONGOING_PARALLEL.sh TCA_WL1 DIRECT CMPLX</v>
      </c>
      <c r="L76" s="221" t="s">
        <v>127</v>
      </c>
      <c r="M76" s="221" t="s">
        <v>128</v>
      </c>
      <c r="N76" s="5"/>
      <c r="O76" s="125"/>
      <c r="P76" s="222" t="str">
        <f t="shared" si="12"/>
        <v>/work/infshared/GPM/Strategic/Source/Track2/Complex/Trigger/Ongoing_Cmplx_Complete_TCA_WL1.TXT</v>
      </c>
      <c r="Q76" s="221" t="s">
        <v>161</v>
      </c>
      <c r="R76" s="222"/>
      <c r="S76" s="197" t="str">
        <f t="shared" si="9"/>
        <v>$JOBS
LXRSBINOFT014#BEMD_CPX_ODS_TCA_WL1_GPM3
SCRIPTNAME "/work/infshared/GPM/Strategic/scripts/Track2/Delta_Load/GPM_EPD_PRE_ACXIOM_LOAD_ONGOING_PARALLEL.sh TERM_WL1 DIRECT CMPLX"
STREAMLOGON AQ953002
DESCRIPTION "Added by composer."
TASKTYPE UNIX
RECOVERY STOP</v>
      </c>
    </row>
    <row r="77" spans="1:19" ht="210" x14ac:dyDescent="0.25">
      <c r="A77" s="218"/>
      <c r="B77" s="219" t="s">
        <v>1</v>
      </c>
      <c r="C77" s="223"/>
      <c r="D77" s="221" t="str">
        <f t="shared" si="13"/>
        <v>TERM_WL1</v>
      </c>
      <c r="E77" s="221" t="s">
        <v>27</v>
      </c>
      <c r="F77" s="239"/>
      <c r="G77" s="221">
        <v>7</v>
      </c>
      <c r="H77" s="118" t="str">
        <f t="shared" si="10"/>
        <v>BEMD_CPX_ODS_TERM_WL1_GPM3</v>
      </c>
      <c r="I77" s="219" t="s">
        <v>21</v>
      </c>
      <c r="J77" s="221" t="s">
        <v>201</v>
      </c>
      <c r="K77" s="221" t="str">
        <f t="shared" si="11"/>
        <v>/work/infshared/GPM/Strategic/scripts/Track2/Delta_Load/GPM_EPD_PRE_ACXIOM_LOAD_ONGOING_PARALLEL.sh TERM_WL1 DIRECT CMPLX</v>
      </c>
      <c r="L77" s="221" t="s">
        <v>127</v>
      </c>
      <c r="M77" s="221" t="s">
        <v>128</v>
      </c>
      <c r="N77" s="5"/>
      <c r="O77" s="125"/>
      <c r="P77" s="222" t="str">
        <f t="shared" si="12"/>
        <v>/work/infshared/GPM/Strategic/Source/Track2/Complex/Trigger/Ongoing_Cmplx_Complete_TERM_WL1.TXT</v>
      </c>
      <c r="Q77" s="221" t="s">
        <v>161</v>
      </c>
      <c r="R77" s="222"/>
      <c r="S77" s="197" t="str">
        <f t="shared" si="9"/>
        <v>$JOBS
LXRSBINOFT014#BEMD_CPX_ODS_TERM_WL1_GPM3
SCRIPTNAME "/work/infshared/GPM/Strategic/scripts/Track2/Delta_Load/GPM_EPD_PRE_ACXIOM_LOAD_ONGOING_PARALLEL.sh VRPS_WL1 DIRECT CMPLX"
STREAMLOGON AQ953002
DESCRIPTION "Added by composer."
TASKTYPE UNIX
RECOVERY STOP</v>
      </c>
    </row>
    <row r="78" spans="1:19" ht="210" x14ac:dyDescent="0.25">
      <c r="A78" s="218"/>
      <c r="B78" s="219" t="s">
        <v>1</v>
      </c>
      <c r="C78" s="223"/>
      <c r="D78" s="221" t="str">
        <f t="shared" si="13"/>
        <v>VRPS_WL1</v>
      </c>
      <c r="E78" s="221" t="s">
        <v>31</v>
      </c>
      <c r="F78" s="239"/>
      <c r="G78" s="221">
        <v>8</v>
      </c>
      <c r="H78" s="118" t="str">
        <f t="shared" si="10"/>
        <v>BEMD_CPX_ODS_VRPS_WL1_GPM3</v>
      </c>
      <c r="I78" s="219" t="s">
        <v>21</v>
      </c>
      <c r="J78" s="221" t="s">
        <v>201</v>
      </c>
      <c r="K78" s="221" t="str">
        <f t="shared" si="11"/>
        <v>/work/infshared/GPM/Strategic/scripts/Track2/Delta_Load/GPM_EPD_PRE_ACXIOM_LOAD_ONGOING_PARALLEL.sh VRPS_WL1 DIRECT CMPLX</v>
      </c>
      <c r="L78" s="221" t="s">
        <v>127</v>
      </c>
      <c r="M78" s="221" t="s">
        <v>128</v>
      </c>
      <c r="N78" s="5"/>
      <c r="O78" s="125"/>
      <c r="P78" s="222" t="str">
        <f t="shared" si="12"/>
        <v>/work/infshared/GPM/Strategic/Source/Track2/Complex/Trigger/Ongoing_Cmplx_Complete_VRPS_WL1.TXT</v>
      </c>
      <c r="Q78" s="221" t="s">
        <v>161</v>
      </c>
      <c r="R78" s="222"/>
      <c r="S78" s="197" t="str">
        <f t="shared" si="9"/>
        <v>$JOBS
LXRSBINOFT014#BEMD_CPX_ODS_VRPS_WL1_GPM3
SCRIPTNAME "/work/infshared/GPM/Strategic/scripts/Track2/Delta_Load/GPM_EPD_PRE_ACXIOM_LOAD_ONGOING_PARALLEL.sh CYBR_WL1 DIRECT CMPLX"
STREAMLOGON AQ953002
DESCRIPTION "Added by composer."
TASKTYPE UNIX
RECOVERY STOP</v>
      </c>
    </row>
    <row r="79" spans="1:19" ht="210" x14ac:dyDescent="0.25">
      <c r="A79" s="218"/>
      <c r="B79" s="219" t="s">
        <v>1</v>
      </c>
      <c r="C79" s="223"/>
      <c r="D79" s="221" t="str">
        <f t="shared" si="13"/>
        <v>CYBR_WL1</v>
      </c>
      <c r="E79" s="221" t="s">
        <v>32</v>
      </c>
      <c r="F79" s="239"/>
      <c r="G79" s="221">
        <v>9</v>
      </c>
      <c r="H79" s="118" t="str">
        <f t="shared" si="10"/>
        <v>BEMD_CPX_ODS_CYBR_WL1_GPM3</v>
      </c>
      <c r="I79" s="219" t="s">
        <v>21</v>
      </c>
      <c r="J79" s="221" t="s">
        <v>201</v>
      </c>
      <c r="K79" s="221" t="str">
        <f t="shared" si="11"/>
        <v>/work/infshared/GPM/Strategic/scripts/Track2/Delta_Load/GPM_EPD_PRE_ACXIOM_LOAD_ONGOING_PARALLEL.sh CYBR_WL1 DIRECT CMPLX</v>
      </c>
      <c r="L79" s="221" t="s">
        <v>127</v>
      </c>
      <c r="M79" s="221" t="s">
        <v>128</v>
      </c>
      <c r="N79" s="5"/>
      <c r="O79" s="125"/>
      <c r="P79" s="222" t="str">
        <f t="shared" si="12"/>
        <v>/work/infshared/GPM/Strategic/Source/Track2/Complex/Trigger/Ongoing_Cmplx_Complete_CYBR_WL1.TXT</v>
      </c>
      <c r="Q79" s="221" t="s">
        <v>161</v>
      </c>
      <c r="R79" s="221"/>
      <c r="S79" s="197" t="str">
        <f t="shared" si="9"/>
        <v>$JOBS
LXRSBINOFT014#BEMD_CPX_ODS_CYBR_WL1_GPM3
SCRIPTNAME "/work/infshared/GPM/Strategic/scripts/Track2/Delta_Load/GPM_EPD_PRE_ACXIOM_LOAD_ONGOING_PARALLEL.sh GPAY_WL1 DIRECT CMPLX"
STREAMLOGON AQ953002
DESCRIPTION "Added by composer."
TASKTYPE UNIX
RECOVERY STOP</v>
      </c>
    </row>
    <row r="80" spans="1:19" ht="210" x14ac:dyDescent="0.25">
      <c r="A80" s="218"/>
      <c r="B80" s="219" t="s">
        <v>1</v>
      </c>
      <c r="C80" s="223"/>
      <c r="D80" s="221" t="str">
        <f t="shared" si="13"/>
        <v>GPAY_WL1</v>
      </c>
      <c r="E80" s="221" t="s">
        <v>30</v>
      </c>
      <c r="F80" s="239"/>
      <c r="G80" s="221">
        <v>10</v>
      </c>
      <c r="H80" s="118" t="str">
        <f t="shared" si="10"/>
        <v>BEMD_CPX_ODS_GPAY_WL1_GPM3</v>
      </c>
      <c r="I80" s="219" t="s">
        <v>21</v>
      </c>
      <c r="J80" s="221" t="s">
        <v>201</v>
      </c>
      <c r="K80" s="221" t="str">
        <f t="shared" si="11"/>
        <v>/work/infshared/GPM/Strategic/scripts/Track2/Delta_Load/GPM_EPD_PRE_ACXIOM_LOAD_ONGOING_PARALLEL.sh GPAY_WL1 DIRECT CMPLX</v>
      </c>
      <c r="L80" s="221" t="s">
        <v>127</v>
      </c>
      <c r="M80" s="221" t="s">
        <v>128</v>
      </c>
      <c r="N80" s="5"/>
      <c r="O80" s="125"/>
      <c r="P80" s="222" t="str">
        <f t="shared" si="12"/>
        <v>/work/infshared/GPM/Strategic/Source/Track2/Complex/Trigger/Ongoing_Cmplx_Complete_GPAY_WL1.TXT</v>
      </c>
      <c r="Q80" s="221" t="s">
        <v>161</v>
      </c>
      <c r="R80" s="221"/>
      <c r="S80" s="197" t="str">
        <f t="shared" si="9"/>
        <v>$JOBS
LXRSBINOFT014#BEMD_CPX_ODS_GPAY_WL1_GPM3
SCRIPTNAME "/work/infshared/GPM/Strategic/scripts/Track2/Delta_Load/GPM_EPD_PRE_ACXIOM_LOAD_ONGOING_PARALLEL.sh GUL_WL1 DIRECT CMPLX"
STREAMLOGON AQ953002
DESCRIPTION "Added by composer."
TASKTYPE UNIX
RECOVERY STOP</v>
      </c>
    </row>
    <row r="81" spans="1:19" ht="210" x14ac:dyDescent="0.25">
      <c r="A81" s="218"/>
      <c r="B81" s="219" t="s">
        <v>1</v>
      </c>
      <c r="C81" s="223"/>
      <c r="D81" s="221" t="str">
        <f t="shared" si="13"/>
        <v>GUL_WL1</v>
      </c>
      <c r="E81" s="221" t="s">
        <v>25</v>
      </c>
      <c r="F81" s="239"/>
      <c r="G81" s="221">
        <v>11</v>
      </c>
      <c r="H81" s="118" t="str">
        <f t="shared" si="10"/>
        <v>BEMD_CPX_ODS_GUL_WL1_GPM3</v>
      </c>
      <c r="I81" s="219" t="s">
        <v>21</v>
      </c>
      <c r="J81" s="221" t="s">
        <v>201</v>
      </c>
      <c r="K81" s="221" t="str">
        <f t="shared" si="11"/>
        <v>/work/infshared/GPM/Strategic/scripts/Track2/Delta_Load/GPM_EPD_PRE_ACXIOM_LOAD_ONGOING_PARALLEL.sh GUL_WL1 DIRECT CMPLX</v>
      </c>
      <c r="L81" s="221" t="s">
        <v>127</v>
      </c>
      <c r="M81" s="221" t="s">
        <v>128</v>
      </c>
      <c r="N81" s="5"/>
      <c r="O81" s="125"/>
      <c r="P81" s="222" t="str">
        <f t="shared" si="12"/>
        <v>/work/infshared/GPM/Strategic/Source/Track2/Complex/Trigger/Ongoing_Cmplx_Complete_GUL_WL1.TXT</v>
      </c>
      <c r="Q81" s="221" t="s">
        <v>161</v>
      </c>
      <c r="R81" s="221"/>
      <c r="S81" s="197" t="str">
        <f t="shared" si="9"/>
        <v>$JOBS
LXRSBINOFT014#BEMD_CPX_ODS_GUL_WL1_GPM3
SCRIPTNAME "/work/infshared/GPM/Strategic/scripts/Track2/Delta_Load/GPM_EPD_PRE_ACXIOM_LOAD_ONGOING_PARALLEL.sh GVUL_WL1 DIRECT CMPLX"
STREAMLOGON AQ953002
DESCRIPTION "Added by composer."
TASKTYPE UNIX
RECOVERY STOP</v>
      </c>
    </row>
    <row r="82" spans="1:19" ht="210" x14ac:dyDescent="0.25">
      <c r="A82" s="218"/>
      <c r="B82" s="219" t="s">
        <v>1</v>
      </c>
      <c r="C82" s="223"/>
      <c r="D82" s="221" t="str">
        <f t="shared" si="13"/>
        <v>GVUL_WL1</v>
      </c>
      <c r="E82" s="221" t="s">
        <v>26</v>
      </c>
      <c r="F82" s="239"/>
      <c r="G82" s="221">
        <v>12</v>
      </c>
      <c r="H82" s="118" t="str">
        <f t="shared" si="10"/>
        <v>BEMD_CPX_ODS_GVUL_WL1_GPM3</v>
      </c>
      <c r="I82" s="219" t="s">
        <v>21</v>
      </c>
      <c r="J82" s="221" t="s">
        <v>201</v>
      </c>
      <c r="K82" s="221" t="str">
        <f t="shared" si="11"/>
        <v>/work/infshared/GPM/Strategic/scripts/Track2/Delta_Load/GPM_EPD_PRE_ACXIOM_LOAD_ONGOING_PARALLEL.sh GVUL_WL1 DIRECT CMPLX</v>
      </c>
      <c r="L82" s="221" t="s">
        <v>127</v>
      </c>
      <c r="M82" s="221" t="s">
        <v>128</v>
      </c>
      <c r="N82" s="5"/>
      <c r="O82" s="125"/>
      <c r="P82" s="222" t="str">
        <f t="shared" si="12"/>
        <v>/work/infshared/GPM/Strategic/Source/Track2/Complex/Trigger/Ongoing_Cmplx_Complete_GVUL_WL1.TXT</v>
      </c>
      <c r="Q82" s="221" t="s">
        <v>161</v>
      </c>
      <c r="R82" s="221"/>
      <c r="S82" s="197" t="str">
        <f t="shared" si="9"/>
        <v>$JOBS
LXRSBINOFT014#BEMD_CPX_ODS_GVUL_WL1_GPM3
SCRIPTNAME "/work/infshared/GPM/Strategic/scripts/Track2/Delta_Load/GPM_EPD_PRE_ACXIOM_LOAD_ONGOING_PARALLEL.sh LTC_WL1 DIRECT CMPLX"
STREAMLOGON AQ953002
DESCRIPTION "Added by composer."
TASKTYPE UNIX
RECOVERY STOP</v>
      </c>
    </row>
    <row r="83" spans="1:19" ht="210" x14ac:dyDescent="0.25">
      <c r="A83" s="218"/>
      <c r="B83" s="219" t="s">
        <v>1</v>
      </c>
      <c r="C83" s="223"/>
      <c r="D83" s="221" t="str">
        <f t="shared" si="13"/>
        <v>LTC_WL1</v>
      </c>
      <c r="E83" s="221" t="s">
        <v>28</v>
      </c>
      <c r="F83" s="239"/>
      <c r="G83" s="221">
        <v>13</v>
      </c>
      <c r="H83" s="118" t="str">
        <f t="shared" si="10"/>
        <v>BEMD_CPX_ODS_LTC_WL1_GPM3</v>
      </c>
      <c r="I83" s="219" t="s">
        <v>21</v>
      </c>
      <c r="J83" s="221" t="s">
        <v>201</v>
      </c>
      <c r="K83" s="221" t="str">
        <f t="shared" si="11"/>
        <v>/work/infshared/GPM/Strategic/scripts/Track2/Delta_Load/GPM_EPD_PRE_ACXIOM_LOAD_ONGOING_PARALLEL.sh LTC_WL1 DIRECT CMPLX</v>
      </c>
      <c r="L83" s="221" t="s">
        <v>127</v>
      </c>
      <c r="M83" s="221" t="s">
        <v>128</v>
      </c>
      <c r="N83" s="5"/>
      <c r="O83" s="125"/>
      <c r="P83" s="222" t="str">
        <f t="shared" si="12"/>
        <v>/work/infshared/GPM/Strategic/Source/Track2/Complex/Trigger/Ongoing_Cmplx_Complete_LTC_WL1.TXT</v>
      </c>
      <c r="Q83" s="221" t="s">
        <v>161</v>
      </c>
      <c r="R83" s="222"/>
      <c r="S83" s="197" t="str">
        <f t="shared" si="9"/>
        <v>$JOBS
LXRSBINOFT014#BEMD_CPX_ODS_LTC_WL1_GPM3
SCRIPTNAME "/work/infshared/GPM/Strategic/scripts/Track2/Delta_Load/GPM_EPD_PRE_ACXIOM_LOAD_ONGOING_PARALLEL.sh MAH_WL1 DIRECT CMPLX"
STREAMLOGON AQ953002
DESCRIPTION "Added by composer."
TASKTYPE UNIX
RECOVERY STOP</v>
      </c>
    </row>
    <row r="84" spans="1:19" ht="210" x14ac:dyDescent="0.25">
      <c r="A84" s="218"/>
      <c r="B84" s="219" t="s">
        <v>1</v>
      </c>
      <c r="C84" s="223"/>
      <c r="D84" s="221" t="str">
        <f t="shared" si="13"/>
        <v>MAH_WL1</v>
      </c>
      <c r="E84" s="221" t="s">
        <v>66</v>
      </c>
      <c r="F84" s="239"/>
      <c r="G84" s="221">
        <v>14</v>
      </c>
      <c r="H84" s="118" t="str">
        <f t="shared" si="10"/>
        <v>BEMD_CPX_ODS_MAH_WL1_GPM3</v>
      </c>
      <c r="I84" s="219" t="s">
        <v>21</v>
      </c>
      <c r="J84" s="221" t="s">
        <v>201</v>
      </c>
      <c r="K84" s="221" t="str">
        <f t="shared" si="11"/>
        <v>/work/infshared/GPM/Strategic/scripts/Track2/Delta_Load/GPM_EPD_PRE_ACXIOM_LOAD_ONGOING_PARALLEL.sh MAH_WL1 DIRECT CMPLX</v>
      </c>
      <c r="L84" s="221" t="s">
        <v>127</v>
      </c>
      <c r="M84" s="221" t="s">
        <v>129</v>
      </c>
      <c r="N84" s="5"/>
      <c r="O84" s="125"/>
      <c r="P84" s="222" t="str">
        <f t="shared" si="12"/>
        <v>/work/infshared/GPM/Strategic/Source/Track2/Complex/Trigger/Ongoing_Cmplx_Complete_MAH_WL1.TXT</v>
      </c>
      <c r="Q84" s="221" t="s">
        <v>161</v>
      </c>
      <c r="R84" s="222"/>
      <c r="S84" s="197" t="str">
        <f t="shared" si="9"/>
        <v>$JOBS
LXRSBINOFT014#BEMD_CPX_ODS_MAH_WL1_GPM3
SCRIPTNAME "/work/infshared/GPM/Strategic/scripts/Track2/Delta_Load/GPM_EPD_PRE_ACXIOM_LOAD_ONGOING_PARALLEL.sh CRIL_WL1 DIRECT CMPLX"
STREAMLOGON AQ953002
DESCRIPTION "Added by composer."
TASKTYPE UNIX
RECOVERY STOP</v>
      </c>
    </row>
    <row r="85" spans="1:19" ht="210" x14ac:dyDescent="0.25">
      <c r="A85" s="218"/>
      <c r="B85" s="219" t="s">
        <v>1</v>
      </c>
      <c r="C85" s="223"/>
      <c r="D85" s="221" t="str">
        <f t="shared" si="13"/>
        <v>CRIL_WL1</v>
      </c>
      <c r="E85" s="221" t="s">
        <v>33</v>
      </c>
      <c r="F85" s="239"/>
      <c r="G85" s="221">
        <v>15</v>
      </c>
      <c r="H85" s="118" t="str">
        <f t="shared" si="10"/>
        <v>BEMD_CPX_ODS_CRIL_WL1_GPM3</v>
      </c>
      <c r="I85" s="219" t="s">
        <v>21</v>
      </c>
      <c r="J85" s="221" t="s">
        <v>201</v>
      </c>
      <c r="K85" s="221" t="str">
        <f t="shared" si="11"/>
        <v>/work/infshared/GPM/Strategic/scripts/Track2/Delta_Load/GPM_EPD_PRE_ACXIOM_LOAD_ONGOING_PARALLEL.sh CRIL_WL1 DIRECT CMPLX</v>
      </c>
      <c r="L85" s="221" t="s">
        <v>127</v>
      </c>
      <c r="M85" s="221" t="s">
        <v>129</v>
      </c>
      <c r="N85" s="5"/>
      <c r="O85" s="125"/>
      <c r="P85" s="222" t="str">
        <f t="shared" si="12"/>
        <v>/work/infshared/GPM/Strategic/Source/Track2/Complex/Trigger/Ongoing_Cmplx_Complete_CRIL_WL1.TXT</v>
      </c>
      <c r="Q85" s="221" t="s">
        <v>161</v>
      </c>
      <c r="R85" s="221"/>
      <c r="S85" s="197" t="str">
        <f t="shared" si="9"/>
        <v>$JOBS
LXRSBINOFT014#BEMD_CPX_ODS_CRIL_WL1_GPM3
SCRIPTNAME "/work/infshared/GPM/Strategic/scripts/Track2/Delta_Load/GPM_EPD_PRE_ACXIOM_LOAD_ONGOING_PARALLEL.sh VSP_WL1 DIRECT CMPLX"
STREAMLOGON AQ953002
DESCRIPTION "Added by composer."
TASKTYPE UNIX
RECOVERY STOP</v>
      </c>
    </row>
    <row r="86" spans="1:19" ht="210" x14ac:dyDescent="0.25">
      <c r="A86" s="218"/>
      <c r="B86" s="219" t="s">
        <v>1</v>
      </c>
      <c r="C86" s="223"/>
      <c r="D86" s="221" t="str">
        <f>"VSP_WL1"</f>
        <v>VSP_WL1</v>
      </c>
      <c r="E86" s="221" t="s">
        <v>88</v>
      </c>
      <c r="F86" s="239"/>
      <c r="G86" s="221">
        <v>16</v>
      </c>
      <c r="H86" s="118" t="str">
        <f t="shared" si="10"/>
        <v>BEMD_CPX_ODS_VSP_WL1_GPM3</v>
      </c>
      <c r="I86" s="219" t="s">
        <v>21</v>
      </c>
      <c r="J86" s="221" t="s">
        <v>201</v>
      </c>
      <c r="K86" s="221" t="str">
        <f t="shared" si="11"/>
        <v>/work/infshared/GPM/Strategic/scripts/Track2/Delta_Load/GPM_EPD_PRE_ACXIOM_LOAD_ONGOING_PARALLEL.sh VSP_WL1 DIRECT CMPLX</v>
      </c>
      <c r="L86" s="221" t="s">
        <v>127</v>
      </c>
      <c r="M86" s="221" t="s">
        <v>129</v>
      </c>
      <c r="N86" s="5"/>
      <c r="O86" s="125"/>
      <c r="P86" s="222" t="str">
        <f t="shared" si="12"/>
        <v>/work/infshared/GPM/Strategic/Source/Track2/Complex/Trigger/Ongoing_Cmplx_Complete_VSP_WL1.TXT</v>
      </c>
      <c r="Q86" s="221" t="s">
        <v>161</v>
      </c>
      <c r="R86" s="222"/>
      <c r="S86" s="197" t="str">
        <f t="shared" si="9"/>
        <v>$JOBS
LXRSBINOFT014#BEMD_CPX_ODS_VSP_WL1_GPM3
SCRIPTNAME "/work/infshared/GPM/Strategic/scripts/Track2/Delta_Load/GPM_EPD_PRE_ACXIOM_LOAD_ONGOING_PARALLEL.sh UIS_SEGA DIRECT CMPLX"
STREAMLOGON AQ953002
DESCRIPTION "Added by composer."
TASKTYPE UNIX
RECOVERY STOP</v>
      </c>
    </row>
    <row r="87" spans="1:19" ht="210" x14ac:dyDescent="0.25">
      <c r="A87" s="218"/>
      <c r="B87" s="219" t="s">
        <v>1</v>
      </c>
      <c r="C87" s="223"/>
      <c r="D87" s="221" t="str">
        <f>E87</f>
        <v>UIS_SEGA</v>
      </c>
      <c r="E87" s="221" t="s">
        <v>67</v>
      </c>
      <c r="F87" s="239"/>
      <c r="G87" s="221">
        <v>17</v>
      </c>
      <c r="H87" s="118" t="str">
        <f t="shared" si="10"/>
        <v>BEMD_CPX_ODS_UIS_SEGA_GPM3</v>
      </c>
      <c r="I87" s="219" t="s">
        <v>21</v>
      </c>
      <c r="J87" s="221" t="s">
        <v>201</v>
      </c>
      <c r="K87" s="221" t="str">
        <f t="shared" si="11"/>
        <v>/work/infshared/GPM/Strategic/scripts/Track2/Delta_Load/GPM_EPD_PRE_ACXIOM_LOAD_ONGOING_PARALLEL.sh UIS_SEGA DIRECT CMPLX</v>
      </c>
      <c r="L87" s="221" t="s">
        <v>127</v>
      </c>
      <c r="M87" s="219" t="s">
        <v>130</v>
      </c>
      <c r="N87" s="84"/>
      <c r="O87" s="125"/>
      <c r="P87" s="222" t="str">
        <f t="shared" si="12"/>
        <v>/work/infshared/GPM/Strategic/Source/Track2/Complex/Trigger/Ongoing_Cmplx_Complete_UIS_SEGA.TXT</v>
      </c>
      <c r="Q87" s="221" t="s">
        <v>161</v>
      </c>
      <c r="R87" s="219"/>
      <c r="S87" s="197" t="str">
        <f t="shared" si="9"/>
        <v>$JOBS
LXRSBINOFT014#BEMD_CPX_ODS_UIS_SEGA_GPM3
SCRIPTNAME "/work/infshared/GPM/Strategic/scripts/Track2/Delta_Load/GPM_EPD_PRE_ACXIOM_LOAD_ONGOING_PARALLEL.sh UIS_SEGB DIRECT CMPLX"
STREAMLOGON AQ953002
DESCRIPTION "Added by composer."
TASKTYPE UNIX
RECOVERY STOP</v>
      </c>
    </row>
    <row r="88" spans="1:19" ht="210" x14ac:dyDescent="0.25">
      <c r="A88" s="218"/>
      <c r="B88" s="219" t="s">
        <v>1</v>
      </c>
      <c r="C88" s="223"/>
      <c r="D88" s="221" t="str">
        <f t="shared" ref="D88:D107" si="14">E88</f>
        <v>UIS_SEGB</v>
      </c>
      <c r="E88" s="221" t="s">
        <v>68</v>
      </c>
      <c r="F88" s="239"/>
      <c r="G88" s="221">
        <v>18</v>
      </c>
      <c r="H88" s="118" t="str">
        <f t="shared" si="10"/>
        <v>BEMD_CPX_ODS_UIS_SEGB_GPM3</v>
      </c>
      <c r="I88" s="219" t="s">
        <v>21</v>
      </c>
      <c r="J88" s="221" t="s">
        <v>201</v>
      </c>
      <c r="K88" s="221" t="str">
        <f t="shared" si="11"/>
        <v>/work/infshared/GPM/Strategic/scripts/Track2/Delta_Load/GPM_EPD_PRE_ACXIOM_LOAD_ONGOING_PARALLEL.sh UIS_SEGB DIRECT CMPLX</v>
      </c>
      <c r="L88" s="221" t="s">
        <v>127</v>
      </c>
      <c r="M88" s="219" t="s">
        <v>130</v>
      </c>
      <c r="N88" s="84"/>
      <c r="O88" s="125"/>
      <c r="P88" s="222" t="str">
        <f t="shared" si="12"/>
        <v>/work/infshared/GPM/Strategic/Source/Track2/Complex/Trigger/Ongoing_Cmplx_Complete_UIS_SEGB.TXT</v>
      </c>
      <c r="Q88" s="221" t="s">
        <v>161</v>
      </c>
      <c r="R88" s="219"/>
      <c r="S88" s="197" t="str">
        <f t="shared" si="9"/>
        <v>$JOBS
LXRSBINOFT014#BEMD_CPX_ODS_UIS_SEGB_GPM3
SCRIPTNAME "/work/infshared/GPM/Strategic/scripts/Track2/Delta_Load/GPM_EPD_PRE_ACXIOM_LOAD_ONGOING_PARALLEL.sh UIS_SEGC DIRECT CMPLX"
STREAMLOGON AQ953002
DESCRIPTION "Added by composer."
TASKTYPE UNIX
RECOVERY STOP</v>
      </c>
    </row>
    <row r="89" spans="1:19" ht="210" x14ac:dyDescent="0.25">
      <c r="A89" s="218"/>
      <c r="B89" s="219" t="s">
        <v>1</v>
      </c>
      <c r="C89" s="223"/>
      <c r="D89" s="221" t="str">
        <f t="shared" si="14"/>
        <v>UIS_SEGC</v>
      </c>
      <c r="E89" s="221" t="s">
        <v>69</v>
      </c>
      <c r="F89" s="239"/>
      <c r="G89" s="221">
        <v>19</v>
      </c>
      <c r="H89" s="118" t="str">
        <f t="shared" si="10"/>
        <v>BEMD_CPX_ODS_UIS_SEGC_GPM3</v>
      </c>
      <c r="I89" s="219" t="s">
        <v>21</v>
      </c>
      <c r="J89" s="221" t="s">
        <v>201</v>
      </c>
      <c r="K89" s="221" t="str">
        <f t="shared" si="11"/>
        <v>/work/infshared/GPM/Strategic/scripts/Track2/Delta_Load/GPM_EPD_PRE_ACXIOM_LOAD_ONGOING_PARALLEL.sh UIS_SEGC DIRECT CMPLX</v>
      </c>
      <c r="L89" s="221" t="s">
        <v>127</v>
      </c>
      <c r="M89" s="219" t="s">
        <v>130</v>
      </c>
      <c r="N89" s="84"/>
      <c r="O89" s="125"/>
      <c r="P89" s="222" t="str">
        <f t="shared" si="12"/>
        <v>/work/infshared/GPM/Strategic/Source/Track2/Complex/Trigger/Ongoing_Cmplx_Complete_UIS_SEGC.TXT</v>
      </c>
      <c r="Q89" s="221" t="s">
        <v>161</v>
      </c>
      <c r="R89" s="219"/>
      <c r="S89" s="197" t="str">
        <f t="shared" si="9"/>
        <v>$JOBS
LXRSBINOFT014#BEMD_CPX_ODS_UIS_SEGC_GPM3
SCRIPTNAME "/work/infshared/GPM/Strategic/scripts/Track2/Delta_Load/GPM_EPD_PRE_ACXIOM_LOAD_ONGOING_PARALLEL.sh UIS_SEGD DIRECT CMPLX"
STREAMLOGON AQ953002
DESCRIPTION "Added by composer."
TASKTYPE UNIX
RECOVERY STOP</v>
      </c>
    </row>
    <row r="90" spans="1:19" ht="210" x14ac:dyDescent="0.25">
      <c r="A90" s="218"/>
      <c r="B90" s="219" t="s">
        <v>1</v>
      </c>
      <c r="C90" s="223"/>
      <c r="D90" s="221" t="str">
        <f t="shared" si="14"/>
        <v>UIS_SEGD</v>
      </c>
      <c r="E90" s="221" t="s">
        <v>70</v>
      </c>
      <c r="F90" s="239"/>
      <c r="G90" s="221">
        <v>20</v>
      </c>
      <c r="H90" s="118" t="str">
        <f t="shared" si="10"/>
        <v>BEMD_CPX_ODS_UIS_SEGD_GPM3</v>
      </c>
      <c r="I90" s="219" t="s">
        <v>21</v>
      </c>
      <c r="J90" s="221" t="s">
        <v>201</v>
      </c>
      <c r="K90" s="221" t="str">
        <f t="shared" si="11"/>
        <v>/work/infshared/GPM/Strategic/scripts/Track2/Delta_Load/GPM_EPD_PRE_ACXIOM_LOAD_ONGOING_PARALLEL.sh UIS_SEGD DIRECT CMPLX</v>
      </c>
      <c r="L90" s="221" t="s">
        <v>127</v>
      </c>
      <c r="M90" s="219" t="s">
        <v>130</v>
      </c>
      <c r="N90" s="84"/>
      <c r="O90" s="125"/>
      <c r="P90" s="222" t="str">
        <f t="shared" si="12"/>
        <v>/work/infshared/GPM/Strategic/Source/Track2/Complex/Trigger/Ongoing_Cmplx_Complete_UIS_SEGD.TXT</v>
      </c>
      <c r="Q90" s="221" t="s">
        <v>161</v>
      </c>
      <c r="R90" s="219"/>
      <c r="S90" s="197" t="str">
        <f t="shared" si="9"/>
        <v>$JOBS
LXRSBINOFT014#BEMD_CPX_ODS_UIS_SEGD_GPM3
SCRIPTNAME "/work/infshared/GPM/Strategic/scripts/Track2/Delta_Load/GPM_EPD_PRE_ACXIOM_LOAD_ONGOING_PARALLEL.sh UIS_SEGE DIRECT CMPLX"
STREAMLOGON AQ953002
DESCRIPTION "Added by composer."
TASKTYPE UNIX
RECOVERY STOP</v>
      </c>
    </row>
    <row r="91" spans="1:19" ht="210" x14ac:dyDescent="0.25">
      <c r="A91" s="218"/>
      <c r="B91" s="219" t="s">
        <v>1</v>
      </c>
      <c r="C91" s="223"/>
      <c r="D91" s="221" t="str">
        <f t="shared" si="14"/>
        <v>UIS_SEGE</v>
      </c>
      <c r="E91" s="221" t="s">
        <v>71</v>
      </c>
      <c r="F91" s="239"/>
      <c r="G91" s="221">
        <v>21</v>
      </c>
      <c r="H91" s="118" t="str">
        <f t="shared" si="10"/>
        <v>BEMD_CPX_ODS_UIS_SEGE_GPM3</v>
      </c>
      <c r="I91" s="219" t="s">
        <v>21</v>
      </c>
      <c r="J91" s="221" t="s">
        <v>201</v>
      </c>
      <c r="K91" s="221" t="str">
        <f t="shared" si="11"/>
        <v>/work/infshared/GPM/Strategic/scripts/Track2/Delta_Load/GPM_EPD_PRE_ACXIOM_LOAD_ONGOING_PARALLEL.sh UIS_SEGE DIRECT CMPLX</v>
      </c>
      <c r="L91" s="221" t="s">
        <v>127</v>
      </c>
      <c r="M91" s="219" t="s">
        <v>130</v>
      </c>
      <c r="N91" s="84"/>
      <c r="O91" s="125"/>
      <c r="P91" s="222" t="str">
        <f t="shared" si="12"/>
        <v>/work/infshared/GPM/Strategic/Source/Track2/Complex/Trigger/Ongoing_Cmplx_Complete_UIS_SEGE.TXT</v>
      </c>
      <c r="Q91" s="221" t="s">
        <v>161</v>
      </c>
      <c r="R91" s="219"/>
      <c r="S91" s="197" t="str">
        <f t="shared" si="9"/>
        <v>$JOBS
LXRSBINOFT014#BEMD_CPX_ODS_UIS_SEGE_GPM3
SCRIPTNAME "/work/infshared/GPM/Strategic/scripts/Track2/Delta_Load/GPM_EPD_PRE_ACXIOM_LOAD_ONGOING_PARALLEL.sh UIS_SEGF DIRECT CMPLX"
STREAMLOGON AQ953002
DESCRIPTION "Added by composer."
TASKTYPE UNIX
RECOVERY STOP</v>
      </c>
    </row>
    <row r="92" spans="1:19" ht="210" x14ac:dyDescent="0.25">
      <c r="A92" s="218"/>
      <c r="B92" s="219" t="s">
        <v>1</v>
      </c>
      <c r="C92" s="223"/>
      <c r="D92" s="221" t="str">
        <f t="shared" si="14"/>
        <v>UIS_SEGF</v>
      </c>
      <c r="E92" s="221" t="s">
        <v>72</v>
      </c>
      <c r="F92" s="239"/>
      <c r="G92" s="221">
        <v>22</v>
      </c>
      <c r="H92" s="118" t="str">
        <f t="shared" si="10"/>
        <v>BEMD_CPX_ODS_UIS_SEGF_GPM3</v>
      </c>
      <c r="I92" s="219" t="s">
        <v>21</v>
      </c>
      <c r="J92" s="221" t="s">
        <v>201</v>
      </c>
      <c r="K92" s="221" t="str">
        <f t="shared" si="11"/>
        <v>/work/infshared/GPM/Strategic/scripts/Track2/Delta_Load/GPM_EPD_PRE_ACXIOM_LOAD_ONGOING_PARALLEL.sh UIS_SEGF DIRECT CMPLX</v>
      </c>
      <c r="L92" s="221" t="s">
        <v>127</v>
      </c>
      <c r="M92" s="219" t="s">
        <v>130</v>
      </c>
      <c r="N92" s="84"/>
      <c r="O92" s="125"/>
      <c r="P92" s="222" t="str">
        <f t="shared" si="12"/>
        <v>/work/infshared/GPM/Strategic/Source/Track2/Complex/Trigger/Ongoing_Cmplx_Complete_UIS_SEGF.TXT</v>
      </c>
      <c r="Q92" s="221" t="s">
        <v>161</v>
      </c>
      <c r="R92" s="222"/>
      <c r="S92" s="197" t="str">
        <f t="shared" si="9"/>
        <v>$JOBS
LXRSBINOFT014#BEMD_CPX_ODS_UIS_SEGF_GPM3
SCRIPTNAME "/work/infshared/GPM/Strategic/scripts/Track2/Delta_Load/GPM_EPD_PRE_ACXIOM_LOAD_ONGOING_PARALLEL.sh UIS_SEGH DIRECT CMPLX"
STREAMLOGON AQ953002
DESCRIPTION "Added by composer."
TASKTYPE UNIX
RECOVERY STOP</v>
      </c>
    </row>
    <row r="93" spans="1:19" ht="210" x14ac:dyDescent="0.25">
      <c r="A93" s="218"/>
      <c r="B93" s="219" t="s">
        <v>1</v>
      </c>
      <c r="C93" s="223"/>
      <c r="D93" s="221" t="str">
        <f t="shared" si="14"/>
        <v>UIS_SEGH</v>
      </c>
      <c r="E93" s="221" t="s">
        <v>73</v>
      </c>
      <c r="F93" s="239"/>
      <c r="G93" s="221">
        <v>23</v>
      </c>
      <c r="H93" s="118" t="str">
        <f t="shared" si="10"/>
        <v>BEMD_CPX_ODS_UIS_SEGH_GPM3</v>
      </c>
      <c r="I93" s="219" t="s">
        <v>21</v>
      </c>
      <c r="J93" s="221" t="s">
        <v>201</v>
      </c>
      <c r="K93" s="221" t="str">
        <f t="shared" si="11"/>
        <v>/work/infshared/GPM/Strategic/scripts/Track2/Delta_Load/GPM_EPD_PRE_ACXIOM_LOAD_ONGOING_PARALLEL.sh UIS_SEGH DIRECT CMPLX</v>
      </c>
      <c r="L93" s="221" t="s">
        <v>127</v>
      </c>
      <c r="M93" s="219" t="s">
        <v>130</v>
      </c>
      <c r="N93" s="84"/>
      <c r="O93" s="125"/>
      <c r="P93" s="222" t="str">
        <f t="shared" si="12"/>
        <v>/work/infshared/GPM/Strategic/Source/Track2/Complex/Trigger/Ongoing_Cmplx_Complete_UIS_SEGH.TXT</v>
      </c>
      <c r="Q93" s="221" t="s">
        <v>161</v>
      </c>
      <c r="R93" s="222"/>
      <c r="S93" s="197" t="str">
        <f t="shared" si="9"/>
        <v>$JOBS
LXRSBINOFT014#BEMD_CPX_ODS_UIS_SEGH_GPM3
SCRIPTNAME "/work/infshared/GPM/Strategic/scripts/Track2/Delta_Load/GPM_EPD_PRE_ACXIOM_LOAD_ONGOING_PARALLEL.sh UIS_SEGI DIRECT CMPLX"
STREAMLOGON AQ953002
DESCRIPTION "Added by composer."
TASKTYPE UNIX
RECOVERY STOP</v>
      </c>
    </row>
    <row r="94" spans="1:19" ht="210" x14ac:dyDescent="0.25">
      <c r="A94" s="218"/>
      <c r="B94" s="219" t="s">
        <v>1</v>
      </c>
      <c r="C94" s="223"/>
      <c r="D94" s="221" t="str">
        <f t="shared" si="14"/>
        <v>UIS_SEGI</v>
      </c>
      <c r="E94" s="221" t="s">
        <v>74</v>
      </c>
      <c r="F94" s="239"/>
      <c r="G94" s="221">
        <v>24</v>
      </c>
      <c r="H94" s="118" t="str">
        <f t="shared" si="10"/>
        <v>BEMD_CPX_ODS_UIS_SEGI_GPM3</v>
      </c>
      <c r="I94" s="219" t="s">
        <v>21</v>
      </c>
      <c r="J94" s="221" t="s">
        <v>201</v>
      </c>
      <c r="K94" s="221" t="str">
        <f t="shared" si="11"/>
        <v>/work/infshared/GPM/Strategic/scripts/Track2/Delta_Load/GPM_EPD_PRE_ACXIOM_LOAD_ONGOING_PARALLEL.sh UIS_SEGI DIRECT CMPLX</v>
      </c>
      <c r="L94" s="221" t="s">
        <v>127</v>
      </c>
      <c r="M94" s="219" t="s">
        <v>130</v>
      </c>
      <c r="N94" s="84"/>
      <c r="O94" s="125"/>
      <c r="P94" s="222" t="str">
        <f t="shared" si="12"/>
        <v>/work/infshared/GPM/Strategic/Source/Track2/Complex/Trigger/Ongoing_Cmplx_Complete_UIS_SEGI.TXT</v>
      </c>
      <c r="Q94" s="221" t="s">
        <v>161</v>
      </c>
      <c r="R94" s="222"/>
      <c r="S94" s="197" t="str">
        <f t="shared" si="9"/>
        <v>$JOBS
LXRSBINOFT014#BEMD_CPX_ODS_UIS_SEGI_GPM3
SCRIPTNAME "/work/infshared/GPM/Strategic/scripts/Track2/Delta_Load/GPM_EPD_PRE_ACXIOM_LOAD_ONGOING_PARALLEL.sh UIS_SEGJ DIRECT CMPLX"
STREAMLOGON AQ953002
DESCRIPTION "Added by composer."
TASKTYPE UNIX
RECOVERY STOP</v>
      </c>
    </row>
    <row r="95" spans="1:19" ht="210" x14ac:dyDescent="0.25">
      <c r="A95" s="218"/>
      <c r="B95" s="219" t="s">
        <v>1</v>
      </c>
      <c r="C95" s="223"/>
      <c r="D95" s="221" t="str">
        <f t="shared" si="14"/>
        <v>UIS_SEGJ</v>
      </c>
      <c r="E95" s="221" t="s">
        <v>75</v>
      </c>
      <c r="F95" s="239"/>
      <c r="G95" s="221">
        <v>25</v>
      </c>
      <c r="H95" s="118" t="str">
        <f t="shared" si="10"/>
        <v>BEMD_CPX_ODS_UIS_SEGJ_GPM3</v>
      </c>
      <c r="I95" s="219" t="s">
        <v>21</v>
      </c>
      <c r="J95" s="221" t="s">
        <v>201</v>
      </c>
      <c r="K95" s="221" t="str">
        <f t="shared" si="11"/>
        <v>/work/infshared/GPM/Strategic/scripts/Track2/Delta_Load/GPM_EPD_PRE_ACXIOM_LOAD_ONGOING_PARALLEL.sh UIS_SEGJ DIRECT CMPLX</v>
      </c>
      <c r="L95" s="221" t="s">
        <v>127</v>
      </c>
      <c r="M95" s="219" t="s">
        <v>130</v>
      </c>
      <c r="N95" s="84"/>
      <c r="O95" s="125"/>
      <c r="P95" s="222" t="str">
        <f t="shared" si="12"/>
        <v>/work/infshared/GPM/Strategic/Source/Track2/Complex/Trigger/Ongoing_Cmplx_Complete_UIS_SEGJ.TXT</v>
      </c>
      <c r="Q95" s="221" t="s">
        <v>161</v>
      </c>
      <c r="R95" s="222"/>
      <c r="S95" s="197" t="str">
        <f t="shared" si="9"/>
        <v>$JOBS
LXRSBINOFT014#BEMD_CPX_ODS_UIS_SEGJ_GPM3
SCRIPTNAME "/work/infshared/GPM/Strategic/scripts/Track2/Delta_Load/GPM_EPD_PRE_ACXIOM_LOAD_ONGOING_PARALLEL.sh UIS_SEGK DIRECT CMPLX"
STREAMLOGON AQ953002
DESCRIPTION "Added by composer."
TASKTYPE UNIX
RECOVERY STOP</v>
      </c>
    </row>
    <row r="96" spans="1:19" ht="210" x14ac:dyDescent="0.25">
      <c r="A96" s="218"/>
      <c r="B96" s="219" t="s">
        <v>1</v>
      </c>
      <c r="C96" s="223"/>
      <c r="D96" s="221" t="str">
        <f t="shared" si="14"/>
        <v>UIS_SEGK</v>
      </c>
      <c r="E96" s="221" t="s">
        <v>76</v>
      </c>
      <c r="F96" s="239"/>
      <c r="G96" s="221">
        <v>26</v>
      </c>
      <c r="H96" s="118" t="str">
        <f t="shared" si="10"/>
        <v>BEMD_CPX_ODS_UIS_SEGK_GPM3</v>
      </c>
      <c r="I96" s="219" t="s">
        <v>21</v>
      </c>
      <c r="J96" s="221" t="s">
        <v>201</v>
      </c>
      <c r="K96" s="221" t="str">
        <f t="shared" si="11"/>
        <v>/work/infshared/GPM/Strategic/scripts/Track2/Delta_Load/GPM_EPD_PRE_ACXIOM_LOAD_ONGOING_PARALLEL.sh UIS_SEGK DIRECT CMPLX</v>
      </c>
      <c r="L96" s="221" t="s">
        <v>127</v>
      </c>
      <c r="M96" s="219" t="s">
        <v>130</v>
      </c>
      <c r="N96" s="84"/>
      <c r="O96" s="125"/>
      <c r="P96" s="222" t="str">
        <f t="shared" si="12"/>
        <v>/work/infshared/GPM/Strategic/Source/Track2/Complex/Trigger/Ongoing_Cmplx_Complete_UIS_SEGK.TXT</v>
      </c>
      <c r="Q96" s="221" t="s">
        <v>161</v>
      </c>
      <c r="R96" s="222"/>
      <c r="S96" s="197" t="str">
        <f t="shared" si="9"/>
        <v>$JOBS
LXRSBINOFT014#BEMD_CPX_ODS_UIS_SEGK_GPM3
SCRIPTNAME "/work/infshared/GPM/Strategic/scripts/Track2/Delta_Load/GPM_EPD_PRE_ACXIOM_LOAD_ONGOING_PARALLEL.sh UIS_SEGL DIRECT CMPLX"
STREAMLOGON AQ953002
DESCRIPTION "Added by composer."
TASKTYPE UNIX
RECOVERY STOP</v>
      </c>
    </row>
    <row r="97" spans="1:19" ht="210" x14ac:dyDescent="0.25">
      <c r="A97" s="218"/>
      <c r="B97" s="219" t="s">
        <v>1</v>
      </c>
      <c r="C97" s="223"/>
      <c r="D97" s="221" t="str">
        <f t="shared" si="14"/>
        <v>UIS_SEGL</v>
      </c>
      <c r="E97" s="221" t="s">
        <v>77</v>
      </c>
      <c r="F97" s="239"/>
      <c r="G97" s="221">
        <v>27</v>
      </c>
      <c r="H97" s="118" t="str">
        <f t="shared" si="10"/>
        <v>BEMD_CPX_ODS_UIS_SEGL_GPM3</v>
      </c>
      <c r="I97" s="219" t="s">
        <v>21</v>
      </c>
      <c r="J97" s="221" t="s">
        <v>201</v>
      </c>
      <c r="K97" s="221" t="str">
        <f t="shared" si="11"/>
        <v>/work/infshared/GPM/Strategic/scripts/Track2/Delta_Load/GPM_EPD_PRE_ACXIOM_LOAD_ONGOING_PARALLEL.sh UIS_SEGL DIRECT CMPLX</v>
      </c>
      <c r="L97" s="221" t="s">
        <v>127</v>
      </c>
      <c r="M97" s="219" t="s">
        <v>130</v>
      </c>
      <c r="N97" s="84"/>
      <c r="O97" s="125"/>
      <c r="P97" s="222" t="str">
        <f t="shared" si="12"/>
        <v>/work/infshared/GPM/Strategic/Source/Track2/Complex/Trigger/Ongoing_Cmplx_Complete_UIS_SEGL.TXT</v>
      </c>
      <c r="Q97" s="221" t="s">
        <v>161</v>
      </c>
      <c r="R97" s="222"/>
      <c r="S97" s="197" t="str">
        <f t="shared" si="9"/>
        <v>$JOBS
LXRSBINOFT014#BEMD_CPX_ODS_UIS_SEGL_GPM3
SCRIPTNAME "/work/infshared/GPM/Strategic/scripts/Track2/Delta_Load/GPM_EPD_PRE_ACXIOM_LOAD_ONGOING_PARALLEL.sh UIS_SEGM DIRECT CMPLX"
STREAMLOGON AQ953002
DESCRIPTION "Added by composer."
TASKTYPE UNIX
RECOVERY STOP</v>
      </c>
    </row>
    <row r="98" spans="1:19" ht="210" x14ac:dyDescent="0.25">
      <c r="A98" s="218"/>
      <c r="B98" s="219" t="s">
        <v>1</v>
      </c>
      <c r="C98" s="223"/>
      <c r="D98" s="221" t="str">
        <f t="shared" si="14"/>
        <v>UIS_SEGM</v>
      </c>
      <c r="E98" s="221" t="s">
        <v>78</v>
      </c>
      <c r="F98" s="239"/>
      <c r="G98" s="221">
        <v>28</v>
      </c>
      <c r="H98" s="118" t="str">
        <f t="shared" si="10"/>
        <v>BEMD_CPX_ODS_UIS_SEGM_GPM3</v>
      </c>
      <c r="I98" s="219" t="s">
        <v>21</v>
      </c>
      <c r="J98" s="221" t="s">
        <v>201</v>
      </c>
      <c r="K98" s="221" t="str">
        <f t="shared" si="11"/>
        <v>/work/infshared/GPM/Strategic/scripts/Track2/Delta_Load/GPM_EPD_PRE_ACXIOM_LOAD_ONGOING_PARALLEL.sh UIS_SEGM DIRECT CMPLX</v>
      </c>
      <c r="L98" s="221" t="s">
        <v>127</v>
      </c>
      <c r="M98" s="219" t="s">
        <v>130</v>
      </c>
      <c r="N98" s="84"/>
      <c r="O98" s="125"/>
      <c r="P98" s="222" t="str">
        <f t="shared" si="12"/>
        <v>/work/infshared/GPM/Strategic/Source/Track2/Complex/Trigger/Ongoing_Cmplx_Complete_UIS_SEGM.TXT</v>
      </c>
      <c r="Q98" s="221" t="s">
        <v>161</v>
      </c>
      <c r="R98" s="222"/>
      <c r="S98" s="197" t="str">
        <f t="shared" si="9"/>
        <v>$JOBS
LXRSBINOFT014#BEMD_CPX_ODS_UIS_SEGM_GPM3
SCRIPTNAME "/work/infshared/GPM/Strategic/scripts/Track2/Delta_Load/GPM_EPD_PRE_ACXIOM_LOAD_ONGOING_PARALLEL.sh UIS_SEGN DIRECT CMPLX"
STREAMLOGON AQ953002
DESCRIPTION "Added by composer."
TASKTYPE UNIX
RECOVERY STOP</v>
      </c>
    </row>
    <row r="99" spans="1:19" ht="210" x14ac:dyDescent="0.25">
      <c r="A99" s="218"/>
      <c r="B99" s="219" t="s">
        <v>1</v>
      </c>
      <c r="C99" s="223"/>
      <c r="D99" s="221" t="str">
        <f t="shared" si="14"/>
        <v>UIS_SEGN</v>
      </c>
      <c r="E99" s="221" t="s">
        <v>79</v>
      </c>
      <c r="F99" s="239"/>
      <c r="G99" s="221">
        <v>29</v>
      </c>
      <c r="H99" s="118" t="str">
        <f t="shared" si="10"/>
        <v>BEMD_CPX_ODS_UIS_SEGN_GPM3</v>
      </c>
      <c r="I99" s="219" t="s">
        <v>21</v>
      </c>
      <c r="J99" s="221" t="s">
        <v>201</v>
      </c>
      <c r="K99" s="221" t="str">
        <f t="shared" si="11"/>
        <v>/work/infshared/GPM/Strategic/scripts/Track2/Delta_Load/GPM_EPD_PRE_ACXIOM_LOAD_ONGOING_PARALLEL.sh UIS_SEGN DIRECT CMPLX</v>
      </c>
      <c r="L99" s="221" t="s">
        <v>127</v>
      </c>
      <c r="M99" s="219" t="s">
        <v>130</v>
      </c>
      <c r="N99" s="84"/>
      <c r="O99" s="125"/>
      <c r="P99" s="222" t="str">
        <f t="shared" si="12"/>
        <v>/work/infshared/GPM/Strategic/Source/Track2/Complex/Trigger/Ongoing_Cmplx_Complete_UIS_SEGN.TXT</v>
      </c>
      <c r="Q99" s="221" t="s">
        <v>161</v>
      </c>
      <c r="R99" s="222"/>
      <c r="S99" s="197" t="str">
        <f t="shared" si="9"/>
        <v>$JOBS
LXRSBINOFT014#BEMD_CPX_ODS_UIS_SEGN_GPM3
SCRIPTNAME "/work/infshared/GPM/Strategic/scripts/Track2/Delta_Load/GPM_EPD_PRE_ACXIOM_LOAD_ONGOING_PARALLEL.sh UIS_SEGO DIRECT CMPLX"
STREAMLOGON AQ953002
DESCRIPTION "Added by composer."
TASKTYPE UNIX
RECOVERY STOP</v>
      </c>
    </row>
    <row r="100" spans="1:19" ht="210" x14ac:dyDescent="0.25">
      <c r="A100" s="218"/>
      <c r="B100" s="219" t="s">
        <v>1</v>
      </c>
      <c r="C100" s="223"/>
      <c r="D100" s="221" t="str">
        <f t="shared" si="14"/>
        <v>UIS_SEGO</v>
      </c>
      <c r="E100" s="221" t="s">
        <v>80</v>
      </c>
      <c r="F100" s="239"/>
      <c r="G100" s="221">
        <v>30</v>
      </c>
      <c r="H100" s="118" t="str">
        <f t="shared" si="10"/>
        <v>BEMD_CPX_ODS_UIS_SEGO_GPM3</v>
      </c>
      <c r="I100" s="219" t="s">
        <v>21</v>
      </c>
      <c r="J100" s="221" t="s">
        <v>201</v>
      </c>
      <c r="K100" s="221" t="str">
        <f t="shared" si="11"/>
        <v>/work/infshared/GPM/Strategic/scripts/Track2/Delta_Load/GPM_EPD_PRE_ACXIOM_LOAD_ONGOING_PARALLEL.sh UIS_SEGO DIRECT CMPLX</v>
      </c>
      <c r="L100" s="221" t="s">
        <v>127</v>
      </c>
      <c r="M100" s="219" t="s">
        <v>130</v>
      </c>
      <c r="N100" s="84"/>
      <c r="O100" s="125"/>
      <c r="P100" s="222" t="str">
        <f t="shared" si="12"/>
        <v>/work/infshared/GPM/Strategic/Source/Track2/Complex/Trigger/Ongoing_Cmplx_Complete_UIS_SEGO.TXT</v>
      </c>
      <c r="Q100" s="221" t="s">
        <v>161</v>
      </c>
      <c r="R100" s="222"/>
      <c r="S100" s="197" t="str">
        <f t="shared" si="9"/>
        <v>$JOBS
LXRSBINOFT014#BEMD_CPX_ODS_UIS_SEGO_GPM3
SCRIPTNAME "/work/infshared/GPM/Strategic/scripts/Track2/Delta_Load/GPM_EPD_PRE_ACXIOM_LOAD_ONGOING_PARALLEL.sh UIS_SEGP DIRECT CMPLX"
STREAMLOGON AQ953002
DESCRIPTION "Added by composer."
TASKTYPE UNIX
RECOVERY STOP</v>
      </c>
    </row>
    <row r="101" spans="1:19" ht="210" x14ac:dyDescent="0.25">
      <c r="A101" s="218"/>
      <c r="B101" s="219" t="s">
        <v>1</v>
      </c>
      <c r="C101" s="223"/>
      <c r="D101" s="221" t="str">
        <f t="shared" si="14"/>
        <v>UIS_SEGP</v>
      </c>
      <c r="E101" s="221" t="s">
        <v>81</v>
      </c>
      <c r="F101" s="239"/>
      <c r="G101" s="221">
        <v>31</v>
      </c>
      <c r="H101" s="118" t="str">
        <f t="shared" si="10"/>
        <v>BEMD_CPX_ODS_UIS_SEGP_GPM3</v>
      </c>
      <c r="I101" s="219" t="s">
        <v>21</v>
      </c>
      <c r="J101" s="221" t="s">
        <v>201</v>
      </c>
      <c r="K101" s="221" t="str">
        <f t="shared" si="11"/>
        <v>/work/infshared/GPM/Strategic/scripts/Track2/Delta_Load/GPM_EPD_PRE_ACXIOM_LOAD_ONGOING_PARALLEL.sh UIS_SEGP DIRECT CMPLX</v>
      </c>
      <c r="L101" s="221" t="s">
        <v>127</v>
      </c>
      <c r="M101" s="219" t="s">
        <v>130</v>
      </c>
      <c r="N101" s="84"/>
      <c r="O101" s="125"/>
      <c r="P101" s="222" t="str">
        <f t="shared" si="12"/>
        <v>/work/infshared/GPM/Strategic/Source/Track2/Complex/Trigger/Ongoing_Cmplx_Complete_UIS_SEGP.TXT</v>
      </c>
      <c r="Q101" s="221" t="s">
        <v>161</v>
      </c>
      <c r="R101" s="222"/>
      <c r="S101" s="197" t="str">
        <f t="shared" si="9"/>
        <v>$JOBS
LXRSBINOFT014#BEMD_CPX_ODS_UIS_SEGP_GPM3
SCRIPTNAME "/work/infshared/GPM/Strategic/scripts/Track2/Delta_Load/GPM_EPD_PRE_ACXIOM_LOAD_ONGOING_PARALLEL.sh UIS_SEGR DIRECT CMPLX"
STREAMLOGON AQ953002
DESCRIPTION "Added by composer."
TASKTYPE UNIX
RECOVERY STOP</v>
      </c>
    </row>
    <row r="102" spans="1:19" ht="210" x14ac:dyDescent="0.25">
      <c r="A102" s="218"/>
      <c r="B102" s="219" t="s">
        <v>1</v>
      </c>
      <c r="C102" s="223"/>
      <c r="D102" s="221" t="str">
        <f t="shared" si="14"/>
        <v>UIS_SEGR</v>
      </c>
      <c r="E102" s="221" t="s">
        <v>82</v>
      </c>
      <c r="F102" s="239"/>
      <c r="G102" s="221">
        <v>32</v>
      </c>
      <c r="H102" s="118" t="str">
        <f t="shared" si="10"/>
        <v>BEMD_CPX_ODS_UIS_SEGR_GPM3</v>
      </c>
      <c r="I102" s="219" t="s">
        <v>21</v>
      </c>
      <c r="J102" s="221" t="s">
        <v>201</v>
      </c>
      <c r="K102" s="221" t="str">
        <f t="shared" si="11"/>
        <v>/work/infshared/GPM/Strategic/scripts/Track2/Delta_Load/GPM_EPD_PRE_ACXIOM_LOAD_ONGOING_PARALLEL.sh UIS_SEGR DIRECT CMPLX</v>
      </c>
      <c r="L102" s="221" t="s">
        <v>127</v>
      </c>
      <c r="M102" s="219" t="s">
        <v>130</v>
      </c>
      <c r="N102" s="84"/>
      <c r="O102" s="125"/>
      <c r="P102" s="222" t="str">
        <f t="shared" si="12"/>
        <v>/work/infshared/GPM/Strategic/Source/Track2/Complex/Trigger/Ongoing_Cmplx_Complete_UIS_SEGR.TXT</v>
      </c>
      <c r="Q102" s="221" t="s">
        <v>161</v>
      </c>
      <c r="R102" s="222"/>
      <c r="S102" s="197" t="str">
        <f t="shared" si="9"/>
        <v>$JOBS
LXRSBINOFT014#BEMD_CPX_ODS_UIS_SEGR_GPM3
SCRIPTNAME "/work/infshared/GPM/Strategic/scripts/Track2/Delta_Load/GPM_EPD_PRE_ACXIOM_LOAD_ONGOING_PARALLEL.sh UIS_SEGT DIRECT CMPLX"
STREAMLOGON AQ953002
DESCRIPTION "Added by composer."
TASKTYPE UNIX
RECOVERY STOP</v>
      </c>
    </row>
    <row r="103" spans="1:19" ht="210" x14ac:dyDescent="0.25">
      <c r="A103" s="218"/>
      <c r="B103" s="219" t="s">
        <v>1</v>
      </c>
      <c r="C103" s="223"/>
      <c r="D103" s="221" t="str">
        <f t="shared" si="14"/>
        <v>UIS_SEGT</v>
      </c>
      <c r="E103" s="221" t="s">
        <v>83</v>
      </c>
      <c r="F103" s="239"/>
      <c r="G103" s="221">
        <v>33</v>
      </c>
      <c r="H103" s="118" t="str">
        <f t="shared" si="10"/>
        <v>BEMD_CPX_ODS_UIS_SEGT_GPM3</v>
      </c>
      <c r="I103" s="219" t="s">
        <v>21</v>
      </c>
      <c r="J103" s="221" t="s">
        <v>201</v>
      </c>
      <c r="K103" s="221" t="str">
        <f t="shared" si="11"/>
        <v>/work/infshared/GPM/Strategic/scripts/Track2/Delta_Load/GPM_EPD_PRE_ACXIOM_LOAD_ONGOING_PARALLEL.sh UIS_SEGT DIRECT CMPLX</v>
      </c>
      <c r="L103" s="221" t="s">
        <v>127</v>
      </c>
      <c r="M103" s="219" t="s">
        <v>130</v>
      </c>
      <c r="N103" s="84"/>
      <c r="O103" s="125"/>
      <c r="P103" s="222" t="str">
        <f t="shared" si="12"/>
        <v>/work/infshared/GPM/Strategic/Source/Track2/Complex/Trigger/Ongoing_Cmplx_Complete_UIS_SEGT.TXT</v>
      </c>
      <c r="Q103" s="221" t="s">
        <v>161</v>
      </c>
      <c r="R103" s="222"/>
      <c r="S103" s="197" t="str">
        <f t="shared" si="9"/>
        <v>$JOBS
LXRSBINOFT014#BEMD_CPX_ODS_UIS_SEGT_GPM3
SCRIPTNAME "/work/infshared/GPM/Strategic/scripts/Track2/Delta_Load/GPM_EPD_PRE_ACXIOM_LOAD_ONGOING_PARALLEL.sh UIS_SEGU DIRECT CMPLX"
STREAMLOGON AQ953002
DESCRIPTION "Added by composer."
TASKTYPE UNIX
RECOVERY STOP</v>
      </c>
    </row>
    <row r="104" spans="1:19" ht="210" x14ac:dyDescent="0.25">
      <c r="A104" s="218"/>
      <c r="B104" s="219" t="s">
        <v>1</v>
      </c>
      <c r="C104" s="223"/>
      <c r="D104" s="221" t="str">
        <f t="shared" si="14"/>
        <v>UIS_SEGU</v>
      </c>
      <c r="E104" s="221" t="s">
        <v>84</v>
      </c>
      <c r="F104" s="239"/>
      <c r="G104" s="221">
        <v>34</v>
      </c>
      <c r="H104" s="118" t="str">
        <f t="shared" si="10"/>
        <v>BEMD_CPX_ODS_UIS_SEGU_GPM3</v>
      </c>
      <c r="I104" s="219" t="s">
        <v>21</v>
      </c>
      <c r="J104" s="221" t="s">
        <v>201</v>
      </c>
      <c r="K104" s="221" t="str">
        <f t="shared" si="11"/>
        <v>/work/infshared/GPM/Strategic/scripts/Track2/Delta_Load/GPM_EPD_PRE_ACXIOM_LOAD_ONGOING_PARALLEL.sh UIS_SEGU DIRECT CMPLX</v>
      </c>
      <c r="L104" s="221" t="s">
        <v>127</v>
      </c>
      <c r="M104" s="219" t="s">
        <v>130</v>
      </c>
      <c r="N104" s="84"/>
      <c r="O104" s="125"/>
      <c r="P104" s="222" t="str">
        <f t="shared" si="12"/>
        <v>/work/infshared/GPM/Strategic/Source/Track2/Complex/Trigger/Ongoing_Cmplx_Complete_UIS_SEGU.TXT</v>
      </c>
      <c r="Q104" s="221" t="s">
        <v>161</v>
      </c>
      <c r="R104" s="222"/>
      <c r="S104" s="197" t="str">
        <f t="shared" si="9"/>
        <v>$JOBS
LXRSBINOFT014#BEMD_CPX_ODS_UIS_SEGU_GPM3
SCRIPTNAME "/work/infshared/GPM/Strategic/scripts/Track2/Delta_Load/GPM_EPD_PRE_ACXIOM_LOAD_ONGOING_PARALLEL.sh UIS_SEGV DIRECT CMPLX"
STREAMLOGON AQ953002
DESCRIPTION "Added by composer."
TASKTYPE UNIX
RECOVERY STOP</v>
      </c>
    </row>
    <row r="105" spans="1:19" ht="210" x14ac:dyDescent="0.25">
      <c r="A105" s="218"/>
      <c r="B105" s="219" t="s">
        <v>1</v>
      </c>
      <c r="C105" s="223"/>
      <c r="D105" s="221" t="str">
        <f t="shared" si="14"/>
        <v>UIS_SEGV</v>
      </c>
      <c r="E105" s="221" t="s">
        <v>85</v>
      </c>
      <c r="F105" s="239"/>
      <c r="G105" s="221">
        <v>35</v>
      </c>
      <c r="H105" s="118" t="str">
        <f t="shared" si="10"/>
        <v>BEMD_CPX_ODS_UIS_SEGV_GPM3</v>
      </c>
      <c r="I105" s="219" t="s">
        <v>21</v>
      </c>
      <c r="J105" s="221" t="s">
        <v>201</v>
      </c>
      <c r="K105" s="221" t="str">
        <f t="shared" si="11"/>
        <v>/work/infshared/GPM/Strategic/scripts/Track2/Delta_Load/GPM_EPD_PRE_ACXIOM_LOAD_ONGOING_PARALLEL.sh UIS_SEGV DIRECT CMPLX</v>
      </c>
      <c r="L105" s="221" t="s">
        <v>127</v>
      </c>
      <c r="M105" s="219" t="s">
        <v>130</v>
      </c>
      <c r="N105" s="84"/>
      <c r="O105" s="125"/>
      <c r="P105" s="222" t="str">
        <f t="shared" si="12"/>
        <v>/work/infshared/GPM/Strategic/Source/Track2/Complex/Trigger/Ongoing_Cmplx_Complete_UIS_SEGV.TXT</v>
      </c>
      <c r="Q105" s="221" t="s">
        <v>161</v>
      </c>
      <c r="R105" s="222"/>
      <c r="S105" s="197" t="str">
        <f t="shared" si="9"/>
        <v>$JOBS
LXRSBINOFT014#BEMD_CPX_ODS_UIS_SEGV_GPM3
SCRIPTNAME "/work/infshared/GPM/Strategic/scripts/Track2/Delta_Load/GPM_EPD_PRE_ACXIOM_LOAD_ONGOING_PARALLEL.sh UIS_SEGW DIRECT CMPLX"
STREAMLOGON AQ953002
DESCRIPTION "Added by composer."
TASKTYPE UNIX
RECOVERY STOP</v>
      </c>
    </row>
    <row r="106" spans="1:19" ht="210" x14ac:dyDescent="0.25">
      <c r="A106" s="218"/>
      <c r="B106" s="219" t="s">
        <v>1</v>
      </c>
      <c r="C106" s="223"/>
      <c r="D106" s="221" t="str">
        <f t="shared" si="14"/>
        <v>UIS_SEGW</v>
      </c>
      <c r="E106" s="221" t="s">
        <v>86</v>
      </c>
      <c r="F106" s="239"/>
      <c r="G106" s="221">
        <v>36</v>
      </c>
      <c r="H106" s="118" t="str">
        <f t="shared" si="10"/>
        <v>BEMD_CPX_ODS_UIS_SEGW_GPM3</v>
      </c>
      <c r="I106" s="219" t="s">
        <v>21</v>
      </c>
      <c r="J106" s="221" t="s">
        <v>201</v>
      </c>
      <c r="K106" s="221" t="str">
        <f t="shared" si="11"/>
        <v>/work/infshared/GPM/Strategic/scripts/Track2/Delta_Load/GPM_EPD_PRE_ACXIOM_LOAD_ONGOING_PARALLEL.sh UIS_SEGW DIRECT CMPLX</v>
      </c>
      <c r="L106" s="221" t="s">
        <v>127</v>
      </c>
      <c r="M106" s="219" t="s">
        <v>130</v>
      </c>
      <c r="N106" s="84"/>
      <c r="O106" s="125"/>
      <c r="P106" s="222" t="str">
        <f t="shared" si="12"/>
        <v>/work/infshared/GPM/Strategic/Source/Track2/Complex/Trigger/Ongoing_Cmplx_Complete_UIS_SEGW.TXT</v>
      </c>
      <c r="Q106" s="221" t="s">
        <v>161</v>
      </c>
      <c r="R106" s="222"/>
      <c r="S106" s="197" t="str">
        <f t="shared" si="9"/>
        <v>$JOBS
LXRSBINOFT014#BEMD_CPX_ODS_UIS_SEGW_GPM3
SCRIPTNAME "/work/infshared/GPM/Strategic/scripts/Track2/Delta_Load/GPM_EPD_PRE_ACXIOM_LOAD_ONGOING_PARALLEL.sh UIS_SEGX DIRECT CMPLX"
STREAMLOGON AQ953002
DESCRIPTION "Added by composer."
TASKTYPE UNIX
RECOVERY STOP</v>
      </c>
    </row>
    <row r="107" spans="1:19" ht="210" x14ac:dyDescent="0.25">
      <c r="A107" s="218"/>
      <c r="B107" s="219" t="s">
        <v>1</v>
      </c>
      <c r="C107" s="223"/>
      <c r="D107" s="221" t="str">
        <f t="shared" si="14"/>
        <v>UIS_SEGX</v>
      </c>
      <c r="E107" s="221" t="s">
        <v>87</v>
      </c>
      <c r="F107" s="239"/>
      <c r="G107" s="221">
        <v>37</v>
      </c>
      <c r="H107" s="118" t="str">
        <f t="shared" si="10"/>
        <v>BEMD_CPX_ODS_UIS_SEGX_GPM3</v>
      </c>
      <c r="I107" s="219" t="s">
        <v>21</v>
      </c>
      <c r="J107" s="221" t="s">
        <v>201</v>
      </c>
      <c r="K107" s="221" t="str">
        <f t="shared" si="11"/>
        <v>/work/infshared/GPM/Strategic/scripts/Track2/Delta_Load/GPM_EPD_PRE_ACXIOM_LOAD_ONGOING_PARALLEL.sh UIS_SEGX DIRECT CMPLX</v>
      </c>
      <c r="L107" s="221" t="s">
        <v>127</v>
      </c>
      <c r="M107" s="219" t="s">
        <v>130</v>
      </c>
      <c r="N107" s="84"/>
      <c r="O107" s="125"/>
      <c r="P107" s="222" t="str">
        <f t="shared" si="12"/>
        <v>/work/infshared/GPM/Strategic/Source/Track2/Complex/Trigger/Ongoing_Cmplx_Complete_UIS_SEGX.TXT</v>
      </c>
      <c r="Q107" s="221" t="s">
        <v>161</v>
      </c>
      <c r="R107" s="222"/>
      <c r="S107" s="197" t="str">
        <f t="shared" si="9"/>
        <v>$JOBS
LXRSBINOFT014#BEMD_CPX_ODS_UIS_SEGX_GPM3
SCRIPTNAME "/work/infshared/GPM/Strategic/scripts/Track2/Delta_Load/GPM_EPD_PRE_ACXIOM_LOAD_ONGOING_PARALLEL.sh IBDW_WLG IBDW CMPLX"
STREAMLOGON AQ953002
DESCRIPTION "Added by composer."
TASKTYPE UNIX
RECOVERY STOP</v>
      </c>
    </row>
    <row r="108" spans="1:19" ht="225" x14ac:dyDescent="0.25">
      <c r="A108" s="218"/>
      <c r="B108" s="219" t="s">
        <v>1</v>
      </c>
      <c r="C108" s="223"/>
      <c r="D108" s="221" t="s">
        <v>99</v>
      </c>
      <c r="E108" s="221" t="s">
        <v>52</v>
      </c>
      <c r="F108" s="239"/>
      <c r="G108" s="221">
        <v>38</v>
      </c>
      <c r="H108" s="118" t="str">
        <f t="shared" ref="H108:H115" si="15">"BEMD_CPX_ODS_"&amp;D108&amp;RIGHT(E108,5)&amp;"_WL1_GPM3"</f>
        <v>BEMD_CPX_ODS_IBDW_WLG_ANNH_WL1_GPM3</v>
      </c>
      <c r="I108" s="219" t="s">
        <v>21</v>
      </c>
      <c r="J108" s="221" t="s">
        <v>201</v>
      </c>
      <c r="K108" s="221" t="str">
        <f t="shared" ref="K108:K116" si="16">"/work/infshared/GPM/Strategic/scripts/Track2/Delta_Load/GPM_EPD_PRE_ACXIOM_LOAD_ONGOING_PARALLEL.sh "&amp;D108&amp; " IBDW CMPLX"</f>
        <v>/work/infshared/GPM/Strategic/scripts/Track2/Delta_Load/GPM_EPD_PRE_ACXIOM_LOAD_ONGOING_PARALLEL.sh IBDW_WLG IBDW CMPLX</v>
      </c>
      <c r="L108" s="221" t="s">
        <v>127</v>
      </c>
      <c r="M108" s="221" t="s">
        <v>131</v>
      </c>
      <c r="N108" s="5"/>
      <c r="O108" s="125"/>
      <c r="P108" s="222" t="str">
        <f t="shared" si="12"/>
        <v>/work/infshared/GPM/Strategic/Source/Track2/Complex/Trigger/Ongoing_Cmplx_Complete_IBDW_WLG.TXT</v>
      </c>
      <c r="Q108" s="221" t="s">
        <v>161</v>
      </c>
      <c r="R108" s="221"/>
      <c r="S108" s="197" t="str">
        <f t="shared" si="9"/>
        <v>$JOBS
LXRSBINOFT014#BEMD_CPX_ODS_IBDW_WLG_ANNH_WL1_GPM3
SCRIPTNAME "/work/infshared/GPM/Strategic/scripts/Track2/Delta_Load/GPM_EPD_PRE_ACXIOM_LOAD_ONGOING_PARALLEL.sh IBDW_WLK IBDW CMPLX"
STREAMLOGON AQ953002
DESCRIPTION "Added by composer."
TASKTYPE UNIX
RECOVERY STOP</v>
      </c>
    </row>
    <row r="109" spans="1:19" ht="225" x14ac:dyDescent="0.25">
      <c r="A109" s="218"/>
      <c r="B109" s="219" t="s">
        <v>1</v>
      </c>
      <c r="C109" s="223"/>
      <c r="D109" s="221" t="s">
        <v>100</v>
      </c>
      <c r="E109" s="221" t="s">
        <v>56</v>
      </c>
      <c r="F109" s="239"/>
      <c r="G109" s="221">
        <v>39</v>
      </c>
      <c r="H109" s="118" t="str">
        <f t="shared" si="15"/>
        <v>BEMD_CPX_ODS_IBDW_WLK_CV15_WL1_GPM3</v>
      </c>
      <c r="I109" s="219" t="s">
        <v>21</v>
      </c>
      <c r="J109" s="221" t="s">
        <v>201</v>
      </c>
      <c r="K109" s="221" t="str">
        <f t="shared" si="16"/>
        <v>/work/infshared/GPM/Strategic/scripts/Track2/Delta_Load/GPM_EPD_PRE_ACXIOM_LOAD_ONGOING_PARALLEL.sh IBDW_WLK IBDW CMPLX</v>
      </c>
      <c r="L109" s="221" t="s">
        <v>127</v>
      </c>
      <c r="M109" s="221" t="s">
        <v>131</v>
      </c>
      <c r="N109" s="5"/>
      <c r="O109" s="125"/>
      <c r="P109" s="222" t="str">
        <f t="shared" si="12"/>
        <v>/work/infshared/GPM/Strategic/Source/Track2/Complex/Trigger/Ongoing_Cmplx_Complete_IBDW_WLK.TXT</v>
      </c>
      <c r="Q109" s="221" t="s">
        <v>161</v>
      </c>
      <c r="R109" s="221"/>
      <c r="S109" s="197" t="str">
        <f t="shared" si="9"/>
        <v>$JOBS
LXRSBINOFT014#BEMD_CPX_ODS_IBDW_WLK_CV15_WL1_GPM3
SCRIPTNAME "/work/infshared/GPM/Strategic/scripts/Track2/Delta_Load/GPM_EPD_PRE_ACXIOM_LOAD_ONGOING_PARALLEL.sh IBDW_WL3 IBDW CMPLX"
STREAMLOGON AQ953002
DESCRIPTION "Added by composer."
TASKTYPE UNIX
RECOVERY STOP</v>
      </c>
    </row>
    <row r="110" spans="1:19" ht="225" x14ac:dyDescent="0.25">
      <c r="A110" s="218"/>
      <c r="B110" s="219" t="s">
        <v>1</v>
      </c>
      <c r="C110" s="223"/>
      <c r="D110" s="221" t="s">
        <v>91</v>
      </c>
      <c r="E110" s="221" t="s">
        <v>45</v>
      </c>
      <c r="F110" s="239"/>
      <c r="G110" s="221">
        <v>40</v>
      </c>
      <c r="H110" s="118" t="str">
        <f t="shared" si="15"/>
        <v>BEMD_CPX_ODS_IBDW_WL3_EV15_WL1_GPM3</v>
      </c>
      <c r="I110" s="219" t="s">
        <v>21</v>
      </c>
      <c r="J110" s="221" t="s">
        <v>201</v>
      </c>
      <c r="K110" s="221" t="str">
        <f t="shared" si="16"/>
        <v>/work/infshared/GPM/Strategic/scripts/Track2/Delta_Load/GPM_EPD_PRE_ACXIOM_LOAD_ONGOING_PARALLEL.sh IBDW_WL3 IBDW CMPLX</v>
      </c>
      <c r="L110" s="221" t="s">
        <v>127</v>
      </c>
      <c r="M110" s="221" t="s">
        <v>131</v>
      </c>
      <c r="N110" s="5"/>
      <c r="O110" s="125"/>
      <c r="P110" s="222" t="str">
        <f t="shared" si="12"/>
        <v>/work/infshared/GPM/Strategic/Source/Track2/Complex/Trigger/Ongoing_Cmplx_Complete_IBDW_WL3.TXT</v>
      </c>
      <c r="Q110" s="221" t="s">
        <v>161</v>
      </c>
      <c r="R110" s="221"/>
      <c r="S110" s="197" t="str">
        <f t="shared" si="9"/>
        <v>$JOBS
LXRSBINOFT014#BEMD_CPX_ODS_IBDW_WL3_EV15_WL1_GPM3
SCRIPTNAME "/work/infshared/GPM/Strategic/scripts/Track2/Delta_Load/GPM_EPD_PRE_ACXIOM_LOAD_ONGOING_PARALLEL.sh IBDW_WLH IBDW CMPLX"
STREAMLOGON AQ953002
DESCRIPTION "Added by composer."
TASKTYPE UNIX
RECOVERY STOP</v>
      </c>
    </row>
    <row r="111" spans="1:19" ht="225" x14ac:dyDescent="0.25">
      <c r="A111" s="218"/>
      <c r="B111" s="219" t="s">
        <v>1</v>
      </c>
      <c r="C111" s="223"/>
      <c r="D111" s="221" t="s">
        <v>101</v>
      </c>
      <c r="E111" s="221" t="s">
        <v>53</v>
      </c>
      <c r="F111" s="239"/>
      <c r="G111" s="221">
        <v>41</v>
      </c>
      <c r="H111" s="118" t="str">
        <f t="shared" si="15"/>
        <v>BEMD_CPX_ODS_IBDW_WLH_LCFS_WL1_GPM3</v>
      </c>
      <c r="I111" s="219" t="s">
        <v>21</v>
      </c>
      <c r="J111" s="221" t="s">
        <v>201</v>
      </c>
      <c r="K111" s="221" t="str">
        <f t="shared" si="16"/>
        <v>/work/infshared/GPM/Strategic/scripts/Track2/Delta_Load/GPM_EPD_PRE_ACXIOM_LOAD_ONGOING_PARALLEL.sh IBDW_WLH IBDW CMPLX</v>
      </c>
      <c r="L111" s="221" t="s">
        <v>127</v>
      </c>
      <c r="M111" s="221" t="s">
        <v>131</v>
      </c>
      <c r="N111" s="5"/>
      <c r="O111" s="125"/>
      <c r="P111" s="222" t="str">
        <f t="shared" si="12"/>
        <v>/work/infshared/GPM/Strategic/Source/Track2/Complex/Trigger/Ongoing_Cmplx_Complete_IBDW_WLH.TXT</v>
      </c>
      <c r="Q111" s="221" t="s">
        <v>161</v>
      </c>
      <c r="R111" s="221"/>
      <c r="S111" s="197" t="str">
        <f t="shared" si="9"/>
        <v>$JOBS
LXRSBINOFT014#BEMD_CPX_ODS_IBDW_WLH_LCFS_WL1_GPM3
SCRIPTNAME "/work/infshared/GPM/Strategic/scripts/Track2/Delta_Load/GPM_EPD_PRE_ACXIOM_LOAD_ONGOING_PARALLEL.sh IBDW_WLL IBDW CMPLX"
STREAMLOGON AQ953002
DESCRIPTION "Added by composer."
TASKTYPE UNIX
RECOVERY STOP</v>
      </c>
    </row>
    <row r="112" spans="1:19" ht="225" x14ac:dyDescent="0.25">
      <c r="A112" s="218"/>
      <c r="B112" s="219" t="s">
        <v>1</v>
      </c>
      <c r="C112" s="223"/>
      <c r="D112" s="221" t="s">
        <v>102</v>
      </c>
      <c r="E112" s="221" t="s">
        <v>57</v>
      </c>
      <c r="F112" s="239"/>
      <c r="G112" s="221">
        <v>42</v>
      </c>
      <c r="H112" s="118" t="str">
        <f t="shared" si="15"/>
        <v>BEMD_CPX_ODS_IBDW_WLL_LCMP_WL1_GPM3</v>
      </c>
      <c r="I112" s="219" t="s">
        <v>21</v>
      </c>
      <c r="J112" s="221" t="s">
        <v>201</v>
      </c>
      <c r="K112" s="221" t="str">
        <f t="shared" si="16"/>
        <v>/work/infshared/GPM/Strategic/scripts/Track2/Delta_Load/GPM_EPD_PRE_ACXIOM_LOAD_ONGOING_PARALLEL.sh IBDW_WLL IBDW CMPLX</v>
      </c>
      <c r="L112" s="221" t="s">
        <v>127</v>
      </c>
      <c r="M112" s="221" t="s">
        <v>131</v>
      </c>
      <c r="N112" s="5"/>
      <c r="O112" s="125"/>
      <c r="P112" s="222" t="str">
        <f t="shared" si="12"/>
        <v>/work/infshared/GPM/Strategic/Source/Track2/Complex/Trigger/Ongoing_Cmplx_Complete_IBDW_WLL.TXT</v>
      </c>
      <c r="Q112" s="221" t="s">
        <v>161</v>
      </c>
      <c r="R112" s="221"/>
      <c r="S112" s="197" t="str">
        <f t="shared" si="9"/>
        <v>$JOBS
LXRSBINOFT014#BEMD_CPX_ODS_IBDW_WLL_LCMP_WL1_GPM3
SCRIPTNAME "/work/infshared/GPM/Strategic/scripts/Track2/Delta_Load/GPM_EPD_PRE_ACXIOM_LOAD_ONGOING_PARALLEL.sh IBDW_WLO IBDW CMPLX"
STREAMLOGON AQ953002
DESCRIPTION "Added by composer."
TASKTYPE UNIX
RECOVERY STOP</v>
      </c>
    </row>
    <row r="113" spans="1:19" ht="225" x14ac:dyDescent="0.25">
      <c r="A113" s="218"/>
      <c r="B113" s="219" t="s">
        <v>1</v>
      </c>
      <c r="C113" s="223"/>
      <c r="D113" s="221" t="s">
        <v>103</v>
      </c>
      <c r="E113" s="221" t="s">
        <v>60</v>
      </c>
      <c r="F113" s="239"/>
      <c r="G113" s="221">
        <v>43</v>
      </c>
      <c r="H113" s="118" t="str">
        <f t="shared" si="15"/>
        <v>BEMD_CPX_ODS_IBDW_WLO_MPST_WL1_GPM3</v>
      </c>
      <c r="I113" s="219" t="s">
        <v>21</v>
      </c>
      <c r="J113" s="221" t="s">
        <v>201</v>
      </c>
      <c r="K113" s="221" t="str">
        <f t="shared" si="16"/>
        <v>/work/infshared/GPM/Strategic/scripts/Track2/Delta_Load/GPM_EPD_PRE_ACXIOM_LOAD_ONGOING_PARALLEL.sh IBDW_WLO IBDW CMPLX</v>
      </c>
      <c r="L113" s="221" t="s">
        <v>127</v>
      </c>
      <c r="M113" s="221" t="s">
        <v>131</v>
      </c>
      <c r="N113" s="5"/>
      <c r="O113" s="125"/>
      <c r="P113" s="222" t="str">
        <f t="shared" si="12"/>
        <v>/work/infshared/GPM/Strategic/Source/Track2/Complex/Trigger/Ongoing_Cmplx_Complete_IBDW_WLO.TXT</v>
      </c>
      <c r="Q113" s="221" t="s">
        <v>161</v>
      </c>
      <c r="R113" s="221"/>
      <c r="S113" s="197" t="str">
        <f t="shared" si="9"/>
        <v>$JOBS
LXRSBINOFT014#BEMD_CPX_ODS_IBDW_WLO_MPST_WL1_GPM3
SCRIPTNAME "/work/infshared/GPM/Strategic/scripts/Track2/Delta_Load/GPM_EPD_PRE_ACXIOM_LOAD_ONGOING_PARALLEL.sh IBDW_WL1 IBDW CMPLX"
STREAMLOGON AQ953002
DESCRIPTION "Added by composer."
TASKTYPE UNIX
RECOVERY STOP</v>
      </c>
    </row>
    <row r="114" spans="1:19" ht="225" x14ac:dyDescent="0.25">
      <c r="A114" s="218"/>
      <c r="B114" s="219" t="s">
        <v>1</v>
      </c>
      <c r="C114" s="223"/>
      <c r="D114" s="221" t="s">
        <v>89</v>
      </c>
      <c r="E114" s="221" t="s">
        <v>43</v>
      </c>
      <c r="F114" s="239"/>
      <c r="G114" s="221">
        <v>44</v>
      </c>
      <c r="H114" s="118" t="str">
        <f t="shared" si="15"/>
        <v>BEMD_CPX_ODS_IBDW_WL1_MRPS_WL1_GPM3</v>
      </c>
      <c r="I114" s="219" t="s">
        <v>21</v>
      </c>
      <c r="J114" s="221" t="s">
        <v>201</v>
      </c>
      <c r="K114" s="221" t="str">
        <f t="shared" si="16"/>
        <v>/work/infshared/GPM/Strategic/scripts/Track2/Delta_Load/GPM_EPD_PRE_ACXIOM_LOAD_ONGOING_PARALLEL.sh IBDW_WL1 IBDW CMPLX</v>
      </c>
      <c r="L114" s="221" t="s">
        <v>127</v>
      </c>
      <c r="M114" s="221" t="s">
        <v>131</v>
      </c>
      <c r="N114" s="5"/>
      <c r="O114" s="125"/>
      <c r="P114" s="222" t="str">
        <f t="shared" si="12"/>
        <v>/work/infshared/GPM/Strategic/Source/Track2/Complex/Trigger/Ongoing_Cmplx_Complete_IBDW_WL1.TXT</v>
      </c>
      <c r="Q114" s="221" t="s">
        <v>161</v>
      </c>
      <c r="R114" s="221"/>
      <c r="S114" s="197" t="str">
        <f t="shared" si="9"/>
        <v>$JOBS
LXRSBINOFT014#BEMD_CPX_ODS_IBDW_WL1_MRPS_WL1_GPM3
SCRIPTNAME "/work/infshared/GPM/Strategic/scripts/Track2/Delta_Load/GPM_EPD_PRE_ACXIOM_LOAD_ONGOING_PARALLEL.sh IBDW_WLF IBDW CMPLX"
STREAMLOGON AQ953002
DESCRIPTION "Added by composer."
TASKTYPE UNIX
RECOVERY STOP</v>
      </c>
    </row>
    <row r="115" spans="1:19" ht="225" x14ac:dyDescent="0.25">
      <c r="A115" s="218"/>
      <c r="B115" s="219" t="s">
        <v>1</v>
      </c>
      <c r="C115" s="223"/>
      <c r="D115" s="221" t="s">
        <v>104</v>
      </c>
      <c r="E115" s="221" t="s">
        <v>51</v>
      </c>
      <c r="F115" s="239"/>
      <c r="G115" s="221">
        <v>45</v>
      </c>
      <c r="H115" s="118" t="str">
        <f t="shared" si="15"/>
        <v>BEMD_CPX_ODS_IBDW_WLF_TVUL_WL1_GPM3</v>
      </c>
      <c r="I115" s="219" t="s">
        <v>21</v>
      </c>
      <c r="J115" s="221" t="s">
        <v>201</v>
      </c>
      <c r="K115" s="221" t="str">
        <f t="shared" si="16"/>
        <v>/work/infshared/GPM/Strategic/scripts/Track2/Delta_Load/GPM_EPD_PRE_ACXIOM_LOAD_ONGOING_PARALLEL.sh IBDW_WLF IBDW CMPLX</v>
      </c>
      <c r="L115" s="221" t="s">
        <v>127</v>
      </c>
      <c r="M115" s="221" t="s">
        <v>131</v>
      </c>
      <c r="N115" s="5"/>
      <c r="O115" s="125"/>
      <c r="P115" s="222" t="str">
        <f t="shared" si="12"/>
        <v>/work/infshared/GPM/Strategic/Source/Track2/Complex/Trigger/Ongoing_Cmplx_Complete_IBDW_WLF.TXT</v>
      </c>
      <c r="Q115" s="221" t="s">
        <v>161</v>
      </c>
      <c r="R115" s="221"/>
      <c r="S115" s="197" t="str">
        <f t="shared" si="9"/>
        <v>$JOBS
LXRSBINOFT014#BEMD_CPX_ODS_IBDW_WLF_TVUL_WL1_GPM3
SCRIPTNAME "/work/infshared/GPM/Strategic/scripts/Track2/Delta_Load/GPM_EPD_PRE_ACXIOM_LOAD_ONGOING_PARALLEL.sh IBDW_WLQ IBDW CMPLX"
STREAMLOGON AQ953002
DESCRIPTION "Added by composer."
TASKTYPE UNIX
RECOVERY STOP</v>
      </c>
    </row>
    <row r="116" spans="1:19" ht="225" x14ac:dyDescent="0.25">
      <c r="A116" s="218"/>
      <c r="B116" s="219" t="s">
        <v>1</v>
      </c>
      <c r="C116" s="223"/>
      <c r="D116" s="221" t="s">
        <v>105</v>
      </c>
      <c r="E116" s="221" t="s">
        <v>62</v>
      </c>
      <c r="F116" s="239"/>
      <c r="G116" s="221">
        <v>46</v>
      </c>
      <c r="H116" s="118" t="str">
        <f>"BEMD_CPX_ODS_"&amp;D116&amp;RIGHT(E116,4)&amp;"_WL1_GPM3"</f>
        <v>BEMD_CPX_ODS_IBDW_WLQ_ULS_WL1_GPM3</v>
      </c>
      <c r="I116" s="219" t="s">
        <v>21</v>
      </c>
      <c r="J116" s="221" t="s">
        <v>201</v>
      </c>
      <c r="K116" s="221" t="str">
        <f t="shared" si="16"/>
        <v>/work/infshared/GPM/Strategic/scripts/Track2/Delta_Load/GPM_EPD_PRE_ACXIOM_LOAD_ONGOING_PARALLEL.sh IBDW_WLQ IBDW CMPLX</v>
      </c>
      <c r="L116" s="221" t="s">
        <v>127</v>
      </c>
      <c r="M116" s="221" t="s">
        <v>131</v>
      </c>
      <c r="N116" s="5"/>
      <c r="O116" s="125"/>
      <c r="P116" s="222" t="str">
        <f t="shared" si="12"/>
        <v>/work/infshared/GPM/Strategic/Source/Track2/Complex/Trigger/Ongoing_Cmplx_Complete_IBDW_WLQ.TXT</v>
      </c>
      <c r="Q116" s="221" t="s">
        <v>161</v>
      </c>
      <c r="R116" s="221"/>
      <c r="S116" s="197" t="str">
        <f t="shared" si="9"/>
        <v>$JOBS
LXRSBINOFT014#BEMD_CPX_ODS_IBDW_WLQ_ULS_WL1_GPM3
SCRIPTNAME "/work/infshared/GPM/Strategic/scripts/Track2/Delta_Load/GPM_EPD_PRE_ACXIOM_LOAD_ONGOING_PARALLEL.sh IBDW_TP1 TPA1 CMPLX"
STREAMLOGON AQ953002
DESCRIPTION "Added by composer."
TASKTYPE UNIX
RECOVERY STOP</v>
      </c>
    </row>
    <row r="117" spans="1:19" ht="225" x14ac:dyDescent="0.25">
      <c r="A117" s="218"/>
      <c r="B117" s="219" t="s">
        <v>1</v>
      </c>
      <c r="C117" s="223"/>
      <c r="D117" s="221" t="s">
        <v>106</v>
      </c>
      <c r="E117" s="221" t="s">
        <v>34</v>
      </c>
      <c r="F117" s="239"/>
      <c r="G117" s="221">
        <v>47</v>
      </c>
      <c r="H117" s="118" t="str">
        <f t="shared" ref="H117:H122" si="17">"BEMD_CPX_ODS_"&amp;D117&amp;RIGHT(E117,5)&amp;"_WL1_GPM3"</f>
        <v>BEMD_CPX_ODS_IBDW_TP1_ANDS_WL1_GPM3</v>
      </c>
      <c r="I117" s="219" t="s">
        <v>21</v>
      </c>
      <c r="J117" s="221" t="s">
        <v>201</v>
      </c>
      <c r="K117" s="221" t="str">
        <f>"/work/infshared/GPM/Strategic/scripts/Track2/Delta_Load/GPM_EPD_PRE_ACXIOM_LOAD_ONGOING_PARALLEL.sh "&amp;D117&amp; " TPA1 CMPLX"</f>
        <v>/work/infshared/GPM/Strategic/scripts/Track2/Delta_Load/GPM_EPD_PRE_ACXIOM_LOAD_ONGOING_PARALLEL.sh IBDW_TP1 TPA1 CMPLX</v>
      </c>
      <c r="L117" s="221" t="s">
        <v>127</v>
      </c>
      <c r="M117" s="221" t="s">
        <v>131</v>
      </c>
      <c r="N117" s="5"/>
      <c r="O117" s="125"/>
      <c r="P117" s="222" t="str">
        <f t="shared" si="12"/>
        <v>/work/infshared/GPM/Strategic/Source/Track2/Complex/Trigger/Ongoing_Cmplx_Complete_IBDW_TP1.TXT</v>
      </c>
      <c r="Q117" s="221" t="s">
        <v>161</v>
      </c>
      <c r="R117" s="221"/>
      <c r="S117" s="197" t="str">
        <f t="shared" si="9"/>
        <v>$JOBS
LXRSBINOFT014#BEMD_CPX_ODS_IBDW_TP1_ANDS_WL1_GPM3
SCRIPTNAME "/work/infshared/GPM/Strategic/scripts/Track2/Delta_Load/GPM_EPD_PRE_ACXIOM_LOAD_ONGOING_PARALLEL.sh IBDW_TP2 TPA1 CMPLX"
STREAMLOGON AQ953002
DESCRIPTION "Added by composer."
TASKTYPE UNIX
RECOVERY STOP</v>
      </c>
    </row>
    <row r="118" spans="1:19" ht="225" x14ac:dyDescent="0.25">
      <c r="A118" s="218"/>
      <c r="B118" s="219" t="s">
        <v>1</v>
      </c>
      <c r="C118" s="223"/>
      <c r="D118" s="221" t="s">
        <v>107</v>
      </c>
      <c r="E118" s="221" t="s">
        <v>35</v>
      </c>
      <c r="F118" s="239"/>
      <c r="G118" s="221">
        <v>48</v>
      </c>
      <c r="H118" s="118" t="str">
        <f t="shared" si="17"/>
        <v>BEMD_CPX_ODS_IBDW_TP2_FDPC_WL1_GPM3</v>
      </c>
      <c r="I118" s="219" t="s">
        <v>21</v>
      </c>
      <c r="J118" s="221" t="s">
        <v>201</v>
      </c>
      <c r="K118" s="221" t="str">
        <f>"/work/infshared/GPM/Strategic/scripts/Track2/Delta_Load/GPM_EPD_PRE_ACXIOM_LOAD_ONGOING_PARALLEL.sh "&amp;D118&amp; " TPA1 CMPLX"</f>
        <v>/work/infshared/GPM/Strategic/scripts/Track2/Delta_Load/GPM_EPD_PRE_ACXIOM_LOAD_ONGOING_PARALLEL.sh IBDW_TP2 TPA1 CMPLX</v>
      </c>
      <c r="L118" s="221" t="s">
        <v>127</v>
      </c>
      <c r="M118" s="221" t="s">
        <v>131</v>
      </c>
      <c r="N118" s="5"/>
      <c r="O118" s="125"/>
      <c r="P118" s="222" t="str">
        <f t="shared" si="12"/>
        <v>/work/infshared/GPM/Strategic/Source/Track2/Complex/Trigger/Ongoing_Cmplx_Complete_IBDW_TP2.TXT</v>
      </c>
      <c r="Q118" s="221" t="s">
        <v>161</v>
      </c>
      <c r="R118" s="221"/>
      <c r="S118" s="197" t="str">
        <f t="shared" si="9"/>
        <v>$JOBS
LXRSBINOFT014#BEMD_CPX_ODS_IBDW_TP2_FDPC_WL1_GPM3
SCRIPTNAME "/work/infshared/GPM/Strategic/scripts/Track2/Delta_Load/GPM_EPD_PRE_ACXIOM_LOAD_ONGOING_PARALLEL.sh IBDW_TP3 TPA1 CMPLX"
STREAMLOGON AQ953002
DESCRIPTION "Added by composer."
TASKTYPE UNIX
RECOVERY STOP</v>
      </c>
    </row>
    <row r="119" spans="1:19" ht="225" x14ac:dyDescent="0.25">
      <c r="A119" s="218"/>
      <c r="B119" s="219" t="s">
        <v>1</v>
      </c>
      <c r="C119" s="223"/>
      <c r="D119" s="221" t="s">
        <v>108</v>
      </c>
      <c r="E119" s="221" t="s">
        <v>36</v>
      </c>
      <c r="F119" s="239"/>
      <c r="G119" s="221">
        <v>49</v>
      </c>
      <c r="H119" s="118" t="str">
        <f t="shared" si="17"/>
        <v>BEMD_CPX_ODS_IBDW_TP3_FIDV_WL1_GPM3</v>
      </c>
      <c r="I119" s="219" t="s">
        <v>21</v>
      </c>
      <c r="J119" s="221" t="s">
        <v>201</v>
      </c>
      <c r="K119" s="221" t="str">
        <f>"/work/infshared/GPM/Strategic/scripts/Track2/Delta_Load/GPM_EPD_PRE_ACXIOM_LOAD_ONGOING_PARALLEL.sh "&amp;D119&amp; " TPA1 CMPLX"</f>
        <v>/work/infshared/GPM/Strategic/scripts/Track2/Delta_Load/GPM_EPD_PRE_ACXIOM_LOAD_ONGOING_PARALLEL.sh IBDW_TP3 TPA1 CMPLX</v>
      </c>
      <c r="L119" s="221" t="s">
        <v>127</v>
      </c>
      <c r="M119" s="221" t="s">
        <v>131</v>
      </c>
      <c r="N119" s="5"/>
      <c r="O119" s="125"/>
      <c r="P119" s="222" t="str">
        <f t="shared" si="12"/>
        <v>/work/infshared/GPM/Strategic/Source/Track2/Complex/Trigger/Ongoing_Cmplx_Complete_IBDW_TP3.TXT</v>
      </c>
      <c r="Q119" s="221" t="s">
        <v>161</v>
      </c>
      <c r="R119" s="221"/>
      <c r="S119" s="197" t="str">
        <f t="shared" si="9"/>
        <v>$JOBS
LXRSBINOFT014#BEMD_CPX_ODS_IBDW_TP3_FIDV_WL1_GPM3
SCRIPTNAME "/work/infshared/GPM/Strategic/scripts/Track2/Delta_Load/GPM_EPD_PRE_ACXIOM_LOAD_ONGOING_PARALLEL.sh IBDW_TP4 TPA1 CMPLX"
STREAMLOGON AQ953002
DESCRIPTION "Added by composer."
TASKTYPE UNIX
RECOVERY STOP</v>
      </c>
    </row>
    <row r="120" spans="1:19" ht="225" x14ac:dyDescent="0.25">
      <c r="A120" s="218"/>
      <c r="B120" s="219" t="s">
        <v>1</v>
      </c>
      <c r="C120" s="223"/>
      <c r="D120" s="221" t="s">
        <v>109</v>
      </c>
      <c r="E120" s="221" t="s">
        <v>37</v>
      </c>
      <c r="F120" s="239"/>
      <c r="G120" s="221">
        <v>50</v>
      </c>
      <c r="H120" s="118" t="str">
        <f t="shared" si="17"/>
        <v>BEMD_CPX_ODS_IBDW_TP4_IBML_WL1_GPM3</v>
      </c>
      <c r="I120" s="219" t="s">
        <v>21</v>
      </c>
      <c r="J120" s="221" t="s">
        <v>201</v>
      </c>
      <c r="K120" s="221" t="str">
        <f>"/work/infshared/GPM/Strategic/scripts/Track2/Delta_Load/GPM_EPD_PRE_ACXIOM_LOAD_ONGOING_PARALLEL.sh "&amp;D120&amp; " TPA1 CMPLX"</f>
        <v>/work/infshared/GPM/Strategic/scripts/Track2/Delta_Load/GPM_EPD_PRE_ACXIOM_LOAD_ONGOING_PARALLEL.sh IBDW_TP4 TPA1 CMPLX</v>
      </c>
      <c r="L120" s="221" t="s">
        <v>127</v>
      </c>
      <c r="M120" s="221" t="s">
        <v>131</v>
      </c>
      <c r="N120" s="5"/>
      <c r="O120" s="125"/>
      <c r="P120" s="222" t="str">
        <f t="shared" si="12"/>
        <v>/work/infshared/GPM/Strategic/Source/Track2/Complex/Trigger/Ongoing_Cmplx_Complete_IBDW_TP4.TXT</v>
      </c>
      <c r="Q120" s="221" t="s">
        <v>161</v>
      </c>
      <c r="R120" s="221"/>
      <c r="S120" s="197" t="str">
        <f t="shared" si="9"/>
        <v>$JOBS
LXRSBINOFT014#BEMD_CPX_ODS_IBDW_TP4_IBML_WL1_GPM3
SCRIPTNAME "/work/infshared/GPM/Strategic/scripts/Track2/Delta_Load/GPM_EPD_PRE_ACXIOM_LOAD_ONGOING_PARALLEL.sh IBDW_TP5 TPA1 CMPLX"
STREAMLOGON AQ953002
DESCRIPTION "Added by composer."
TASKTYPE UNIX
RECOVERY STOP</v>
      </c>
    </row>
    <row r="121" spans="1:19" ht="225" x14ac:dyDescent="0.25">
      <c r="A121" s="218"/>
      <c r="B121" s="219" t="s">
        <v>1</v>
      </c>
      <c r="C121" s="223"/>
      <c r="D121" s="221" t="s">
        <v>110</v>
      </c>
      <c r="E121" s="221" t="s">
        <v>38</v>
      </c>
      <c r="F121" s="239"/>
      <c r="G121" s="221">
        <v>51</v>
      </c>
      <c r="H121" s="118" t="str">
        <f t="shared" si="17"/>
        <v>BEMD_CPX_ODS_IBDW_TP5_IBMV_WL1_GPM3</v>
      </c>
      <c r="I121" s="219" t="s">
        <v>21</v>
      </c>
      <c r="J121" s="221" t="s">
        <v>201</v>
      </c>
      <c r="K121" s="221" t="str">
        <f>"/work/infshared/GPM/Strategic/scripts/Track2/Delta_Load/GPM_EPD_PRE_ACXIOM_LOAD_ONGOING_PARALLEL.sh "&amp;D121&amp; " TPA1 CMPLX"</f>
        <v>/work/infshared/GPM/Strategic/scripts/Track2/Delta_Load/GPM_EPD_PRE_ACXIOM_LOAD_ONGOING_PARALLEL.sh IBDW_TP5 TPA1 CMPLX</v>
      </c>
      <c r="L121" s="221" t="s">
        <v>127</v>
      </c>
      <c r="M121" s="221" t="s">
        <v>131</v>
      </c>
      <c r="N121" s="5"/>
      <c r="O121" s="125"/>
      <c r="P121" s="222" t="str">
        <f t="shared" si="12"/>
        <v>/work/infshared/GPM/Strategic/Source/Track2/Complex/Trigger/Ongoing_Cmplx_Complete_IBDW_TP5.TXT</v>
      </c>
      <c r="Q121" s="221" t="s">
        <v>161</v>
      </c>
      <c r="R121" s="221"/>
      <c r="S121" s="197" t="str">
        <f t="shared" si="9"/>
        <v>$JOBS
LXRSBINOFT014#BEMD_CPX_ODS_IBDW_TP5_IBMV_WL1_GPM3
SCRIPTNAME "/work/infshared/GPM/Strategic/scripts/Track2/Delta_Load/GPM_EPD_PRE_ACXIOM_LOAD_ONGOING_PARALLEL.sh IBDW_TP6 TPA2 CMPLX"
STREAMLOGON AQ953002
DESCRIPTION "Added by composer."
TASKTYPE UNIX
RECOVERY STOP</v>
      </c>
    </row>
    <row r="122" spans="1:19" ht="225" x14ac:dyDescent="0.25">
      <c r="A122" s="218"/>
      <c r="B122" s="219" t="s">
        <v>1</v>
      </c>
      <c r="C122" s="223"/>
      <c r="D122" s="221" t="s">
        <v>111</v>
      </c>
      <c r="E122" s="221" t="s">
        <v>39</v>
      </c>
      <c r="F122" s="239"/>
      <c r="G122" s="221">
        <v>52</v>
      </c>
      <c r="H122" s="118" t="str">
        <f t="shared" si="17"/>
        <v>BEMD_CPX_ODS_IBDW_TP6_MCAM_WL1_GPM3</v>
      </c>
      <c r="I122" s="219" t="s">
        <v>21</v>
      </c>
      <c r="J122" s="221" t="s">
        <v>201</v>
      </c>
      <c r="K122" s="221" t="str">
        <f>"/work/infshared/GPM/Strategic/scripts/Track2/Delta_Load/GPM_EPD_PRE_ACXIOM_LOAD_ONGOING_PARALLEL.sh "&amp;D122&amp; " TPA2 CMPLX"</f>
        <v>/work/infshared/GPM/Strategic/scripts/Track2/Delta_Load/GPM_EPD_PRE_ACXIOM_LOAD_ONGOING_PARALLEL.sh IBDW_TP6 TPA2 CMPLX</v>
      </c>
      <c r="L122" s="221" t="s">
        <v>127</v>
      </c>
      <c r="M122" s="221" t="s">
        <v>131</v>
      </c>
      <c r="N122" s="5"/>
      <c r="O122" s="125"/>
      <c r="P122" s="222" t="str">
        <f t="shared" si="12"/>
        <v>/work/infshared/GPM/Strategic/Source/Track2/Complex/Trigger/Ongoing_Cmplx_Complete_IBDW_TP6.TXT</v>
      </c>
      <c r="Q122" s="221" t="s">
        <v>161</v>
      </c>
      <c r="R122" s="221"/>
      <c r="S122" s="197" t="str">
        <f t="shared" si="9"/>
        <v>$JOBS
LXRSBINOFT014#BEMD_CPX_ODS_IBDW_TP6_MCAM_WL1_GPM3
SCRIPTNAME "/work/infshared/GPM/Strategic/scripts/Track2/Delta_Load/GPM_EPD_PRE_ACXIOM_LOAD_ONGOING_PARALLEL.sh IBDW_TP7 TPA2 CMPLX"
STREAMLOGON AQ953002
DESCRIPTION "Added by composer."
TASKTYPE UNIX
RECOVERY STOP</v>
      </c>
    </row>
    <row r="123" spans="1:19" ht="225" x14ac:dyDescent="0.25">
      <c r="A123" s="218"/>
      <c r="B123" s="219" t="s">
        <v>1</v>
      </c>
      <c r="C123" s="223"/>
      <c r="D123" s="221" t="s">
        <v>112</v>
      </c>
      <c r="E123" s="221" t="s">
        <v>40</v>
      </c>
      <c r="F123" s="239"/>
      <c r="G123" s="221">
        <v>53</v>
      </c>
      <c r="H123" s="118" t="str">
        <f>"BEMD_CPX_ODS_"&amp;D123&amp;RIGHT(E123,4)&amp;"_WL1_GPM3"</f>
        <v>BEMD_CPX_ODS_IBDW_TP7_SBR_WL1_GPM3</v>
      </c>
      <c r="I123" s="219" t="s">
        <v>21</v>
      </c>
      <c r="J123" s="221" t="s">
        <v>201</v>
      </c>
      <c r="K123" s="221" t="str">
        <f>"/work/infshared/GPM/Strategic/scripts/Track2/Delta_Load/GPM_EPD_PRE_ACXIOM_LOAD_ONGOING_PARALLEL.sh "&amp;D123&amp; " TPA2 CMPLX"</f>
        <v>/work/infshared/GPM/Strategic/scripts/Track2/Delta_Load/GPM_EPD_PRE_ACXIOM_LOAD_ONGOING_PARALLEL.sh IBDW_TP7 TPA2 CMPLX</v>
      </c>
      <c r="L123" s="221" t="s">
        <v>127</v>
      </c>
      <c r="M123" s="221" t="s">
        <v>131</v>
      </c>
      <c r="N123" s="5"/>
      <c r="O123" s="125"/>
      <c r="P123" s="222" t="str">
        <f t="shared" si="12"/>
        <v>/work/infshared/GPM/Strategic/Source/Track2/Complex/Trigger/Ongoing_Cmplx_Complete_IBDW_TP7.TXT</v>
      </c>
      <c r="Q123" s="221" t="s">
        <v>161</v>
      </c>
      <c r="R123" s="221"/>
      <c r="S123" s="197" t="str">
        <f t="shared" si="9"/>
        <v>$JOBS
LXRSBINOFT014#BEMD_CPX_ODS_IBDW_TP7_SBR_WL1_GPM3
SCRIPTNAME "/work/infshared/GPM/Strategic/scripts/Track2/Delta_Load/GPM_EPD_PRE_ACXIOM_LOAD_ONGOING_PARALLEL.sh IBDW_TP8 TPA2 CMPLX"
STREAMLOGON AQ953002
DESCRIPTION "Added by composer."
TASKTYPE UNIX
RECOVERY STOP</v>
      </c>
    </row>
    <row r="124" spans="1:19" ht="225" x14ac:dyDescent="0.25">
      <c r="A124" s="218"/>
      <c r="B124" s="219" t="s">
        <v>1</v>
      </c>
      <c r="C124" s="223"/>
      <c r="D124" s="221" t="s">
        <v>113</v>
      </c>
      <c r="E124" s="221" t="s">
        <v>41</v>
      </c>
      <c r="F124" s="239"/>
      <c r="G124" s="221">
        <v>54</v>
      </c>
      <c r="H124" s="118" t="str">
        <f>"BEMD_CPX_ODS_"&amp;D124&amp;RIGHT(E124,5)&amp;"_WL1_GPM3"</f>
        <v>BEMD_CPX_ODS_IBDW_TP8_WPRT_WL1_GPM3</v>
      </c>
      <c r="I124" s="219" t="s">
        <v>21</v>
      </c>
      <c r="J124" s="221" t="s">
        <v>201</v>
      </c>
      <c r="K124" s="221" t="str">
        <f>"/work/infshared/GPM/Strategic/scripts/Track2/Delta_Load/GPM_EPD_PRE_ACXIOM_LOAD_ONGOING_PARALLEL.sh "&amp;D124&amp; " TPA2 CMPLX"</f>
        <v>/work/infshared/GPM/Strategic/scripts/Track2/Delta_Load/GPM_EPD_PRE_ACXIOM_LOAD_ONGOING_PARALLEL.sh IBDW_TP8 TPA2 CMPLX</v>
      </c>
      <c r="L124" s="221" t="s">
        <v>127</v>
      </c>
      <c r="M124" s="221" t="s">
        <v>131</v>
      </c>
      <c r="N124" s="5"/>
      <c r="O124" s="125"/>
      <c r="P124" s="222" t="str">
        <f t="shared" si="12"/>
        <v>/work/infshared/GPM/Strategic/Source/Track2/Complex/Trigger/Ongoing_Cmplx_Complete_IBDW_TP8.TXT</v>
      </c>
      <c r="Q124" s="221" t="s">
        <v>161</v>
      </c>
      <c r="R124" s="221"/>
      <c r="S124" s="197" t="str">
        <f t="shared" si="9"/>
        <v>$JOBS
LXRSBINOFT014#BEMD_CPX_ODS_IBDW_TP8_WPRT_WL1_GPM3
SCRIPTNAME "/work/infshared/GPM/Strategic/scripts/Track2/Delta_Load/GPM_EPD_PRE_ACXIOM_LOAD_ONGOING_PARALLEL.sh IBDW_TP9 TPA2 CMPLX"
STREAMLOGON AQ953002
DESCRIPTION "Added by composer."
TASKTYPE UNIX
RECOVERY STOP</v>
      </c>
    </row>
    <row r="125" spans="1:19" ht="225" x14ac:dyDescent="0.25">
      <c r="A125" s="218"/>
      <c r="B125" s="219" t="s">
        <v>1</v>
      </c>
      <c r="C125" s="223"/>
      <c r="D125" s="221" t="s">
        <v>114</v>
      </c>
      <c r="E125" s="221" t="s">
        <v>42</v>
      </c>
      <c r="F125" s="239"/>
      <c r="G125" s="221">
        <v>55</v>
      </c>
      <c r="H125" s="118" t="str">
        <f>"BEMD_CPX_ODS_"&amp;D125&amp;RIGHT(E125,5)&amp;"_WL1_GPM3"</f>
        <v>BEMD_CPX_ODS_IBDW_TP9_FASC_WL1_GPM3</v>
      </c>
      <c r="I125" s="219" t="s">
        <v>21</v>
      </c>
      <c r="J125" s="221" t="s">
        <v>201</v>
      </c>
      <c r="K125" s="221" t="str">
        <f>"/work/infshared/GPM/Strategic/scripts/Track2/Delta_Load/GPM_EPD_PRE_ACXIOM_LOAD_ONGOING_PARALLEL.sh "&amp;D125&amp; " TPA2 CMPLX"</f>
        <v>/work/infshared/GPM/Strategic/scripts/Track2/Delta_Load/GPM_EPD_PRE_ACXIOM_LOAD_ONGOING_PARALLEL.sh IBDW_TP9 TPA2 CMPLX</v>
      </c>
      <c r="L125" s="221" t="s">
        <v>127</v>
      </c>
      <c r="M125" s="221" t="s">
        <v>131</v>
      </c>
      <c r="N125" s="5"/>
      <c r="O125" s="125"/>
      <c r="P125" s="222" t="str">
        <f t="shared" si="12"/>
        <v>/work/infshared/GPM/Strategic/Source/Track2/Complex/Trigger/Ongoing_Cmplx_Complete_IBDW_TP9.TXT</v>
      </c>
      <c r="Q125" s="221" t="s">
        <v>161</v>
      </c>
      <c r="R125" s="221"/>
      <c r="S125" s="197" t="str">
        <f t="shared" si="9"/>
        <v>$JOBS
LXRSBINOFT014#BEMD_CPX_ODS_IBDW_TP9_FASC_WL1_GPM3
SCRIPTNAME "/work/infshared/GPM/Strategic/scripts/Track2/Delta_Load/GPM_EPD_PRE_ACXIOM_LOAD_ONGOING_PARALLEL.sh IBDW_WLS IBDW CMPLX"
STREAMLOGON AQ953002
DESCRIPTION "Added by composer."
TASKTYPE UNIX
RECOVERY STOP</v>
      </c>
    </row>
    <row r="126" spans="1:19" ht="225" x14ac:dyDescent="0.25">
      <c r="A126" s="218"/>
      <c r="B126" s="219" t="s">
        <v>1</v>
      </c>
      <c r="C126" s="223"/>
      <c r="D126" s="221" t="s">
        <v>115</v>
      </c>
      <c r="E126" s="221" t="s">
        <v>64</v>
      </c>
      <c r="F126" s="239"/>
      <c r="G126" s="221">
        <v>56</v>
      </c>
      <c r="H126" s="118" t="str">
        <f>"BEMD_CPX_ODS_"&amp;D126&amp;RIGHT(E126,4)&amp;"_WL2_GPM3"</f>
        <v>BEMD_CPX_ODS_IBDW_WLS_PAS_WL2_GPM3</v>
      </c>
      <c r="I126" s="219" t="s">
        <v>21</v>
      </c>
      <c r="J126" s="221" t="s">
        <v>201</v>
      </c>
      <c r="K126" s="221" t="str">
        <f t="shared" ref="K126:K139" si="18">"/work/infshared/GPM/Strategic/scripts/Track2/Delta_Load/GPM_EPD_PRE_ACXIOM_LOAD_ONGOING_PARALLEL.sh "&amp;D126&amp; " IBDW CMPLX"</f>
        <v>/work/infshared/GPM/Strategic/scripts/Track2/Delta_Load/GPM_EPD_PRE_ACXIOM_LOAD_ONGOING_PARALLEL.sh IBDW_WLS IBDW CMPLX</v>
      </c>
      <c r="L126" s="221" t="s">
        <v>127</v>
      </c>
      <c r="M126" s="221" t="s">
        <v>131</v>
      </c>
      <c r="N126" s="5"/>
      <c r="O126" s="125"/>
      <c r="P126" s="222" t="str">
        <f t="shared" si="12"/>
        <v>/work/infshared/GPM/Strategic/Source/Track2/Complex/Trigger/Ongoing_Cmplx_Complete_IBDW_WLS.TXT</v>
      </c>
      <c r="Q126" s="221" t="s">
        <v>161</v>
      </c>
      <c r="R126" s="221"/>
      <c r="S126" s="197" t="str">
        <f t="shared" si="9"/>
        <v>$JOBS
LXRSBINOFT014#BEMD_CPX_ODS_IBDW_WLS_PAS_WL2_GPM3
SCRIPTNAME "/work/infshared/GPM/Strategic/scripts/Track2/Delta_Load/GPM_EPD_PRE_ACXIOM_LOAD_ONGOING_PARALLEL.sh IBDW_WL7 IBDW CMPLX"
STREAMLOGON AQ953002
DESCRIPTION "Added by composer."
TASKTYPE UNIX
RECOVERY STOP</v>
      </c>
    </row>
    <row r="127" spans="1:19" ht="225" x14ac:dyDescent="0.25">
      <c r="A127" s="218"/>
      <c r="B127" s="219" t="s">
        <v>1</v>
      </c>
      <c r="C127" s="223"/>
      <c r="D127" s="221" t="s">
        <v>116</v>
      </c>
      <c r="E127" s="221" t="s">
        <v>48</v>
      </c>
      <c r="F127" s="239"/>
      <c r="G127" s="221">
        <v>57</v>
      </c>
      <c r="H127" s="118" t="str">
        <f>"BEMD_CPX_ODS_"&amp;D127&amp;RIGHT(E127,4)&amp;"_WL2_GPM3"</f>
        <v>BEMD_CPX_ODS_IBDW_WL7_PMF_WL2_GPM3</v>
      </c>
      <c r="I127" s="219" t="s">
        <v>21</v>
      </c>
      <c r="J127" s="221" t="s">
        <v>201</v>
      </c>
      <c r="K127" s="221" t="str">
        <f t="shared" si="18"/>
        <v>/work/infshared/GPM/Strategic/scripts/Track2/Delta_Load/GPM_EPD_PRE_ACXIOM_LOAD_ONGOING_PARALLEL.sh IBDW_WL7 IBDW CMPLX</v>
      </c>
      <c r="L127" s="221" t="s">
        <v>127</v>
      </c>
      <c r="M127" s="221" t="s">
        <v>131</v>
      </c>
      <c r="N127" s="5"/>
      <c r="O127" s="125"/>
      <c r="P127" s="222" t="str">
        <f t="shared" si="12"/>
        <v>/work/infshared/GPM/Strategic/Source/Track2/Complex/Trigger/Ongoing_Cmplx_Complete_IBDW_WL7.TXT</v>
      </c>
      <c r="Q127" s="221" t="s">
        <v>161</v>
      </c>
      <c r="R127" s="221"/>
      <c r="S127" s="197" t="str">
        <f t="shared" si="9"/>
        <v>$JOBS
LXRSBINOFT014#BEMD_CPX_ODS_IBDW_WL7_PMF_WL2_GPM3
SCRIPTNAME "/work/infshared/GPM/Strategic/scripts/Track2/Delta_Load/GPM_EPD_PRE_ACXIOM_LOAD_ONGOING_PARALLEL.sh IBDW_WL4 IBDW CMPLX"
STREAMLOGON AQ953002
DESCRIPTION "Added by composer."
TASKTYPE UNIX
RECOVERY STOP</v>
      </c>
    </row>
    <row r="128" spans="1:19" ht="225" x14ac:dyDescent="0.25">
      <c r="A128" s="218"/>
      <c r="B128" s="219" t="s">
        <v>1</v>
      </c>
      <c r="C128" s="223"/>
      <c r="D128" s="221" t="s">
        <v>92</v>
      </c>
      <c r="E128" s="221" t="s">
        <v>46</v>
      </c>
      <c r="F128" s="239"/>
      <c r="G128" s="221">
        <v>58</v>
      </c>
      <c r="H128" s="118" t="str">
        <f>"BEMD_CPX_ODS_"&amp;D128&amp;RIGHT(E128,5)&amp;"_WL2_GPM3"</f>
        <v>BEMD_CPX_ODS_IBDW_WL4_VARI_WL2_GPM3</v>
      </c>
      <c r="I128" s="219" t="s">
        <v>21</v>
      </c>
      <c r="J128" s="221" t="s">
        <v>201</v>
      </c>
      <c r="K128" s="221" t="str">
        <f t="shared" si="18"/>
        <v>/work/infshared/GPM/Strategic/scripts/Track2/Delta_Load/GPM_EPD_PRE_ACXIOM_LOAD_ONGOING_PARALLEL.sh IBDW_WL4 IBDW CMPLX</v>
      </c>
      <c r="L128" s="221" t="s">
        <v>127</v>
      </c>
      <c r="M128" s="221" t="s">
        <v>131</v>
      </c>
      <c r="N128" s="5"/>
      <c r="O128" s="125"/>
      <c r="P128" s="222" t="str">
        <f t="shared" si="12"/>
        <v>/work/infshared/GPM/Strategic/Source/Track2/Complex/Trigger/Ongoing_Cmplx_Complete_IBDW_WL4.TXT</v>
      </c>
      <c r="Q128" s="221" t="s">
        <v>161</v>
      </c>
      <c r="R128" s="221"/>
      <c r="S128" s="197" t="str">
        <f t="shared" si="9"/>
        <v>$JOBS
LXRSBINOFT014#BEMD_CPX_ODS_IBDW_WL4_VARI_WL2_GPM3
SCRIPTNAME "/work/infshared/GPM/Strategic/scripts/Track2/Delta_Load/GPM_EPD_PRE_ACXIOM_LOAD_ONGOING_PARALLEL.sh IBDW_WLB IBDW CMPLX"
STREAMLOGON AQ953002
DESCRIPTION "Added by composer."
TASKTYPE UNIX
RECOVERY STOP</v>
      </c>
    </row>
    <row r="129" spans="1:19" ht="225" x14ac:dyDescent="0.25">
      <c r="A129" s="218"/>
      <c r="B129" s="219" t="s">
        <v>1</v>
      </c>
      <c r="C129" s="223"/>
      <c r="D129" s="221" t="s">
        <v>117</v>
      </c>
      <c r="E129" s="221" t="s">
        <v>49</v>
      </c>
      <c r="F129" s="239"/>
      <c r="G129" s="221">
        <v>59</v>
      </c>
      <c r="H129" s="118" t="str">
        <f>"BEMD_CPX_ODS_"&amp;D129&amp;RIGHT(E129,5)&amp;"_WL2_GPM3"</f>
        <v>BEMD_CPX_ODS_IBDW_WLB_VENT_WL2_GPM3</v>
      </c>
      <c r="I129" s="219" t="s">
        <v>21</v>
      </c>
      <c r="J129" s="221" t="s">
        <v>201</v>
      </c>
      <c r="K129" s="221" t="str">
        <f t="shared" si="18"/>
        <v>/work/infshared/GPM/Strategic/scripts/Track2/Delta_Load/GPM_EPD_PRE_ACXIOM_LOAD_ONGOING_PARALLEL.sh IBDW_WLB IBDW CMPLX</v>
      </c>
      <c r="L129" s="221" t="s">
        <v>127</v>
      </c>
      <c r="M129" s="221" t="s">
        <v>131</v>
      </c>
      <c r="N129" s="5"/>
      <c r="O129" s="125"/>
      <c r="P129" s="222" t="str">
        <f t="shared" si="12"/>
        <v>/work/infshared/GPM/Strategic/Source/Track2/Complex/Trigger/Ongoing_Cmplx_Complete_IBDW_WLB.TXT</v>
      </c>
      <c r="Q129" s="221" t="s">
        <v>161</v>
      </c>
      <c r="R129" s="221"/>
      <c r="S129" s="197" t="str">
        <f t="shared" si="9"/>
        <v>$JOBS
LXRSBINOFT014#BEMD_CPX_ODS_IBDW_WLB_VENT_WL2_GPM3
SCRIPTNAME "/work/infshared/GPM/Strategic/scripts/Track2/Delta_Load/GPM_EPD_PRE_ACXIOM_LOAD_ONGOING_PARALLEL.sh IBDW_WLT IBDW CMPLX"
STREAMLOGON AQ953002
DESCRIPTION "Added by composer."
TASKTYPE UNIX
RECOVERY STOP</v>
      </c>
    </row>
    <row r="130" spans="1:19" ht="225" x14ac:dyDescent="0.25">
      <c r="A130" s="218"/>
      <c r="B130" s="219" t="s">
        <v>1</v>
      </c>
      <c r="C130" s="223"/>
      <c r="D130" s="221" t="s">
        <v>118</v>
      </c>
      <c r="E130" s="221" t="s">
        <v>65</v>
      </c>
      <c r="F130" s="239"/>
      <c r="G130" s="221">
        <v>60</v>
      </c>
      <c r="H130" s="118" t="str">
        <f>"BEMD_CPX_ODS_"&amp;D130&amp;RIGHT(E130,5)&amp;"_WL2_GPM3"</f>
        <v>BEMD_CPX_ODS_IBDW_WLT_VNCH_WL2_GPM3</v>
      </c>
      <c r="I130" s="219" t="s">
        <v>21</v>
      </c>
      <c r="J130" s="221" t="s">
        <v>201</v>
      </c>
      <c r="K130" s="221" t="str">
        <f t="shared" si="18"/>
        <v>/work/infshared/GPM/Strategic/scripts/Track2/Delta_Load/GPM_EPD_PRE_ACXIOM_LOAD_ONGOING_PARALLEL.sh IBDW_WLT IBDW CMPLX</v>
      </c>
      <c r="L130" s="221" t="s">
        <v>127</v>
      </c>
      <c r="M130" s="221" t="s">
        <v>131</v>
      </c>
      <c r="N130" s="5"/>
      <c r="O130" s="125"/>
      <c r="P130" s="222" t="str">
        <f t="shared" si="12"/>
        <v>/work/infshared/GPM/Strategic/Source/Track2/Complex/Trigger/Ongoing_Cmplx_Complete_IBDW_WLT.TXT</v>
      </c>
      <c r="Q130" s="221" t="s">
        <v>161</v>
      </c>
      <c r="R130" s="221"/>
      <c r="S130" s="197" t="str">
        <f t="shared" si="9"/>
        <v>$JOBS
LXRSBINOFT014#BEMD_CPX_ODS_IBDW_WLT_VNCH_WL2_GPM3
SCRIPTNAME "/work/infshared/GPM/Strategic/scripts/Track2/Delta_Load/GPM_EPD_PRE_ACXIOM_LOAD_ONGOING_PARALLEL.sh IBDW_WLD IBDW CMPLX"
STREAMLOGON AQ953002
DESCRIPTION "Added by composer."
TASKTYPE UNIX
RECOVERY STOP</v>
      </c>
    </row>
    <row r="131" spans="1:19" ht="225" x14ac:dyDescent="0.25">
      <c r="A131" s="218"/>
      <c r="B131" s="219" t="s">
        <v>1</v>
      </c>
      <c r="C131" s="223"/>
      <c r="D131" s="221" t="s">
        <v>119</v>
      </c>
      <c r="E131" s="221" t="s">
        <v>50</v>
      </c>
      <c r="F131" s="239"/>
      <c r="G131" s="221">
        <v>61</v>
      </c>
      <c r="H131" s="118" t="str">
        <f>"BEMD_CPX_ODS_"&amp;D131&amp;RIGHT(E131,5)&amp;"_WL2_GPM3"</f>
        <v>BEMD_CPX_ODS_IBDW_WLD_VTG1_WL2_GPM3</v>
      </c>
      <c r="I131" s="219" t="s">
        <v>21</v>
      </c>
      <c r="J131" s="221" t="s">
        <v>201</v>
      </c>
      <c r="K131" s="221" t="str">
        <f t="shared" si="18"/>
        <v>/work/infshared/GPM/Strategic/scripts/Track2/Delta_Load/GPM_EPD_PRE_ACXIOM_LOAD_ONGOING_PARALLEL.sh IBDW_WLD IBDW CMPLX</v>
      </c>
      <c r="L131" s="221" t="s">
        <v>127</v>
      </c>
      <c r="M131" s="221" t="s">
        <v>131</v>
      </c>
      <c r="N131" s="5"/>
      <c r="O131" s="125"/>
      <c r="P131" s="222" t="str">
        <f t="shared" si="12"/>
        <v>/work/infshared/GPM/Strategic/Source/Track2/Complex/Trigger/Ongoing_Cmplx_Complete_IBDW_WLD.TXT</v>
      </c>
      <c r="Q131" s="221" t="s">
        <v>161</v>
      </c>
      <c r="R131" s="221"/>
      <c r="S131" s="197" t="str">
        <f t="shared" si="9"/>
        <v>$JOBS
LXRSBINOFT014#BEMD_CPX_ODS_IBDW_WLD_VTG1_WL2_GPM3
SCRIPTNAME "/work/infshared/GPM/Strategic/scripts/Track2/Delta_Load/GPM_EPD_PRE_ACXIOM_LOAD_ONGOING_PARALLEL.sh IBDW_WL5 IBDW CMPLX"
STREAMLOGON AQ953002
DESCRIPTION "Added by composer."
TASKTYPE UNIX
RECOVERY STOP</v>
      </c>
    </row>
    <row r="132" spans="1:19" ht="30.75" customHeight="1" x14ac:dyDescent="0.25">
      <c r="A132" s="218"/>
      <c r="B132" s="219" t="s">
        <v>1</v>
      </c>
      <c r="C132" s="223"/>
      <c r="D132" s="221" t="s">
        <v>120</v>
      </c>
      <c r="E132" s="221" t="s">
        <v>47</v>
      </c>
      <c r="F132" s="239"/>
      <c r="G132" s="221">
        <v>62</v>
      </c>
      <c r="H132" s="118" t="str">
        <f>"BEMD_CPX_ODS_"&amp;D132&amp;RIGHT(E132,5)&amp;"_WL2_GPM3"</f>
        <v>BEMD_CPX_ODS_IBDW_WL5_VTRD_WL2_GPM3</v>
      </c>
      <c r="I132" s="219" t="s">
        <v>21</v>
      </c>
      <c r="J132" s="221" t="s">
        <v>201</v>
      </c>
      <c r="K132" s="221" t="str">
        <f t="shared" si="18"/>
        <v>/work/infshared/GPM/Strategic/scripts/Track2/Delta_Load/GPM_EPD_PRE_ACXIOM_LOAD_ONGOING_PARALLEL.sh IBDW_WL5 IBDW CMPLX</v>
      </c>
      <c r="L132" s="221" t="s">
        <v>127</v>
      </c>
      <c r="M132" s="221" t="s">
        <v>131</v>
      </c>
      <c r="N132" s="5"/>
      <c r="O132" s="125"/>
      <c r="P132" s="222" t="str">
        <f t="shared" si="12"/>
        <v>/work/infshared/GPM/Strategic/Source/Track2/Complex/Trigger/Ongoing_Cmplx_Complete_IBDW_WL5.TXT</v>
      </c>
      <c r="Q132" s="221" t="s">
        <v>161</v>
      </c>
      <c r="R132" s="221"/>
      <c r="S132" s="197" t="str">
        <f t="shared" ref="S132:S143" si="19">CONCATENATE(
"$JOBS","
",
I133,"#",H132,"
",
  "SCRIPTNAME ","""",K133,"""","
",
  "STREAMLOGON ",L133,"
",
  "DESCRIPTION ","""","Added by composer.","""","
",
  "TASKTYPE UNIX","
",
  "RECOVERY STOP")</f>
        <v>$JOBS
LXRSBINOFT014#BEMD_CPX_ODS_IBDW_WL5_VTRD_WL2_GPM3
SCRIPTNAME "/work/infshared/GPM/Strategic/scripts/Track2/Delta_Load/GPM_EPD_PRE_ACXIOM_LOAD_ONGOING_PARALLEL.sh IBDW_WLI IBDW CMPLX"
STREAMLOGON AQ953002
DESCRIPTION "Added by composer."
TASKTYPE UNIX
RECOVERY STOP</v>
      </c>
    </row>
    <row r="133" spans="1:19" ht="225" x14ac:dyDescent="0.25">
      <c r="A133" s="218"/>
      <c r="B133" s="219" t="s">
        <v>1</v>
      </c>
      <c r="C133" s="223"/>
      <c r="D133" s="221" t="s">
        <v>121</v>
      </c>
      <c r="E133" s="221" t="s">
        <v>54</v>
      </c>
      <c r="F133" s="239"/>
      <c r="G133" s="221">
        <v>63</v>
      </c>
      <c r="H133" s="118" t="str">
        <f>"BEMD_CPX_ODS_"&amp;D133&amp;RIGHT(E133,4)&amp;"_WL3_GPM3"</f>
        <v>BEMD_CPX_ODS_IBDW_WLI_IDI_WL3_GPM3</v>
      </c>
      <c r="I133" s="219" t="s">
        <v>21</v>
      </c>
      <c r="J133" s="221" t="s">
        <v>201</v>
      </c>
      <c r="K133" s="221" t="str">
        <f t="shared" si="18"/>
        <v>/work/infshared/GPM/Strategic/scripts/Track2/Delta_Load/GPM_EPD_PRE_ACXIOM_LOAD_ONGOING_PARALLEL.sh IBDW_WLI IBDW CMPLX</v>
      </c>
      <c r="L133" s="221" t="s">
        <v>127</v>
      </c>
      <c r="M133" s="221" t="s">
        <v>131</v>
      </c>
      <c r="N133" s="5"/>
      <c r="O133" s="125"/>
      <c r="P133" s="222" t="str">
        <f t="shared" si="12"/>
        <v>/work/infshared/GPM/Strategic/Source/Track2/Complex/Trigger/Ongoing_Cmplx_Complete_IBDW_WLI.TXT</v>
      </c>
      <c r="Q133" s="221" t="s">
        <v>161</v>
      </c>
      <c r="R133" s="221"/>
      <c r="S133" s="197" t="str">
        <f t="shared" si="19"/>
        <v>$JOBS
LXRSBINOFT014#BEMD_CPX_ODS_IBDW_WLI_IDI_WL3_GPM3
SCRIPTNAME "/work/infshared/GPM/Strategic/scripts/Track2/Delta_Load/GPM_EPD_PRE_ACXIOM_LOAD_ONGOING_PARALLEL.sh IBDW_WL2 IBDW CMPLX"
STREAMLOGON AQ953002
DESCRIPTION "Added by composer."
TASKTYPE UNIX
RECOVERY STOP</v>
      </c>
    </row>
    <row r="134" spans="1:19" ht="225" x14ac:dyDescent="0.25">
      <c r="A134" s="218"/>
      <c r="B134" s="219" t="s">
        <v>1</v>
      </c>
      <c r="C134" s="223"/>
      <c r="D134" s="221" t="s">
        <v>90</v>
      </c>
      <c r="E134" s="221" t="s">
        <v>44</v>
      </c>
      <c r="F134" s="239"/>
      <c r="G134" s="221">
        <v>64</v>
      </c>
      <c r="H134" s="118" t="str">
        <f t="shared" ref="H134:H139" si="20">"BEMD_CPX_ODS_"&amp;D134&amp;RIGHT(E134,5)&amp;"_WL3_GPM3"</f>
        <v>BEMD_CPX_ODS_IBDW_WL2_IDST_WL3_GPM3</v>
      </c>
      <c r="I134" s="219" t="s">
        <v>21</v>
      </c>
      <c r="J134" s="221" t="s">
        <v>201</v>
      </c>
      <c r="K134" s="221" t="str">
        <f t="shared" si="18"/>
        <v>/work/infshared/GPM/Strategic/scripts/Track2/Delta_Load/GPM_EPD_PRE_ACXIOM_LOAD_ONGOING_PARALLEL.sh IBDW_WL2 IBDW CMPLX</v>
      </c>
      <c r="L134" s="221" t="s">
        <v>127</v>
      </c>
      <c r="M134" s="221" t="s">
        <v>131</v>
      </c>
      <c r="N134" s="5"/>
      <c r="O134" s="125"/>
      <c r="P134" s="222" t="str">
        <f t="shared" si="12"/>
        <v>/work/infshared/GPM/Strategic/Source/Track2/Complex/Trigger/Ongoing_Cmplx_Complete_IBDW_WL2.TXT</v>
      </c>
      <c r="Q134" s="221" t="s">
        <v>161</v>
      </c>
      <c r="R134" s="221"/>
      <c r="S134" s="197" t="str">
        <f t="shared" si="19"/>
        <v>$JOBS
LXRSBINOFT014#BEMD_CPX_ODS_IBDW_WL2_IDST_WL3_GPM3
SCRIPTNAME "/work/infshared/GPM/Strategic/scripts/Track2/Delta_Load/GPM_EPD_PRE_ACXIOM_LOAD_ONGOING_PARALLEL.sh IBDW_WLM IBDW CMPLX"
STREAMLOGON AQ953002
DESCRIPTION "Added by composer."
TASKTYPE UNIX
RECOVERY STOP</v>
      </c>
    </row>
    <row r="135" spans="1:19" ht="225" x14ac:dyDescent="0.25">
      <c r="A135" s="218"/>
      <c r="B135" s="219" t="s">
        <v>1</v>
      </c>
      <c r="C135" s="223"/>
      <c r="D135" s="221" t="s">
        <v>122</v>
      </c>
      <c r="E135" s="221" t="s">
        <v>58</v>
      </c>
      <c r="F135" s="239"/>
      <c r="G135" s="221">
        <v>65</v>
      </c>
      <c r="H135" s="118" t="str">
        <f t="shared" si="20"/>
        <v>BEMD_CPX_ODS_IBDW_WLM_VCS1_WL3_GPM3</v>
      </c>
      <c r="I135" s="219" t="s">
        <v>21</v>
      </c>
      <c r="J135" s="221" t="s">
        <v>201</v>
      </c>
      <c r="K135" s="221" t="str">
        <f t="shared" si="18"/>
        <v>/work/infshared/GPM/Strategic/scripts/Track2/Delta_Load/GPM_EPD_PRE_ACXIOM_LOAD_ONGOING_PARALLEL.sh IBDW_WLM IBDW CMPLX</v>
      </c>
      <c r="L135" s="221" t="s">
        <v>127</v>
      </c>
      <c r="M135" s="221" t="s">
        <v>131</v>
      </c>
      <c r="N135" s="5"/>
      <c r="O135" s="125"/>
      <c r="P135" s="222" t="str">
        <f t="shared" si="12"/>
        <v>/work/infshared/GPM/Strategic/Source/Track2/Complex/Trigger/Ongoing_Cmplx_Complete_IBDW_WLM.TXT</v>
      </c>
      <c r="Q135" s="221" t="s">
        <v>161</v>
      </c>
      <c r="R135" s="221"/>
      <c r="S135" s="197" t="str">
        <f t="shared" si="19"/>
        <v>$JOBS
LXRSBINOFT014#BEMD_CPX_ODS_IBDW_WLM_VCS1_WL3_GPM3
SCRIPTNAME "/work/infshared/GPM/Strategic/scripts/Track2/Delta_Load/GPM_EPD_PRE_ACXIOM_LOAD_ONGOING_PARALLEL.sh IBDW_WLJ IBDW CMPLX"
STREAMLOGON AQ953002
DESCRIPTION "Added by composer."
TASKTYPE UNIX
RECOVERY STOP</v>
      </c>
    </row>
    <row r="136" spans="1:19" ht="225" x14ac:dyDescent="0.25">
      <c r="A136" s="218"/>
      <c r="B136" s="219" t="s">
        <v>1</v>
      </c>
      <c r="C136" s="223"/>
      <c r="D136" s="221" t="s">
        <v>123</v>
      </c>
      <c r="E136" s="221" t="s">
        <v>55</v>
      </c>
      <c r="F136" s="239"/>
      <c r="G136" s="221">
        <v>66</v>
      </c>
      <c r="H136" s="118" t="str">
        <f t="shared" si="20"/>
        <v>BEMD_CPX_ODS_IBDW_WLJ_COVA_WL3_GPM3</v>
      </c>
      <c r="I136" s="219" t="s">
        <v>21</v>
      </c>
      <c r="J136" s="221" t="s">
        <v>201</v>
      </c>
      <c r="K136" s="221" t="str">
        <f t="shared" si="18"/>
        <v>/work/infshared/GPM/Strategic/scripts/Track2/Delta_Load/GPM_EPD_PRE_ACXIOM_LOAD_ONGOING_PARALLEL.sh IBDW_WLJ IBDW CMPLX</v>
      </c>
      <c r="L136" s="221" t="s">
        <v>127</v>
      </c>
      <c r="M136" s="221" t="s">
        <v>131</v>
      </c>
      <c r="N136" s="5"/>
      <c r="O136" s="125"/>
      <c r="P136" s="222" t="str">
        <f t="shared" si="12"/>
        <v>/work/infshared/GPM/Strategic/Source/Track2/Complex/Trigger/Ongoing_Cmplx_Complete_IBDW_WLJ.TXT</v>
      </c>
      <c r="Q136" s="221" t="s">
        <v>161</v>
      </c>
      <c r="R136" s="222"/>
      <c r="S136" s="197" t="str">
        <f t="shared" si="19"/>
        <v>$JOBS
LXRSBINOFT014#BEMD_CPX_ODS_IBDW_WLJ_COVA_WL3_GPM3
SCRIPTNAME "/work/infshared/GPM/Strategic/scripts/Track2/Delta_Load/GPM_EPD_PRE_ACXIOM_LOAD_ONGOING_PARALLEL.sh IBDW_WLN IBDW CMPLX"
STREAMLOGON AQ953002
DESCRIPTION "Added by composer."
TASKTYPE UNIX
RECOVERY STOP</v>
      </c>
    </row>
    <row r="137" spans="1:19" ht="225" x14ac:dyDescent="0.25">
      <c r="A137" s="218"/>
      <c r="B137" s="219" t="s">
        <v>1</v>
      </c>
      <c r="C137" s="223"/>
      <c r="D137" s="221" t="s">
        <v>124</v>
      </c>
      <c r="E137" s="221" t="s">
        <v>59</v>
      </c>
      <c r="F137" s="239"/>
      <c r="G137" s="221">
        <v>67</v>
      </c>
      <c r="H137" s="118" t="str">
        <f t="shared" si="20"/>
        <v>BEMD_CPX_ODS_IBDW_WLN_LCDS_WL3_GPM3</v>
      </c>
      <c r="I137" s="219" t="s">
        <v>21</v>
      </c>
      <c r="J137" s="221" t="s">
        <v>201</v>
      </c>
      <c r="K137" s="221" t="str">
        <f t="shared" si="18"/>
        <v>/work/infshared/GPM/Strategic/scripts/Track2/Delta_Load/GPM_EPD_PRE_ACXIOM_LOAD_ONGOING_PARALLEL.sh IBDW_WLN IBDW CMPLX</v>
      </c>
      <c r="L137" s="221" t="s">
        <v>127</v>
      </c>
      <c r="M137" s="221" t="s">
        <v>131</v>
      </c>
      <c r="N137" s="5"/>
      <c r="O137" s="125"/>
      <c r="P137" s="222" t="str">
        <f t="shared" ref="P137:P140" si="21">"/work/infshared/GPM/Strategic/Source/Track2/Complex/Trigger/Ongoing_Cmplx_Complete_"&amp;D137&amp;".TXT"</f>
        <v>/work/infshared/GPM/Strategic/Source/Track2/Complex/Trigger/Ongoing_Cmplx_Complete_IBDW_WLN.TXT</v>
      </c>
      <c r="Q137" s="221" t="s">
        <v>161</v>
      </c>
      <c r="R137" s="222"/>
      <c r="S137" s="197" t="str">
        <f t="shared" si="19"/>
        <v>$JOBS
LXRSBINOFT014#BEMD_CPX_ODS_IBDW_WLN_LCDS_WL3_GPM3
SCRIPTNAME "/work/infshared/GPM/Strategic/scripts/Track2/Delta_Load/GPM_EPD_PRE_ACXIOM_LOAD_ONGOING_PARALLEL.sh IBDW_WLP IBDW CMPLX"
STREAMLOGON AQ953002
DESCRIPTION "Added by composer."
TASKTYPE UNIX
RECOVERY STOP</v>
      </c>
    </row>
    <row r="138" spans="1:19" ht="225" x14ac:dyDescent="0.25">
      <c r="A138" s="218"/>
      <c r="B138" s="219" t="s">
        <v>1</v>
      </c>
      <c r="C138" s="223"/>
      <c r="D138" s="221" t="s">
        <v>125</v>
      </c>
      <c r="E138" s="221" t="s">
        <v>61</v>
      </c>
      <c r="F138" s="239"/>
      <c r="G138" s="221">
        <v>68</v>
      </c>
      <c r="H138" s="118" t="str">
        <f t="shared" si="20"/>
        <v>BEMD_CPX_ODS_IBDW_WLP_SPVL_WL3_GPM3</v>
      </c>
      <c r="I138" s="219" t="s">
        <v>21</v>
      </c>
      <c r="J138" s="221" t="s">
        <v>201</v>
      </c>
      <c r="K138" s="221" t="str">
        <f t="shared" si="18"/>
        <v>/work/infshared/GPM/Strategic/scripts/Track2/Delta_Load/GPM_EPD_PRE_ACXIOM_LOAD_ONGOING_PARALLEL.sh IBDW_WLP IBDW CMPLX</v>
      </c>
      <c r="L138" s="221" t="s">
        <v>127</v>
      </c>
      <c r="M138" s="221" t="s">
        <v>131</v>
      </c>
      <c r="N138" s="5"/>
      <c r="O138" s="125"/>
      <c r="P138" s="222" t="str">
        <f t="shared" si="21"/>
        <v>/work/infshared/GPM/Strategic/Source/Track2/Complex/Trigger/Ongoing_Cmplx_Complete_IBDW_WLP.TXT</v>
      </c>
      <c r="Q138" s="221" t="s">
        <v>161</v>
      </c>
      <c r="R138" s="222"/>
      <c r="S138" s="197" t="str">
        <f t="shared" si="19"/>
        <v>$JOBS
LXRSBINOFT014#BEMD_CPX_ODS_IBDW_WLP_SPVL_WL3_GPM3
SCRIPTNAME "/work/infshared/GPM/Strategic/scripts/Track2/Delta_Load/GPM_EPD_PRE_ACXIOM_LOAD_ONGOING_PARALLEL.sh IBDW_WLR IBDW CMPLX"
STREAMLOGON AQ953002
DESCRIPTION "Added by composer."
TASKTYPE UNIX
RECOVERY STOP</v>
      </c>
    </row>
    <row r="139" spans="1:19" ht="225" x14ac:dyDescent="0.25">
      <c r="A139" s="224"/>
      <c r="B139" s="219" t="s">
        <v>1</v>
      </c>
      <c r="C139" s="223"/>
      <c r="D139" s="221" t="s">
        <v>126</v>
      </c>
      <c r="E139" s="221" t="s">
        <v>63</v>
      </c>
      <c r="F139" s="239"/>
      <c r="G139" s="221">
        <v>69</v>
      </c>
      <c r="H139" s="118" t="str">
        <f t="shared" si="20"/>
        <v>BEMD_CPX_ODS_IBDW_WLR_VCAP_WL3_GPM3</v>
      </c>
      <c r="I139" s="219" t="s">
        <v>21</v>
      </c>
      <c r="J139" s="221" t="s">
        <v>201</v>
      </c>
      <c r="K139" s="221" t="str">
        <f t="shared" si="18"/>
        <v>/work/infshared/GPM/Strategic/scripts/Track2/Delta_Load/GPM_EPD_PRE_ACXIOM_LOAD_ONGOING_PARALLEL.sh IBDW_WLR IBDW CMPLX</v>
      </c>
      <c r="L139" s="221" t="s">
        <v>127</v>
      </c>
      <c r="M139" s="221" t="s">
        <v>131</v>
      </c>
      <c r="N139" s="6"/>
      <c r="O139" s="126"/>
      <c r="P139" s="222" t="str">
        <f t="shared" si="21"/>
        <v>/work/infshared/GPM/Strategic/Source/Track2/Complex/Trigger/Ongoing_Cmplx_Complete_IBDW_WLR.TXT</v>
      </c>
      <c r="Q139" s="221" t="s">
        <v>161</v>
      </c>
      <c r="R139" s="222"/>
      <c r="S139" s="197" t="str">
        <f t="shared" si="19"/>
        <v>$JOBS
LXRSBINOFT014#BEMD_CPX_ODS_IBDW_WLR_VCAP_WL3_GPM3
SCRIPTNAME "/work/infshared/GPM/Strategic/scripts/Track2/Delta_Load/GPM_EPD_PRE_ACXIOM_LOAD_ONGOING_PARALLEL.sh CPD_WL1 CPD CMPLX"
STREAMLOGON AQ953002
DESCRIPTION "Added by composer."
TASKTYPE UNIX
RECOVERY STOP</v>
      </c>
    </row>
    <row r="140" spans="1:19" ht="195.75" thickBot="1" x14ac:dyDescent="0.3">
      <c r="A140" s="226"/>
      <c r="B140" s="219" t="s">
        <v>1</v>
      </c>
      <c r="C140" s="227"/>
      <c r="D140" s="221" t="s">
        <v>278</v>
      </c>
      <c r="E140" s="221" t="s">
        <v>278</v>
      </c>
      <c r="F140" s="247"/>
      <c r="G140" s="221">
        <v>70</v>
      </c>
      <c r="H140" s="118" t="s">
        <v>446</v>
      </c>
      <c r="I140" s="219" t="s">
        <v>21</v>
      </c>
      <c r="J140" s="221" t="s">
        <v>201</v>
      </c>
      <c r="K140" s="225" t="str">
        <f>"/work/infshared/GPM/Strategic/scripts/Track2/Delta_Load/GPM_EPD_PRE_ACXIOM_LOAD_ONGOING_PARALLEL.sh "&amp;D140&amp; " CPD CMPLX"</f>
        <v>/work/infshared/GPM/Strategic/scripts/Track2/Delta_Load/GPM_EPD_PRE_ACXIOM_LOAD_ONGOING_PARALLEL.sh CPD_WL1 CPD CMPLX</v>
      </c>
      <c r="L140" s="221" t="s">
        <v>127</v>
      </c>
      <c r="M140" s="221" t="s">
        <v>131</v>
      </c>
      <c r="N140" s="225"/>
      <c r="O140" s="117"/>
      <c r="P140" s="222" t="str">
        <f t="shared" si="21"/>
        <v>/work/infshared/GPM/Strategic/Source/Track2/Complex/Trigger/Ongoing_Cmplx_Complete_CPD_WL1.TXT</v>
      </c>
      <c r="Q140" s="221"/>
      <c r="R140" s="222"/>
      <c r="S140" s="197" t="str">
        <f t="shared" si="19"/>
        <v>$JOBS
LXRSBINOFT014#BEMD_CPX_ODS_CPD_WL1_GPM3
SCRIPTNAME "/work/infshared/GPM/Strategic/scripts/Track2/Delta_Load/GPM_EPD_GPS_LOAD_ONGOING_PARALLEL.sh"
STREAMLOGON AQ953002
DESCRIPTION "Added by composer."
TASKTYPE UNIX
RECOVERY STOP</v>
      </c>
    </row>
    <row r="141" spans="1:19" ht="222.75" customHeight="1" x14ac:dyDescent="0.25">
      <c r="A141" s="228" t="s">
        <v>164</v>
      </c>
      <c r="B141" s="206" t="s">
        <v>1</v>
      </c>
      <c r="C141" s="229" t="s">
        <v>138</v>
      </c>
      <c r="D141" s="206" t="s">
        <v>139</v>
      </c>
      <c r="E141" s="206" t="s">
        <v>139</v>
      </c>
      <c r="F141" s="248" t="s">
        <v>419</v>
      </c>
      <c r="G141" s="206">
        <v>1</v>
      </c>
      <c r="H141" s="7" t="s">
        <v>271</v>
      </c>
      <c r="I141" s="206" t="s">
        <v>21</v>
      </c>
      <c r="J141" s="208" t="s">
        <v>272</v>
      </c>
      <c r="K141" s="230" t="s">
        <v>434</v>
      </c>
      <c r="L141" s="208" t="s">
        <v>127</v>
      </c>
      <c r="M141" s="206" t="s">
        <v>131</v>
      </c>
      <c r="N141" s="7"/>
      <c r="O141" s="7"/>
      <c r="P141" s="206" t="s">
        <v>273</v>
      </c>
      <c r="Q141" s="208" t="s">
        <v>161</v>
      </c>
      <c r="R141" s="206"/>
      <c r="S141" s="197" t="str">
        <f t="shared" si="19"/>
        <v>$JOBS
LXRSBINOFT014#BEMD_ODS_GRP_PLN_SPNSR_GPM3
SCRIPTNAME "/work/infshared/GPM/Strategic/scripts/Track2/Delta_Load/POST_ACXIOM_WKLY_RFRSH.sh PA"
STREAMLOGON AQ953002
DESCRIPTION "Added by composer."
TASKTYPE UNIX
RECOVERY STOP</v>
      </c>
    </row>
    <row r="142" spans="1:19" ht="225" x14ac:dyDescent="0.25">
      <c r="A142" s="231" t="s">
        <v>182</v>
      </c>
      <c r="B142" s="232" t="s">
        <v>1</v>
      </c>
      <c r="C142" s="232" t="s">
        <v>145</v>
      </c>
      <c r="D142" s="232" t="s">
        <v>132</v>
      </c>
      <c r="E142" s="232" t="s">
        <v>132</v>
      </c>
      <c r="F142" s="249" t="s">
        <v>409</v>
      </c>
      <c r="G142" s="232">
        <v>1</v>
      </c>
      <c r="H142" s="2" t="s">
        <v>199</v>
      </c>
      <c r="I142" s="232" t="s">
        <v>21</v>
      </c>
      <c r="J142" s="233" t="s">
        <v>201</v>
      </c>
      <c r="K142" s="233" t="s">
        <v>324</v>
      </c>
      <c r="L142" s="233" t="s">
        <v>127</v>
      </c>
      <c r="M142" s="232" t="s">
        <v>129</v>
      </c>
      <c r="N142" s="232"/>
      <c r="O142" s="2" t="s">
        <v>480</v>
      </c>
      <c r="P142" s="232" t="s">
        <v>190</v>
      </c>
      <c r="Q142" s="233" t="s">
        <v>161</v>
      </c>
      <c r="R142" s="232"/>
      <c r="S142" s="197" t="str">
        <f t="shared" si="19"/>
        <v>$JOBS
LXRSBINOFT014#BEMD_ODS_PST_AXM_GPM3 (Job level paralleism needs to be implemented here)
SCRIPTNAME "/work/infshared/GPM/Strategic/scripts/Track2/Delta_Load/POST_ACXIOM_WKLY_RFRSH.sh WR"
STREAMLOGON AQ953002
DESCRIPTION "Added by composer."
TASKTYPE UNIX
RECOVERY STOP</v>
      </c>
    </row>
    <row r="143" spans="1:19" ht="210" x14ac:dyDescent="0.25">
      <c r="A143" s="215" t="s">
        <v>436</v>
      </c>
      <c r="B143" s="206" t="s">
        <v>1</v>
      </c>
      <c r="C143" s="206" t="s">
        <v>149</v>
      </c>
      <c r="D143" s="206" t="s">
        <v>132</v>
      </c>
      <c r="E143" s="206" t="s">
        <v>132</v>
      </c>
      <c r="F143" s="248" t="s">
        <v>410</v>
      </c>
      <c r="G143" s="206">
        <v>1</v>
      </c>
      <c r="H143" s="7" t="s">
        <v>200</v>
      </c>
      <c r="I143" s="206" t="s">
        <v>21</v>
      </c>
      <c r="J143" s="208" t="s">
        <v>201</v>
      </c>
      <c r="K143" s="208" t="s">
        <v>325</v>
      </c>
      <c r="L143" s="208" t="s">
        <v>127</v>
      </c>
      <c r="M143" s="206" t="s">
        <v>167</v>
      </c>
      <c r="N143" s="206"/>
      <c r="O143" s="7" t="s">
        <v>435</v>
      </c>
      <c r="P143" s="206" t="s">
        <v>191</v>
      </c>
      <c r="Q143" s="208" t="s">
        <v>192</v>
      </c>
      <c r="R143" s="206"/>
      <c r="S143" s="197" t="str">
        <f t="shared" si="19"/>
        <v>$JOBS
LXRSBINOFT014#BEMD_ODS_WKLY_RFRSH_GPM3
SCRIPTNAME "/work/infshared/GPM/Strategic/scripts/Track2/Delta_Load/GPM_EPD_PRE_ACXIOM_LOAD_ONGOING_PARALLEL.sh CPD_WL1 DIRECT EM"
STREAMLOGON AQ953002
DESCRIPTION "Added by composer."
TASKTYPE UNIX
RECOVERY STOP</v>
      </c>
    </row>
    <row r="144" spans="1:19" ht="44.25" customHeight="1" x14ac:dyDescent="0.25">
      <c r="A144" s="234" t="s">
        <v>437</v>
      </c>
      <c r="B144" s="206" t="s">
        <v>1</v>
      </c>
      <c r="C144" s="206" t="s">
        <v>438</v>
      </c>
      <c r="D144" s="206" t="s">
        <v>132</v>
      </c>
      <c r="E144" s="206" t="s">
        <v>132</v>
      </c>
      <c r="F144" s="248" t="s">
        <v>435</v>
      </c>
      <c r="G144" s="206">
        <v>1</v>
      </c>
      <c r="H144" s="7" t="s">
        <v>439</v>
      </c>
      <c r="I144" s="206" t="s">
        <v>21</v>
      </c>
      <c r="J144" s="208" t="s">
        <v>201</v>
      </c>
      <c r="K144" s="225" t="s">
        <v>442</v>
      </c>
      <c r="L144" s="208" t="s">
        <v>127</v>
      </c>
      <c r="M144" s="206" t="s">
        <v>320</v>
      </c>
      <c r="N144" s="206"/>
      <c r="O144" s="7"/>
      <c r="P144" s="222" t="s">
        <v>443</v>
      </c>
      <c r="Q144" s="208" t="s">
        <v>161</v>
      </c>
      <c r="R144" s="206"/>
    </row>
    <row r="145" spans="1:20" ht="68.25" x14ac:dyDescent="0.25">
      <c r="A145" s="235"/>
      <c r="B145" s="206" t="s">
        <v>1</v>
      </c>
      <c r="C145" s="206" t="s">
        <v>438</v>
      </c>
      <c r="D145" s="206" t="s">
        <v>132</v>
      </c>
      <c r="E145" s="206" t="s">
        <v>132</v>
      </c>
      <c r="F145" s="248" t="s">
        <v>435</v>
      </c>
      <c r="G145" s="206">
        <v>2</v>
      </c>
      <c r="H145" s="7" t="s">
        <v>440</v>
      </c>
      <c r="I145" s="206" t="s">
        <v>21</v>
      </c>
      <c r="J145" s="208" t="s">
        <v>201</v>
      </c>
      <c r="K145" s="225" t="s">
        <v>441</v>
      </c>
      <c r="L145" s="208" t="s">
        <v>127</v>
      </c>
      <c r="M145" s="206" t="s">
        <v>320</v>
      </c>
      <c r="N145" s="206"/>
      <c r="O145" s="7" t="s">
        <v>439</v>
      </c>
      <c r="P145" s="222" t="s">
        <v>444</v>
      </c>
      <c r="Q145" s="208" t="s">
        <v>161</v>
      </c>
      <c r="R145" s="206"/>
    </row>
    <row r="146" spans="1:20" s="237" customFormat="1" ht="22.5" x14ac:dyDescent="0.2">
      <c r="A146" s="215" t="s">
        <v>282</v>
      </c>
      <c r="B146" s="206" t="s">
        <v>1</v>
      </c>
      <c r="C146" s="206" t="s">
        <v>284</v>
      </c>
      <c r="D146" s="206" t="s">
        <v>139</v>
      </c>
      <c r="E146" s="206" t="s">
        <v>139</v>
      </c>
      <c r="F146" s="248" t="s">
        <v>478</v>
      </c>
      <c r="G146" s="236">
        <v>1</v>
      </c>
      <c r="H146" s="14" t="s">
        <v>415</v>
      </c>
      <c r="I146" s="236" t="s">
        <v>21</v>
      </c>
      <c r="J146" s="236" t="s">
        <v>419</v>
      </c>
      <c r="K146" s="236" t="s">
        <v>412</v>
      </c>
      <c r="L146" s="208" t="s">
        <v>127</v>
      </c>
      <c r="M146" s="206" t="s">
        <v>131</v>
      </c>
      <c r="N146" s="208"/>
      <c r="O146" s="14" t="s">
        <v>419</v>
      </c>
      <c r="P146" s="206" t="s">
        <v>479</v>
      </c>
      <c r="Q146" s="208" t="s">
        <v>161</v>
      </c>
      <c r="R146" s="236"/>
      <c r="S146" s="236"/>
      <c r="T146" s="236"/>
    </row>
  </sheetData>
  <mergeCells count="28">
    <mergeCell ref="O39:O56"/>
    <mergeCell ref="A57:A63"/>
    <mergeCell ref="O57:O63"/>
    <mergeCell ref="F39:F56"/>
    <mergeCell ref="A72:A139"/>
    <mergeCell ref="O72:O139"/>
    <mergeCell ref="A64:A66"/>
    <mergeCell ref="O64:O66"/>
    <mergeCell ref="A67:A70"/>
    <mergeCell ref="O67:O70"/>
    <mergeCell ref="C72:C140"/>
    <mergeCell ref="F57:F63"/>
    <mergeCell ref="F64:F66"/>
    <mergeCell ref="F67:F70"/>
    <mergeCell ref="O3:O8"/>
    <mergeCell ref="O9:O17"/>
    <mergeCell ref="A15:A17"/>
    <mergeCell ref="F15:F17"/>
    <mergeCell ref="A18:A38"/>
    <mergeCell ref="F18:F38"/>
    <mergeCell ref="O18:O38"/>
    <mergeCell ref="A144:A145"/>
    <mergeCell ref="F72:F139"/>
    <mergeCell ref="A1:B1"/>
    <mergeCell ref="A3:A14"/>
    <mergeCell ref="C3:C70"/>
    <mergeCell ref="F3:F14"/>
    <mergeCell ref="A39:A5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65"/>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1.25" x14ac:dyDescent="0.25"/>
  <cols>
    <col min="1" max="1" width="23.42578125" style="12" bestFit="1" customWidth="1"/>
    <col min="2" max="2" width="11.5703125" style="12" customWidth="1"/>
    <col min="3" max="3" width="13.5703125" style="12" customWidth="1"/>
    <col min="4" max="4" width="21.140625" style="12" bestFit="1" customWidth="1"/>
    <col min="5" max="5" width="11.140625" style="12" customWidth="1"/>
    <col min="6" max="6" width="14" style="12" bestFit="1" customWidth="1"/>
    <col min="7" max="7" width="8" style="12" bestFit="1" customWidth="1"/>
    <col min="8" max="8" width="17.85546875" style="12" bestFit="1" customWidth="1"/>
    <col min="9" max="9" width="3.42578125" style="12" bestFit="1" customWidth="1"/>
    <col min="10" max="10" width="33.42578125" style="12" customWidth="1"/>
    <col min="11" max="11" width="15.85546875" style="12" hidden="1" customWidth="1"/>
    <col min="12" max="12" width="60.7109375" style="12" customWidth="1"/>
    <col min="13" max="13" width="71.7109375" style="12" customWidth="1"/>
    <col min="14" max="14" width="44.85546875" style="12" customWidth="1"/>
    <col min="15" max="15" width="105.140625" style="12" customWidth="1"/>
    <col min="16" max="16" width="12.140625" style="12" customWidth="1"/>
    <col min="17" max="17" width="12.7109375" style="12" customWidth="1"/>
    <col min="18" max="18" width="11.42578125" style="12" customWidth="1"/>
    <col min="19" max="19" width="23.7109375" style="12" customWidth="1"/>
    <col min="20" max="20" width="27.85546875" style="12" customWidth="1"/>
    <col min="21" max="21" width="32.7109375" style="12" bestFit="1" customWidth="1"/>
    <col min="22" max="16384" width="9.140625" style="12"/>
  </cols>
  <sheetData>
    <row r="1" spans="1:74" ht="14.25" customHeight="1" x14ac:dyDescent="0.25"/>
    <row r="2" spans="1:74" ht="14.25" customHeight="1" x14ac:dyDescent="0.25">
      <c r="A2" s="9" t="s">
        <v>20</v>
      </c>
      <c r="B2" s="13"/>
      <c r="C2" s="10"/>
      <c r="D2" s="13"/>
      <c r="E2" s="13"/>
      <c r="F2" s="13"/>
      <c r="G2" s="13"/>
      <c r="H2" s="13"/>
      <c r="I2" s="13"/>
      <c r="J2" s="13"/>
      <c r="K2" s="13"/>
      <c r="L2" s="13"/>
      <c r="M2" s="13"/>
      <c r="N2" s="13"/>
      <c r="O2" s="13"/>
      <c r="P2" s="13"/>
      <c r="Q2" s="13"/>
      <c r="R2" s="13"/>
      <c r="S2" s="13"/>
      <c r="T2" s="13"/>
    </row>
    <row r="3" spans="1:74" ht="31.5" customHeight="1" x14ac:dyDescent="0.25">
      <c r="A3" s="1" t="s">
        <v>0</v>
      </c>
      <c r="B3" s="1" t="s">
        <v>9</v>
      </c>
      <c r="C3" s="1" t="s">
        <v>1</v>
      </c>
      <c r="D3" s="1" t="s">
        <v>17</v>
      </c>
      <c r="E3" s="1" t="s">
        <v>22</v>
      </c>
      <c r="F3" s="1" t="s">
        <v>98</v>
      </c>
      <c r="G3" s="1" t="s">
        <v>397</v>
      </c>
      <c r="H3" s="1" t="s">
        <v>289</v>
      </c>
      <c r="I3" s="1" t="s">
        <v>2</v>
      </c>
      <c r="J3" s="1" t="s">
        <v>290</v>
      </c>
      <c r="K3" s="1" t="s">
        <v>5</v>
      </c>
      <c r="L3" s="1" t="s">
        <v>11</v>
      </c>
      <c r="M3" s="1" t="s">
        <v>12</v>
      </c>
      <c r="N3" s="1" t="s">
        <v>6</v>
      </c>
      <c r="O3" s="1" t="s">
        <v>7</v>
      </c>
      <c r="P3" s="1" t="s">
        <v>8</v>
      </c>
      <c r="Q3" s="1" t="s">
        <v>10</v>
      </c>
      <c r="R3" s="1" t="s">
        <v>13</v>
      </c>
      <c r="S3" s="1" t="s">
        <v>14</v>
      </c>
      <c r="T3" s="1" t="s">
        <v>394</v>
      </c>
      <c r="U3" s="1" t="s">
        <v>448</v>
      </c>
    </row>
    <row r="4" spans="1:74" s="56" customFormat="1" ht="33.75" customHeight="1" x14ac:dyDescent="0.25">
      <c r="A4" s="51" t="s">
        <v>93</v>
      </c>
      <c r="B4" s="52" t="s">
        <v>129</v>
      </c>
      <c r="C4" s="138" t="s">
        <v>1</v>
      </c>
      <c r="D4" s="150" t="s">
        <v>18</v>
      </c>
      <c r="E4" s="52" t="str">
        <f t="shared" ref="E4:E9" si="0">F4&amp;"_WL1"</f>
        <v>ATLS_WL1</v>
      </c>
      <c r="F4" s="52" t="s">
        <v>23</v>
      </c>
      <c r="G4" s="53"/>
      <c r="H4" s="161" t="s">
        <v>169</v>
      </c>
      <c r="I4" s="52">
        <v>1</v>
      </c>
      <c r="J4" s="52" t="str">
        <f t="shared" ref="J4:J41" si="1">"BEMD_ONG_"&amp;E4&amp;"_GPM3"</f>
        <v>BEMD_ONG_ATLS_WL1_GPM3</v>
      </c>
      <c r="K4" s="54" t="s">
        <v>21</v>
      </c>
      <c r="L4" s="141"/>
      <c r="M4" s="55" t="str">
        <f t="shared" ref="M4:M40" si="2">"/work/infshared/GPM/Strategic/Source/Track3/Inbound/PRE_ACXIOM/CTRL_RGST_"&amp;E4&amp;".TXT"</f>
        <v>/work/infshared/GPM/Strategic/Source/Track3/Inbound/PRE_ACXIOM/CTRL_RGST_ATLS_WL1.TXT</v>
      </c>
      <c r="N4" s="52" t="s">
        <v>97</v>
      </c>
      <c r="O4" s="52" t="str">
        <f t="shared" ref="O4:O41" si="3">"/work/infshared/GPM/Strategic/scripts/Track3/Pre_Acxiom/PRE_ACXIOM_MAIN.sh "&amp;E4</f>
        <v>/work/infshared/GPM/Strategic/scripts/Track3/Pre_Acxiom/PRE_ACXIOM_MAIN.sh ATLS_WL1</v>
      </c>
      <c r="P4" s="52" t="s">
        <v>127</v>
      </c>
      <c r="Q4" s="52"/>
      <c r="R4" s="52" t="s">
        <v>161</v>
      </c>
      <c r="S4" s="52"/>
      <c r="T4" s="52"/>
      <c r="U4" s="56" t="s">
        <v>449</v>
      </c>
    </row>
    <row r="5" spans="1:74" s="56" customFormat="1" ht="14.25" customHeight="1" x14ac:dyDescent="0.25">
      <c r="A5" s="51"/>
      <c r="B5" s="68" t="s">
        <v>129</v>
      </c>
      <c r="C5" s="139"/>
      <c r="D5" s="150"/>
      <c r="E5" s="52" t="str">
        <f t="shared" si="0"/>
        <v>CCM_WL1</v>
      </c>
      <c r="F5" s="52" t="s">
        <v>24</v>
      </c>
      <c r="G5" s="57"/>
      <c r="H5" s="162"/>
      <c r="I5" s="52">
        <v>2</v>
      </c>
      <c r="J5" s="52" t="str">
        <f t="shared" si="1"/>
        <v>BEMD_ONG_CCM_WL1_GPM3</v>
      </c>
      <c r="K5" s="54" t="s">
        <v>21</v>
      </c>
      <c r="L5" s="141"/>
      <c r="M5" s="55" t="str">
        <f t="shared" si="2"/>
        <v>/work/infshared/GPM/Strategic/Source/Track3/Inbound/PRE_ACXIOM/CTRL_RGST_CCM_WL1.TXT</v>
      </c>
      <c r="N5" s="52" t="s">
        <v>97</v>
      </c>
      <c r="O5" s="52" t="str">
        <f t="shared" si="3"/>
        <v>/work/infshared/GPM/Strategic/scripts/Track3/Pre_Acxiom/PRE_ACXIOM_MAIN.sh CCM_WL1</v>
      </c>
      <c r="P5" s="52" t="s">
        <v>127</v>
      </c>
      <c r="Q5" s="52"/>
      <c r="R5" s="52" t="s">
        <v>161</v>
      </c>
      <c r="S5" s="52"/>
      <c r="T5" s="52"/>
      <c r="U5" s="56" t="s">
        <v>449</v>
      </c>
    </row>
    <row r="6" spans="1:74" s="56" customFormat="1" ht="14.25" customHeight="1" x14ac:dyDescent="0.25">
      <c r="A6" s="51"/>
      <c r="B6" s="68" t="s">
        <v>129</v>
      </c>
      <c r="C6" s="139"/>
      <c r="D6" s="150"/>
      <c r="E6" s="52" t="str">
        <f t="shared" si="0"/>
        <v>TCA_WL1</v>
      </c>
      <c r="F6" s="52" t="s">
        <v>29</v>
      </c>
      <c r="G6" s="57"/>
      <c r="H6" s="162"/>
      <c r="I6" s="52">
        <v>3</v>
      </c>
      <c r="J6" s="52" t="str">
        <f t="shared" si="1"/>
        <v>BEMD_ONG_TCA_WL1_GPM3</v>
      </c>
      <c r="K6" s="54" t="s">
        <v>21</v>
      </c>
      <c r="L6" s="141"/>
      <c r="M6" s="55" t="str">
        <f t="shared" si="2"/>
        <v>/work/infshared/GPM/Strategic/Source/Track3/Inbound/PRE_ACXIOM/CTRL_RGST_TCA_WL1.TXT</v>
      </c>
      <c r="N6" s="52" t="s">
        <v>97</v>
      </c>
      <c r="O6" s="52" t="str">
        <f t="shared" si="3"/>
        <v>/work/infshared/GPM/Strategic/scripts/Track3/Pre_Acxiom/PRE_ACXIOM_MAIN.sh TCA_WL1</v>
      </c>
      <c r="P6" s="52" t="s">
        <v>127</v>
      </c>
      <c r="Q6" s="52"/>
      <c r="R6" s="52" t="s">
        <v>161</v>
      </c>
      <c r="S6" s="55"/>
      <c r="T6" s="55"/>
      <c r="U6" s="56" t="s">
        <v>449</v>
      </c>
    </row>
    <row r="7" spans="1:74" s="56" customFormat="1" ht="14.25" customHeight="1" x14ac:dyDescent="0.25">
      <c r="A7" s="51"/>
      <c r="B7" s="68" t="s">
        <v>129</v>
      </c>
      <c r="C7" s="139"/>
      <c r="D7" s="150"/>
      <c r="E7" s="52" t="str">
        <f t="shared" si="0"/>
        <v>CYBR_WL1</v>
      </c>
      <c r="F7" s="52" t="s">
        <v>32</v>
      </c>
      <c r="G7" s="57"/>
      <c r="H7" s="162"/>
      <c r="I7" s="52">
        <v>4</v>
      </c>
      <c r="J7" s="52" t="str">
        <f t="shared" si="1"/>
        <v>BEMD_ONG_CYBR_WL1_GPM3</v>
      </c>
      <c r="K7" s="54" t="s">
        <v>21</v>
      </c>
      <c r="L7" s="141"/>
      <c r="M7" s="55" t="str">
        <f t="shared" si="2"/>
        <v>/work/infshared/GPM/Strategic/Source/Track3/Inbound/PRE_ACXIOM/CTRL_RGST_CYBR_WL1.TXT</v>
      </c>
      <c r="N7" s="52" t="s">
        <v>97</v>
      </c>
      <c r="O7" s="52" t="str">
        <f t="shared" si="3"/>
        <v>/work/infshared/GPM/Strategic/scripts/Track3/Pre_Acxiom/PRE_ACXIOM_MAIN.sh CYBR_WL1</v>
      </c>
      <c r="P7" s="52" t="s">
        <v>127</v>
      </c>
      <c r="Q7" s="52"/>
      <c r="R7" s="52" t="s">
        <v>161</v>
      </c>
      <c r="S7" s="52"/>
      <c r="T7" s="52"/>
      <c r="U7" s="56" t="s">
        <v>449</v>
      </c>
    </row>
    <row r="8" spans="1:74" s="56" customFormat="1" ht="14.25" customHeight="1" x14ac:dyDescent="0.25">
      <c r="A8" s="51"/>
      <c r="B8" s="68" t="s">
        <v>129</v>
      </c>
      <c r="C8" s="139"/>
      <c r="D8" s="150"/>
      <c r="E8" s="52" t="str">
        <f t="shared" si="0"/>
        <v>GPAY_WL1</v>
      </c>
      <c r="F8" s="52" t="s">
        <v>30</v>
      </c>
      <c r="G8" s="57"/>
      <c r="H8" s="162"/>
      <c r="I8" s="52">
        <v>5</v>
      </c>
      <c r="J8" s="52" t="str">
        <f t="shared" si="1"/>
        <v>BEMD_ONG_GPAY_WL1_GPM3</v>
      </c>
      <c r="K8" s="54" t="s">
        <v>21</v>
      </c>
      <c r="L8" s="141"/>
      <c r="M8" s="55" t="str">
        <f t="shared" si="2"/>
        <v>/work/infshared/GPM/Strategic/Source/Track3/Inbound/PRE_ACXIOM/CTRL_RGST_GPAY_WL1.TXT</v>
      </c>
      <c r="N8" s="52" t="s">
        <v>97</v>
      </c>
      <c r="O8" s="52" t="str">
        <f t="shared" si="3"/>
        <v>/work/infshared/GPM/Strategic/scripts/Track3/Pre_Acxiom/PRE_ACXIOM_MAIN.sh GPAY_WL1</v>
      </c>
      <c r="P8" s="52" t="s">
        <v>127</v>
      </c>
      <c r="Q8" s="52"/>
      <c r="R8" s="52" t="s">
        <v>161</v>
      </c>
      <c r="S8" s="52"/>
      <c r="T8" s="52"/>
      <c r="U8" s="56" t="s">
        <v>449</v>
      </c>
    </row>
    <row r="9" spans="1:74" s="56" customFormat="1" ht="14.25" customHeight="1" x14ac:dyDescent="0.25">
      <c r="A9" s="51"/>
      <c r="B9" s="68" t="s">
        <v>129</v>
      </c>
      <c r="C9" s="139"/>
      <c r="D9" s="150"/>
      <c r="E9" s="52" t="str">
        <f t="shared" si="0"/>
        <v>GVUL_WL1</v>
      </c>
      <c r="F9" s="52" t="s">
        <v>26</v>
      </c>
      <c r="G9" s="57"/>
      <c r="H9" s="162"/>
      <c r="I9" s="52">
        <v>6</v>
      </c>
      <c r="J9" s="52" t="str">
        <f t="shared" si="1"/>
        <v>BEMD_ONG_GVUL_WL1_GPM3</v>
      </c>
      <c r="K9" s="54" t="s">
        <v>21</v>
      </c>
      <c r="L9" s="141"/>
      <c r="M9" s="55" t="str">
        <f t="shared" si="2"/>
        <v>/work/infshared/GPM/Strategic/Source/Track3/Inbound/PRE_ACXIOM/CTRL_RGST_GVUL_WL1.TXT</v>
      </c>
      <c r="N9" s="52" t="s">
        <v>97</v>
      </c>
      <c r="O9" s="52" t="str">
        <f t="shared" si="3"/>
        <v>/work/infshared/GPM/Strategic/scripts/Track3/Pre_Acxiom/PRE_ACXIOM_MAIN.sh GVUL_WL1</v>
      </c>
      <c r="P9" s="52" t="s">
        <v>127</v>
      </c>
      <c r="Q9" s="52"/>
      <c r="R9" s="52" t="s">
        <v>161</v>
      </c>
      <c r="S9" s="52"/>
      <c r="T9" s="52"/>
      <c r="U9" s="56" t="s">
        <v>449</v>
      </c>
    </row>
    <row r="10" spans="1:74" s="56" customFormat="1" ht="14.25" customHeight="1" x14ac:dyDescent="0.25">
      <c r="A10" s="51"/>
      <c r="B10" s="68" t="s">
        <v>129</v>
      </c>
      <c r="C10" s="139"/>
      <c r="D10" s="150"/>
      <c r="E10" s="52" t="s">
        <v>94</v>
      </c>
      <c r="F10" s="52" t="s">
        <v>94</v>
      </c>
      <c r="G10" s="57"/>
      <c r="H10" s="162"/>
      <c r="I10" s="52">
        <v>7</v>
      </c>
      <c r="J10" s="52" t="str">
        <f t="shared" si="1"/>
        <v>BEMD_ONG_PCTS_WL1_GPM3</v>
      </c>
      <c r="K10" s="54" t="s">
        <v>21</v>
      </c>
      <c r="L10" s="148"/>
      <c r="M10" s="55" t="str">
        <f t="shared" si="2"/>
        <v>/work/infshared/GPM/Strategic/Source/Track3/Inbound/PRE_ACXIOM/CTRL_RGST_PCTS_WL1.TXT</v>
      </c>
      <c r="N10" s="52" t="s">
        <v>97</v>
      </c>
      <c r="O10" s="52" t="str">
        <f t="shared" si="3"/>
        <v>/work/infshared/GPM/Strategic/scripts/Track3/Pre_Acxiom/PRE_ACXIOM_MAIN.sh PCTS_WL1</v>
      </c>
      <c r="P10" s="52" t="s">
        <v>127</v>
      </c>
      <c r="Q10" s="52"/>
      <c r="R10" s="52" t="s">
        <v>161</v>
      </c>
      <c r="S10" s="55"/>
      <c r="T10" s="55"/>
      <c r="U10" s="56" t="s">
        <v>449</v>
      </c>
    </row>
    <row r="11" spans="1:74" s="56" customFormat="1" ht="14.25" customHeight="1" x14ac:dyDescent="0.25">
      <c r="A11" s="51"/>
      <c r="B11" s="68" t="s">
        <v>129</v>
      </c>
      <c r="C11" s="139"/>
      <c r="D11" s="150"/>
      <c r="E11" s="52" t="s">
        <v>95</v>
      </c>
      <c r="F11" s="52" t="s">
        <v>95</v>
      </c>
      <c r="G11" s="57"/>
      <c r="H11" s="162"/>
      <c r="I11" s="52">
        <v>8</v>
      </c>
      <c r="J11" s="52" t="str">
        <f t="shared" si="1"/>
        <v>BEMD_ONG_PCTS_WL2_GPM3</v>
      </c>
      <c r="K11" s="54" t="s">
        <v>21</v>
      </c>
      <c r="L11" s="148"/>
      <c r="M11" s="55" t="str">
        <f t="shared" si="2"/>
        <v>/work/infshared/GPM/Strategic/Source/Track3/Inbound/PRE_ACXIOM/CTRL_RGST_PCTS_WL2.TXT</v>
      </c>
      <c r="N11" s="52" t="s">
        <v>97</v>
      </c>
      <c r="O11" s="52" t="str">
        <f t="shared" si="3"/>
        <v>/work/infshared/GPM/Strategic/scripts/Track3/Pre_Acxiom/PRE_ACXIOM_MAIN.sh PCTS_WL2</v>
      </c>
      <c r="P11" s="52" t="s">
        <v>127</v>
      </c>
      <c r="Q11" s="52"/>
      <c r="R11" s="52" t="s">
        <v>161</v>
      </c>
      <c r="S11" s="55"/>
      <c r="T11" s="55"/>
      <c r="U11" s="56" t="s">
        <v>449</v>
      </c>
    </row>
    <row r="12" spans="1:74" s="56" customFormat="1" ht="14.25" customHeight="1" x14ac:dyDescent="0.25">
      <c r="A12" s="51"/>
      <c r="B12" s="68" t="s">
        <v>129</v>
      </c>
      <c r="C12" s="139"/>
      <c r="D12" s="150"/>
      <c r="E12" s="52" t="str">
        <f>F12&amp;"_WL1"</f>
        <v>VRPS_WL1</v>
      </c>
      <c r="F12" s="52" t="s">
        <v>31</v>
      </c>
      <c r="G12" s="57"/>
      <c r="H12" s="162"/>
      <c r="I12" s="52">
        <v>9</v>
      </c>
      <c r="J12" s="52" t="str">
        <f t="shared" si="1"/>
        <v>BEMD_ONG_VRPS_WL1_GPM3</v>
      </c>
      <c r="K12" s="54" t="s">
        <v>21</v>
      </c>
      <c r="L12" s="148"/>
      <c r="M12" s="55" t="str">
        <f t="shared" si="2"/>
        <v>/work/infshared/GPM/Strategic/Source/Track3/Inbound/PRE_ACXIOM/CTRL_RGST_VRPS_WL1.TXT</v>
      </c>
      <c r="N12" s="52" t="s">
        <v>97</v>
      </c>
      <c r="O12" s="52" t="str">
        <f t="shared" si="3"/>
        <v>/work/infshared/GPM/Strategic/scripts/Track3/Pre_Acxiom/PRE_ACXIOM_MAIN.sh VRPS_WL1</v>
      </c>
      <c r="P12" s="52" t="s">
        <v>127</v>
      </c>
      <c r="Q12" s="52"/>
      <c r="R12" s="52" t="s">
        <v>161</v>
      </c>
      <c r="S12" s="55"/>
      <c r="T12" s="55"/>
      <c r="U12" s="56" t="s">
        <v>449</v>
      </c>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row>
    <row r="13" spans="1:74" s="56" customFormat="1" ht="14.25" customHeight="1" x14ac:dyDescent="0.25">
      <c r="A13" s="51"/>
      <c r="B13" s="68" t="s">
        <v>129</v>
      </c>
      <c r="C13" s="139"/>
      <c r="D13" s="150"/>
      <c r="E13" s="52" t="str">
        <f>F13&amp;"_WL1"</f>
        <v>LTC_WL1</v>
      </c>
      <c r="F13" s="52" t="s">
        <v>28</v>
      </c>
      <c r="G13" s="57"/>
      <c r="H13" s="162"/>
      <c r="I13" s="52">
        <v>10</v>
      </c>
      <c r="J13" s="52" t="str">
        <f t="shared" si="1"/>
        <v>BEMD_ONG_LTC_WL1_GPM3</v>
      </c>
      <c r="K13" s="54" t="s">
        <v>21</v>
      </c>
      <c r="L13" s="148"/>
      <c r="M13" s="55" t="str">
        <f t="shared" si="2"/>
        <v>/work/infshared/GPM/Strategic/Source/Track3/Inbound/PRE_ACXIOM/CTRL_RGST_LTC_WL1.TXT</v>
      </c>
      <c r="N13" s="52" t="s">
        <v>97</v>
      </c>
      <c r="O13" s="52" t="str">
        <f t="shared" si="3"/>
        <v>/work/infshared/GPM/Strategic/scripts/Track3/Pre_Acxiom/PRE_ACXIOM_MAIN.sh LTC_WL1</v>
      </c>
      <c r="P13" s="52" t="s">
        <v>127</v>
      </c>
      <c r="Q13" s="52"/>
      <c r="R13" s="52" t="s">
        <v>161</v>
      </c>
      <c r="S13" s="55"/>
      <c r="T13" s="55"/>
      <c r="U13" s="56" t="s">
        <v>449</v>
      </c>
    </row>
    <row r="14" spans="1:74" s="56" customFormat="1" ht="14.25" customHeight="1" x14ac:dyDescent="0.25">
      <c r="A14" s="51"/>
      <c r="B14" s="68" t="s">
        <v>129</v>
      </c>
      <c r="C14" s="139"/>
      <c r="D14" s="150"/>
      <c r="E14" s="52" t="str">
        <f>F14&amp;"_WL1"</f>
        <v>GUL_WL1</v>
      </c>
      <c r="F14" s="52" t="s">
        <v>25</v>
      </c>
      <c r="G14" s="57"/>
      <c r="H14" s="162"/>
      <c r="I14" s="52">
        <v>11</v>
      </c>
      <c r="J14" s="52" t="str">
        <f t="shared" si="1"/>
        <v>BEMD_ONG_GUL_WL1_GPM3</v>
      </c>
      <c r="K14" s="54" t="s">
        <v>21</v>
      </c>
      <c r="L14" s="148"/>
      <c r="M14" s="55" t="str">
        <f t="shared" si="2"/>
        <v>/work/infshared/GPM/Strategic/Source/Track3/Inbound/PRE_ACXIOM/CTRL_RGST_GUL_WL1.TXT</v>
      </c>
      <c r="N14" s="52" t="s">
        <v>97</v>
      </c>
      <c r="O14" s="52" t="str">
        <f t="shared" si="3"/>
        <v>/work/infshared/GPM/Strategic/scripts/Track3/Pre_Acxiom/PRE_ACXIOM_MAIN.sh GUL_WL1</v>
      </c>
      <c r="P14" s="52" t="s">
        <v>127</v>
      </c>
      <c r="Q14" s="52"/>
      <c r="R14" s="52" t="s">
        <v>161</v>
      </c>
      <c r="S14" s="52"/>
      <c r="T14" s="52"/>
      <c r="U14" s="56" t="s">
        <v>449</v>
      </c>
    </row>
    <row r="15" spans="1:74" s="56" customFormat="1" ht="14.25" customHeight="1" x14ac:dyDescent="0.25">
      <c r="A15" s="51"/>
      <c r="B15" s="68" t="s">
        <v>129</v>
      </c>
      <c r="C15" s="139"/>
      <c r="D15" s="150"/>
      <c r="E15" s="52" t="str">
        <f>F15&amp;"_WL1"</f>
        <v>TERM_WL1</v>
      </c>
      <c r="F15" s="52" t="s">
        <v>27</v>
      </c>
      <c r="G15" s="57"/>
      <c r="H15" s="162"/>
      <c r="I15" s="52">
        <v>12</v>
      </c>
      <c r="J15" s="52" t="str">
        <f t="shared" si="1"/>
        <v>BEMD_ONG_TERM_WL1_GPM3</v>
      </c>
      <c r="K15" s="54" t="s">
        <v>21</v>
      </c>
      <c r="L15" s="148"/>
      <c r="M15" s="55" t="str">
        <f t="shared" si="2"/>
        <v>/work/infshared/GPM/Strategic/Source/Track3/Inbound/PRE_ACXIOM/CTRL_RGST_TERM_WL1.TXT</v>
      </c>
      <c r="N15" s="52" t="s">
        <v>97</v>
      </c>
      <c r="O15" s="52" t="str">
        <f t="shared" si="3"/>
        <v>/work/infshared/GPM/Strategic/scripts/Track3/Pre_Acxiom/PRE_ACXIOM_MAIN.sh TERM_WL1</v>
      </c>
      <c r="P15" s="52" t="s">
        <v>127</v>
      </c>
      <c r="Q15" s="52"/>
      <c r="R15" s="52" t="s">
        <v>161</v>
      </c>
      <c r="S15" s="55"/>
      <c r="T15" s="55"/>
      <c r="U15" s="56" t="s">
        <v>449</v>
      </c>
    </row>
    <row r="16" spans="1:74" s="56" customFormat="1" ht="14.25" customHeight="1" x14ac:dyDescent="0.25">
      <c r="A16" s="51"/>
      <c r="B16" s="68" t="s">
        <v>129</v>
      </c>
      <c r="C16" s="140"/>
      <c r="D16" s="150"/>
      <c r="E16" s="52" t="s">
        <v>278</v>
      </c>
      <c r="F16" s="52" t="s">
        <v>279</v>
      </c>
      <c r="G16" s="59"/>
      <c r="H16" s="163"/>
      <c r="I16" s="52">
        <v>13</v>
      </c>
      <c r="J16" s="52" t="str">
        <f t="shared" si="1"/>
        <v>BEMD_ONG_CPD_WL1_GPM3</v>
      </c>
      <c r="K16" s="54" t="s">
        <v>21</v>
      </c>
      <c r="L16" s="148"/>
      <c r="M16" s="55" t="str">
        <f t="shared" si="2"/>
        <v>/work/infshared/GPM/Strategic/Source/Track3/Inbound/PRE_ACXIOM/CTRL_RGST_CPD_WL1.TXT</v>
      </c>
      <c r="N16" s="52"/>
      <c r="O16" s="52" t="str">
        <f t="shared" si="3"/>
        <v>/work/infshared/GPM/Strategic/scripts/Track3/Pre_Acxiom/PRE_ACXIOM_MAIN.sh CPD_WL1</v>
      </c>
      <c r="P16" s="52" t="s">
        <v>127</v>
      </c>
      <c r="Q16" s="52"/>
      <c r="R16" s="52" t="s">
        <v>161</v>
      </c>
      <c r="S16" s="55"/>
      <c r="T16" s="55"/>
      <c r="U16" s="56" t="s">
        <v>449</v>
      </c>
    </row>
    <row r="17" spans="1:74" s="56" customFormat="1" ht="14.25" customHeight="1" x14ac:dyDescent="0.25">
      <c r="A17" s="51" t="s">
        <v>291</v>
      </c>
      <c r="B17" s="52" t="s">
        <v>129</v>
      </c>
      <c r="C17" s="54" t="s">
        <v>1</v>
      </c>
      <c r="D17" s="150"/>
      <c r="E17" s="52" t="str">
        <f>F17&amp;"_WL1"</f>
        <v>MAH_WL1</v>
      </c>
      <c r="F17" s="52" t="s">
        <v>66</v>
      </c>
      <c r="G17" s="52"/>
      <c r="H17" s="149" t="s">
        <v>170</v>
      </c>
      <c r="I17" s="52">
        <v>1</v>
      </c>
      <c r="J17" s="52" t="str">
        <f t="shared" si="1"/>
        <v>BEMD_ONG_MAH_WL1_GPM3</v>
      </c>
      <c r="K17" s="54" t="s">
        <v>21</v>
      </c>
      <c r="L17" s="148"/>
      <c r="M17" s="55" t="str">
        <f t="shared" si="2"/>
        <v>/work/infshared/GPM/Strategic/Source/Track3/Inbound/PRE_ACXIOM/CTRL_RGST_MAH_WL1.TXT</v>
      </c>
      <c r="N17" s="52" t="s">
        <v>97</v>
      </c>
      <c r="O17" s="52" t="str">
        <f t="shared" si="3"/>
        <v>/work/infshared/GPM/Strategic/scripts/Track3/Pre_Acxiom/PRE_ACXIOM_MAIN.sh MAH_WL1</v>
      </c>
      <c r="P17" s="52" t="s">
        <v>127</v>
      </c>
      <c r="Q17" s="52"/>
      <c r="R17" s="52" t="s">
        <v>161</v>
      </c>
      <c r="S17" s="55"/>
      <c r="T17" s="55"/>
      <c r="U17" s="56" t="s">
        <v>449</v>
      </c>
    </row>
    <row r="18" spans="1:74" s="56" customFormat="1" ht="14.25" customHeight="1" x14ac:dyDescent="0.25">
      <c r="A18" s="51"/>
      <c r="B18" s="52" t="s">
        <v>129</v>
      </c>
      <c r="C18" s="54" t="s">
        <v>1</v>
      </c>
      <c r="D18" s="150"/>
      <c r="E18" s="52" t="str">
        <f>F18&amp;"_WL1"</f>
        <v>CRIL_WL1</v>
      </c>
      <c r="F18" s="52" t="s">
        <v>33</v>
      </c>
      <c r="G18" s="52"/>
      <c r="H18" s="149"/>
      <c r="I18" s="52">
        <v>2</v>
      </c>
      <c r="J18" s="52" t="str">
        <f t="shared" si="1"/>
        <v>BEMD_ONG_CRIL_WL1_GPM3</v>
      </c>
      <c r="K18" s="54" t="s">
        <v>21</v>
      </c>
      <c r="L18" s="148"/>
      <c r="M18" s="55" t="str">
        <f t="shared" si="2"/>
        <v>/work/infshared/GPM/Strategic/Source/Track3/Inbound/PRE_ACXIOM/CTRL_RGST_CRIL_WL1.TXT</v>
      </c>
      <c r="N18" s="52" t="s">
        <v>97</v>
      </c>
      <c r="O18" s="52" t="str">
        <f t="shared" si="3"/>
        <v>/work/infshared/GPM/Strategic/scripts/Track3/Pre_Acxiom/PRE_ACXIOM_MAIN.sh CRIL_WL1</v>
      </c>
      <c r="P18" s="52" t="s">
        <v>127</v>
      </c>
      <c r="Q18" s="52"/>
      <c r="R18" s="52" t="s">
        <v>161</v>
      </c>
      <c r="S18" s="52"/>
      <c r="T18" s="52"/>
      <c r="U18" s="56" t="s">
        <v>449</v>
      </c>
    </row>
    <row r="19" spans="1:74" s="65" customFormat="1" ht="15.75" customHeight="1" x14ac:dyDescent="0.25">
      <c r="A19" s="51"/>
      <c r="B19" s="60" t="s">
        <v>129</v>
      </c>
      <c r="C19" s="61" t="s">
        <v>1</v>
      </c>
      <c r="D19" s="150"/>
      <c r="E19" s="61" t="str">
        <f>"VSP_WL1"</f>
        <v>VSP_WL1</v>
      </c>
      <c r="F19" s="62" t="s">
        <v>88</v>
      </c>
      <c r="G19" s="62"/>
      <c r="H19" s="149"/>
      <c r="I19" s="62">
        <v>3</v>
      </c>
      <c r="J19" s="62" t="str">
        <f t="shared" si="1"/>
        <v>BEMD_ONG_VSP_WL1_GPM3</v>
      </c>
      <c r="K19" s="63" t="s">
        <v>21</v>
      </c>
      <c r="L19" s="148"/>
      <c r="M19" s="63" t="str">
        <f t="shared" si="2"/>
        <v>/work/infshared/GPM/Strategic/Source/Track3/Inbound/PRE_ACXIOM/CTRL_RGST_VSP_WL1.TXT</v>
      </c>
      <c r="N19" s="62" t="s">
        <v>97</v>
      </c>
      <c r="O19" s="62" t="str">
        <f t="shared" si="3"/>
        <v>/work/infshared/GPM/Strategic/scripts/Track3/Pre_Acxiom/PRE_ACXIOM_MAIN.sh VSP_WL1</v>
      </c>
      <c r="P19" s="62" t="s">
        <v>127</v>
      </c>
      <c r="Q19" s="62"/>
      <c r="R19" s="62" t="s">
        <v>161</v>
      </c>
      <c r="S19" s="63"/>
      <c r="T19" s="63"/>
      <c r="U19" s="64" t="s">
        <v>450</v>
      </c>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row>
    <row r="20" spans="1:74" s="56" customFormat="1" ht="14.25" customHeight="1" x14ac:dyDescent="0.25">
      <c r="A20" s="51" t="s">
        <v>162</v>
      </c>
      <c r="B20" s="54" t="s">
        <v>130</v>
      </c>
      <c r="C20" s="54" t="s">
        <v>1</v>
      </c>
      <c r="D20" s="150"/>
      <c r="E20" s="52" t="str">
        <f t="shared" ref="E20:E42" si="4">F20</f>
        <v>UIS_SEGA</v>
      </c>
      <c r="F20" s="52" t="s">
        <v>67</v>
      </c>
      <c r="G20" s="52"/>
      <c r="H20" s="149" t="s">
        <v>171</v>
      </c>
      <c r="I20" s="52">
        <v>1</v>
      </c>
      <c r="J20" s="52" t="str">
        <f t="shared" si="1"/>
        <v>BEMD_ONG_UIS_SEGA_GPM3</v>
      </c>
      <c r="K20" s="54" t="s">
        <v>21</v>
      </c>
      <c r="L20" s="141"/>
      <c r="M20" s="55" t="str">
        <f t="shared" si="2"/>
        <v>/work/infshared/GPM/Strategic/Source/Track3/Inbound/PRE_ACXIOM/CTRL_RGST_UIS_SEGA.TXT</v>
      </c>
      <c r="N20" s="52" t="s">
        <v>97</v>
      </c>
      <c r="O20" s="52" t="str">
        <f t="shared" si="3"/>
        <v>/work/infshared/GPM/Strategic/scripts/Track3/Pre_Acxiom/PRE_ACXIOM_MAIN.sh UIS_SEGA</v>
      </c>
      <c r="P20" s="52" t="s">
        <v>127</v>
      </c>
      <c r="Q20" s="54"/>
      <c r="R20" s="52" t="s">
        <v>161</v>
      </c>
      <c r="S20" s="54"/>
      <c r="T20" s="54"/>
      <c r="U20" s="56" t="s">
        <v>449</v>
      </c>
    </row>
    <row r="21" spans="1:74" s="56" customFormat="1" ht="14.25" customHeight="1" x14ac:dyDescent="0.25">
      <c r="A21" s="51"/>
      <c r="B21" s="54" t="s">
        <v>130</v>
      </c>
      <c r="C21" s="54" t="s">
        <v>1</v>
      </c>
      <c r="D21" s="150"/>
      <c r="E21" s="52" t="str">
        <f t="shared" si="4"/>
        <v>UIS_SEGB</v>
      </c>
      <c r="F21" s="52" t="s">
        <v>68</v>
      </c>
      <c r="G21" s="52"/>
      <c r="H21" s="149"/>
      <c r="I21" s="52">
        <v>2</v>
      </c>
      <c r="J21" s="52" t="str">
        <f t="shared" si="1"/>
        <v>BEMD_ONG_UIS_SEGB_GPM3</v>
      </c>
      <c r="K21" s="54" t="s">
        <v>21</v>
      </c>
      <c r="L21" s="141"/>
      <c r="M21" s="55" t="str">
        <f t="shared" si="2"/>
        <v>/work/infshared/GPM/Strategic/Source/Track3/Inbound/PRE_ACXIOM/CTRL_RGST_UIS_SEGB.TXT</v>
      </c>
      <c r="N21" s="52" t="s">
        <v>97</v>
      </c>
      <c r="O21" s="52" t="str">
        <f t="shared" si="3"/>
        <v>/work/infshared/GPM/Strategic/scripts/Track3/Pre_Acxiom/PRE_ACXIOM_MAIN.sh UIS_SEGB</v>
      </c>
      <c r="P21" s="52" t="s">
        <v>127</v>
      </c>
      <c r="Q21" s="54"/>
      <c r="R21" s="52" t="s">
        <v>161</v>
      </c>
      <c r="S21" s="54"/>
      <c r="T21" s="54"/>
      <c r="U21" s="56" t="s">
        <v>449</v>
      </c>
    </row>
    <row r="22" spans="1:74" s="56" customFormat="1" ht="14.25" customHeight="1" x14ac:dyDescent="0.25">
      <c r="A22" s="51"/>
      <c r="B22" s="54" t="s">
        <v>130</v>
      </c>
      <c r="C22" s="54" t="s">
        <v>1</v>
      </c>
      <c r="D22" s="150"/>
      <c r="E22" s="52" t="str">
        <f t="shared" si="4"/>
        <v>UIS_SEGC</v>
      </c>
      <c r="F22" s="52" t="s">
        <v>69</v>
      </c>
      <c r="G22" s="52"/>
      <c r="H22" s="149"/>
      <c r="I22" s="52">
        <v>3</v>
      </c>
      <c r="J22" s="52" t="str">
        <f t="shared" si="1"/>
        <v>BEMD_ONG_UIS_SEGC_GPM3</v>
      </c>
      <c r="K22" s="54" t="s">
        <v>21</v>
      </c>
      <c r="L22" s="141"/>
      <c r="M22" s="55" t="str">
        <f t="shared" si="2"/>
        <v>/work/infshared/GPM/Strategic/Source/Track3/Inbound/PRE_ACXIOM/CTRL_RGST_UIS_SEGC.TXT</v>
      </c>
      <c r="N22" s="52" t="s">
        <v>97</v>
      </c>
      <c r="O22" s="52" t="str">
        <f t="shared" si="3"/>
        <v>/work/infshared/GPM/Strategic/scripts/Track3/Pre_Acxiom/PRE_ACXIOM_MAIN.sh UIS_SEGC</v>
      </c>
      <c r="P22" s="52" t="s">
        <v>127</v>
      </c>
      <c r="Q22" s="54"/>
      <c r="R22" s="52" t="s">
        <v>161</v>
      </c>
      <c r="S22" s="54"/>
      <c r="T22" s="54"/>
      <c r="U22" s="56" t="s">
        <v>449</v>
      </c>
    </row>
    <row r="23" spans="1:74" s="56" customFormat="1" ht="14.25" customHeight="1" x14ac:dyDescent="0.25">
      <c r="A23" s="51"/>
      <c r="B23" s="54" t="s">
        <v>130</v>
      </c>
      <c r="C23" s="54" t="s">
        <v>1</v>
      </c>
      <c r="D23" s="150"/>
      <c r="E23" s="52" t="str">
        <f t="shared" si="4"/>
        <v>UIS_SEGD</v>
      </c>
      <c r="F23" s="52" t="s">
        <v>70</v>
      </c>
      <c r="G23" s="52"/>
      <c r="H23" s="149"/>
      <c r="I23" s="52">
        <v>4</v>
      </c>
      <c r="J23" s="52" t="str">
        <f t="shared" si="1"/>
        <v>BEMD_ONG_UIS_SEGD_GPM3</v>
      </c>
      <c r="K23" s="54" t="s">
        <v>21</v>
      </c>
      <c r="L23" s="141"/>
      <c r="M23" s="55" t="str">
        <f t="shared" si="2"/>
        <v>/work/infshared/GPM/Strategic/Source/Track3/Inbound/PRE_ACXIOM/CTRL_RGST_UIS_SEGD.TXT</v>
      </c>
      <c r="N23" s="52" t="s">
        <v>97</v>
      </c>
      <c r="O23" s="52" t="str">
        <f t="shared" si="3"/>
        <v>/work/infshared/GPM/Strategic/scripts/Track3/Pre_Acxiom/PRE_ACXIOM_MAIN.sh UIS_SEGD</v>
      </c>
      <c r="P23" s="52" t="s">
        <v>127</v>
      </c>
      <c r="Q23" s="54"/>
      <c r="R23" s="52" t="s">
        <v>161</v>
      </c>
      <c r="S23" s="54"/>
      <c r="T23" s="54"/>
      <c r="U23" s="56" t="s">
        <v>449</v>
      </c>
    </row>
    <row r="24" spans="1:74" s="56" customFormat="1" ht="14.25" customHeight="1" x14ac:dyDescent="0.25">
      <c r="A24" s="51"/>
      <c r="B24" s="54" t="s">
        <v>130</v>
      </c>
      <c r="C24" s="54" t="s">
        <v>1</v>
      </c>
      <c r="D24" s="150"/>
      <c r="E24" s="52" t="str">
        <f t="shared" si="4"/>
        <v>UIS_SEGE</v>
      </c>
      <c r="F24" s="52" t="s">
        <v>71</v>
      </c>
      <c r="G24" s="52"/>
      <c r="H24" s="149"/>
      <c r="I24" s="52">
        <v>5</v>
      </c>
      <c r="J24" s="52" t="str">
        <f t="shared" si="1"/>
        <v>BEMD_ONG_UIS_SEGE_GPM3</v>
      </c>
      <c r="K24" s="54" t="s">
        <v>21</v>
      </c>
      <c r="L24" s="141"/>
      <c r="M24" s="55" t="str">
        <f t="shared" si="2"/>
        <v>/work/infshared/GPM/Strategic/Source/Track3/Inbound/PRE_ACXIOM/CTRL_RGST_UIS_SEGE.TXT</v>
      </c>
      <c r="N24" s="52" t="s">
        <v>97</v>
      </c>
      <c r="O24" s="52" t="str">
        <f t="shared" si="3"/>
        <v>/work/infshared/GPM/Strategic/scripts/Track3/Pre_Acxiom/PRE_ACXIOM_MAIN.sh UIS_SEGE</v>
      </c>
      <c r="P24" s="52" t="s">
        <v>127</v>
      </c>
      <c r="Q24" s="54"/>
      <c r="R24" s="52" t="s">
        <v>161</v>
      </c>
      <c r="S24" s="54"/>
      <c r="T24" s="54"/>
      <c r="U24" s="56" t="s">
        <v>449</v>
      </c>
    </row>
    <row r="25" spans="1:74" s="56" customFormat="1" ht="14.25" customHeight="1" x14ac:dyDescent="0.25">
      <c r="A25" s="51"/>
      <c r="B25" s="54" t="s">
        <v>130</v>
      </c>
      <c r="C25" s="54" t="s">
        <v>1</v>
      </c>
      <c r="D25" s="150"/>
      <c r="E25" s="52" t="str">
        <f t="shared" si="4"/>
        <v>UIS_SEGF</v>
      </c>
      <c r="F25" s="52" t="s">
        <v>72</v>
      </c>
      <c r="G25" s="52"/>
      <c r="H25" s="149"/>
      <c r="I25" s="52">
        <v>6</v>
      </c>
      <c r="J25" s="52" t="str">
        <f t="shared" si="1"/>
        <v>BEMD_ONG_UIS_SEGF_GPM3</v>
      </c>
      <c r="K25" s="54" t="s">
        <v>21</v>
      </c>
      <c r="L25" s="141"/>
      <c r="M25" s="55" t="str">
        <f t="shared" si="2"/>
        <v>/work/infshared/GPM/Strategic/Source/Track3/Inbound/PRE_ACXIOM/CTRL_RGST_UIS_SEGF.TXT</v>
      </c>
      <c r="N25" s="52" t="s">
        <v>97</v>
      </c>
      <c r="O25" s="52" t="str">
        <f t="shared" si="3"/>
        <v>/work/infshared/GPM/Strategic/scripts/Track3/Pre_Acxiom/PRE_ACXIOM_MAIN.sh UIS_SEGF</v>
      </c>
      <c r="P25" s="52" t="s">
        <v>127</v>
      </c>
      <c r="Q25" s="54"/>
      <c r="R25" s="52" t="s">
        <v>161</v>
      </c>
      <c r="S25" s="55"/>
      <c r="T25" s="55"/>
      <c r="U25" s="56" t="s">
        <v>449</v>
      </c>
    </row>
    <row r="26" spans="1:74" s="56" customFormat="1" ht="14.25" customHeight="1" x14ac:dyDescent="0.25">
      <c r="A26" s="51"/>
      <c r="B26" s="54" t="s">
        <v>130</v>
      </c>
      <c r="C26" s="54" t="s">
        <v>1</v>
      </c>
      <c r="D26" s="150"/>
      <c r="E26" s="52" t="str">
        <f t="shared" si="4"/>
        <v>UIS_SEGH</v>
      </c>
      <c r="F26" s="52" t="s">
        <v>73</v>
      </c>
      <c r="G26" s="52"/>
      <c r="H26" s="149"/>
      <c r="I26" s="52">
        <v>7</v>
      </c>
      <c r="J26" s="52" t="str">
        <f t="shared" si="1"/>
        <v>BEMD_ONG_UIS_SEGH_GPM3</v>
      </c>
      <c r="K26" s="54" t="s">
        <v>21</v>
      </c>
      <c r="L26" s="141"/>
      <c r="M26" s="55" t="str">
        <f t="shared" si="2"/>
        <v>/work/infshared/GPM/Strategic/Source/Track3/Inbound/PRE_ACXIOM/CTRL_RGST_UIS_SEGH.TXT</v>
      </c>
      <c r="N26" s="52" t="s">
        <v>97</v>
      </c>
      <c r="O26" s="52" t="str">
        <f t="shared" si="3"/>
        <v>/work/infshared/GPM/Strategic/scripts/Track3/Pre_Acxiom/PRE_ACXIOM_MAIN.sh UIS_SEGH</v>
      </c>
      <c r="P26" s="52" t="s">
        <v>127</v>
      </c>
      <c r="Q26" s="54"/>
      <c r="R26" s="52" t="s">
        <v>161</v>
      </c>
      <c r="S26" s="55"/>
      <c r="T26" s="55"/>
      <c r="U26" s="56" t="s">
        <v>449</v>
      </c>
    </row>
    <row r="27" spans="1:74" s="56" customFormat="1" ht="14.25" customHeight="1" x14ac:dyDescent="0.25">
      <c r="A27" s="51"/>
      <c r="B27" s="54" t="s">
        <v>130</v>
      </c>
      <c r="C27" s="54" t="s">
        <v>1</v>
      </c>
      <c r="D27" s="150"/>
      <c r="E27" s="52" t="str">
        <f t="shared" si="4"/>
        <v>UIS_SEGI</v>
      </c>
      <c r="F27" s="52" t="s">
        <v>74</v>
      </c>
      <c r="G27" s="52"/>
      <c r="H27" s="149"/>
      <c r="I27" s="52">
        <v>8</v>
      </c>
      <c r="J27" s="52" t="str">
        <f t="shared" si="1"/>
        <v>BEMD_ONG_UIS_SEGI_GPM3</v>
      </c>
      <c r="K27" s="54" t="s">
        <v>21</v>
      </c>
      <c r="L27" s="141"/>
      <c r="M27" s="55" t="str">
        <f t="shared" si="2"/>
        <v>/work/infshared/GPM/Strategic/Source/Track3/Inbound/PRE_ACXIOM/CTRL_RGST_UIS_SEGI.TXT</v>
      </c>
      <c r="N27" s="52" t="s">
        <v>97</v>
      </c>
      <c r="O27" s="52" t="str">
        <f t="shared" si="3"/>
        <v>/work/infshared/GPM/Strategic/scripts/Track3/Pre_Acxiom/PRE_ACXIOM_MAIN.sh UIS_SEGI</v>
      </c>
      <c r="P27" s="52" t="s">
        <v>127</v>
      </c>
      <c r="Q27" s="54"/>
      <c r="R27" s="52" t="s">
        <v>161</v>
      </c>
      <c r="S27" s="55"/>
      <c r="T27" s="55"/>
      <c r="U27" s="56" t="s">
        <v>449</v>
      </c>
    </row>
    <row r="28" spans="1:74" s="56" customFormat="1" ht="14.25" customHeight="1" x14ac:dyDescent="0.25">
      <c r="A28" s="51"/>
      <c r="B28" s="54" t="s">
        <v>130</v>
      </c>
      <c r="C28" s="54" t="s">
        <v>1</v>
      </c>
      <c r="D28" s="150"/>
      <c r="E28" s="52" t="str">
        <f t="shared" si="4"/>
        <v>UIS_SEGJ</v>
      </c>
      <c r="F28" s="52" t="s">
        <v>75</v>
      </c>
      <c r="G28" s="52"/>
      <c r="H28" s="149"/>
      <c r="I28" s="52">
        <v>9</v>
      </c>
      <c r="J28" s="52" t="str">
        <f t="shared" si="1"/>
        <v>BEMD_ONG_UIS_SEGJ_GPM3</v>
      </c>
      <c r="K28" s="54" t="s">
        <v>21</v>
      </c>
      <c r="L28" s="141"/>
      <c r="M28" s="55" t="str">
        <f t="shared" si="2"/>
        <v>/work/infshared/GPM/Strategic/Source/Track3/Inbound/PRE_ACXIOM/CTRL_RGST_UIS_SEGJ.TXT</v>
      </c>
      <c r="N28" s="52" t="s">
        <v>97</v>
      </c>
      <c r="O28" s="52" t="str">
        <f t="shared" si="3"/>
        <v>/work/infshared/GPM/Strategic/scripts/Track3/Pre_Acxiom/PRE_ACXIOM_MAIN.sh UIS_SEGJ</v>
      </c>
      <c r="P28" s="52" t="s">
        <v>127</v>
      </c>
      <c r="Q28" s="54"/>
      <c r="R28" s="52" t="s">
        <v>161</v>
      </c>
      <c r="S28" s="55"/>
      <c r="T28" s="55"/>
      <c r="U28" s="56" t="s">
        <v>449</v>
      </c>
    </row>
    <row r="29" spans="1:74" s="56" customFormat="1" ht="14.25" customHeight="1" x14ac:dyDescent="0.25">
      <c r="A29" s="51"/>
      <c r="B29" s="54" t="s">
        <v>130</v>
      </c>
      <c r="C29" s="54" t="s">
        <v>1</v>
      </c>
      <c r="D29" s="150"/>
      <c r="E29" s="52" t="str">
        <f t="shared" si="4"/>
        <v>UIS_SEGK</v>
      </c>
      <c r="F29" s="52" t="s">
        <v>76</v>
      </c>
      <c r="G29" s="52"/>
      <c r="H29" s="149"/>
      <c r="I29" s="52">
        <v>10</v>
      </c>
      <c r="J29" s="52" t="str">
        <f t="shared" si="1"/>
        <v>BEMD_ONG_UIS_SEGK_GPM3</v>
      </c>
      <c r="K29" s="54" t="s">
        <v>21</v>
      </c>
      <c r="L29" s="141"/>
      <c r="M29" s="55" t="str">
        <f t="shared" si="2"/>
        <v>/work/infshared/GPM/Strategic/Source/Track3/Inbound/PRE_ACXIOM/CTRL_RGST_UIS_SEGK.TXT</v>
      </c>
      <c r="N29" s="52" t="s">
        <v>97</v>
      </c>
      <c r="O29" s="52" t="str">
        <f t="shared" si="3"/>
        <v>/work/infshared/GPM/Strategic/scripts/Track3/Pre_Acxiom/PRE_ACXIOM_MAIN.sh UIS_SEGK</v>
      </c>
      <c r="P29" s="52" t="s">
        <v>127</v>
      </c>
      <c r="Q29" s="54"/>
      <c r="R29" s="52" t="s">
        <v>161</v>
      </c>
      <c r="S29" s="55"/>
      <c r="T29" s="55"/>
      <c r="U29" s="56" t="s">
        <v>449</v>
      </c>
    </row>
    <row r="30" spans="1:74" s="56" customFormat="1" ht="14.25" customHeight="1" x14ac:dyDescent="0.25">
      <c r="A30" s="51"/>
      <c r="B30" s="54" t="s">
        <v>130</v>
      </c>
      <c r="C30" s="54" t="s">
        <v>1</v>
      </c>
      <c r="D30" s="150"/>
      <c r="E30" s="52" t="str">
        <f t="shared" si="4"/>
        <v>UIS_SEGL</v>
      </c>
      <c r="F30" s="52" t="s">
        <v>77</v>
      </c>
      <c r="G30" s="52"/>
      <c r="H30" s="149"/>
      <c r="I30" s="52">
        <v>11</v>
      </c>
      <c r="J30" s="52" t="str">
        <f t="shared" si="1"/>
        <v>BEMD_ONG_UIS_SEGL_GPM3</v>
      </c>
      <c r="K30" s="54" t="s">
        <v>21</v>
      </c>
      <c r="L30" s="141"/>
      <c r="M30" s="55" t="str">
        <f t="shared" si="2"/>
        <v>/work/infshared/GPM/Strategic/Source/Track3/Inbound/PRE_ACXIOM/CTRL_RGST_UIS_SEGL.TXT</v>
      </c>
      <c r="N30" s="52" t="s">
        <v>97</v>
      </c>
      <c r="O30" s="52" t="str">
        <f t="shared" si="3"/>
        <v>/work/infshared/GPM/Strategic/scripts/Track3/Pre_Acxiom/PRE_ACXIOM_MAIN.sh UIS_SEGL</v>
      </c>
      <c r="P30" s="52" t="s">
        <v>127</v>
      </c>
      <c r="Q30" s="54"/>
      <c r="R30" s="52" t="s">
        <v>161</v>
      </c>
      <c r="S30" s="55"/>
      <c r="T30" s="55"/>
      <c r="U30" s="56" t="s">
        <v>449</v>
      </c>
    </row>
    <row r="31" spans="1:74" s="56" customFormat="1" ht="14.25" customHeight="1" x14ac:dyDescent="0.25">
      <c r="A31" s="51"/>
      <c r="B31" s="54" t="s">
        <v>130</v>
      </c>
      <c r="C31" s="54" t="s">
        <v>1</v>
      </c>
      <c r="D31" s="150"/>
      <c r="E31" s="52" t="str">
        <f t="shared" si="4"/>
        <v>UIS_SEGM</v>
      </c>
      <c r="F31" s="52" t="s">
        <v>78</v>
      </c>
      <c r="G31" s="52"/>
      <c r="H31" s="149"/>
      <c r="I31" s="52">
        <v>12</v>
      </c>
      <c r="J31" s="52" t="str">
        <f t="shared" si="1"/>
        <v>BEMD_ONG_UIS_SEGM_GPM3</v>
      </c>
      <c r="K31" s="54" t="s">
        <v>21</v>
      </c>
      <c r="L31" s="141"/>
      <c r="M31" s="55" t="str">
        <f t="shared" si="2"/>
        <v>/work/infshared/GPM/Strategic/Source/Track3/Inbound/PRE_ACXIOM/CTRL_RGST_UIS_SEGM.TXT</v>
      </c>
      <c r="N31" s="52" t="s">
        <v>97</v>
      </c>
      <c r="O31" s="52" t="str">
        <f t="shared" si="3"/>
        <v>/work/infshared/GPM/Strategic/scripts/Track3/Pre_Acxiom/PRE_ACXIOM_MAIN.sh UIS_SEGM</v>
      </c>
      <c r="P31" s="52" t="s">
        <v>127</v>
      </c>
      <c r="Q31" s="54"/>
      <c r="R31" s="52" t="s">
        <v>161</v>
      </c>
      <c r="S31" s="55"/>
      <c r="T31" s="55"/>
      <c r="U31" s="56" t="s">
        <v>449</v>
      </c>
    </row>
    <row r="32" spans="1:74" s="56" customFormat="1" ht="14.25" customHeight="1" x14ac:dyDescent="0.25">
      <c r="A32" s="51"/>
      <c r="B32" s="54" t="s">
        <v>130</v>
      </c>
      <c r="C32" s="54" t="s">
        <v>1</v>
      </c>
      <c r="D32" s="150"/>
      <c r="E32" s="52" t="str">
        <f t="shared" si="4"/>
        <v>UIS_SEGN</v>
      </c>
      <c r="F32" s="52" t="s">
        <v>79</v>
      </c>
      <c r="G32" s="52"/>
      <c r="H32" s="149"/>
      <c r="I32" s="52">
        <v>13</v>
      </c>
      <c r="J32" s="52" t="str">
        <f t="shared" si="1"/>
        <v>BEMD_ONG_UIS_SEGN_GPM3</v>
      </c>
      <c r="K32" s="54" t="s">
        <v>21</v>
      </c>
      <c r="L32" s="141"/>
      <c r="M32" s="55" t="str">
        <f t="shared" si="2"/>
        <v>/work/infshared/GPM/Strategic/Source/Track3/Inbound/PRE_ACXIOM/CTRL_RGST_UIS_SEGN.TXT</v>
      </c>
      <c r="N32" s="52" t="s">
        <v>97</v>
      </c>
      <c r="O32" s="52" t="str">
        <f t="shared" si="3"/>
        <v>/work/infshared/GPM/Strategic/scripts/Track3/Pre_Acxiom/PRE_ACXIOM_MAIN.sh UIS_SEGN</v>
      </c>
      <c r="P32" s="52" t="s">
        <v>127</v>
      </c>
      <c r="Q32" s="54"/>
      <c r="R32" s="52" t="s">
        <v>161</v>
      </c>
      <c r="S32" s="55"/>
      <c r="T32" s="55"/>
      <c r="U32" s="56" t="s">
        <v>449</v>
      </c>
    </row>
    <row r="33" spans="1:74" s="56" customFormat="1" ht="14.25" customHeight="1" x14ac:dyDescent="0.25">
      <c r="A33" s="51"/>
      <c r="B33" s="54" t="s">
        <v>130</v>
      </c>
      <c r="C33" s="54" t="s">
        <v>1</v>
      </c>
      <c r="D33" s="150"/>
      <c r="E33" s="52" t="str">
        <f t="shared" si="4"/>
        <v>UIS_SEGO</v>
      </c>
      <c r="F33" s="52" t="s">
        <v>80</v>
      </c>
      <c r="G33" s="52"/>
      <c r="H33" s="149"/>
      <c r="I33" s="52">
        <v>14</v>
      </c>
      <c r="J33" s="52" t="str">
        <f t="shared" si="1"/>
        <v>BEMD_ONG_UIS_SEGO_GPM3</v>
      </c>
      <c r="K33" s="54" t="s">
        <v>21</v>
      </c>
      <c r="L33" s="141"/>
      <c r="M33" s="55" t="str">
        <f t="shared" si="2"/>
        <v>/work/infshared/GPM/Strategic/Source/Track3/Inbound/PRE_ACXIOM/CTRL_RGST_UIS_SEGO.TXT</v>
      </c>
      <c r="N33" s="52" t="s">
        <v>97</v>
      </c>
      <c r="O33" s="52" t="str">
        <f t="shared" si="3"/>
        <v>/work/infshared/GPM/Strategic/scripts/Track3/Pre_Acxiom/PRE_ACXIOM_MAIN.sh UIS_SEGO</v>
      </c>
      <c r="P33" s="52" t="s">
        <v>127</v>
      </c>
      <c r="Q33" s="54"/>
      <c r="R33" s="52" t="s">
        <v>161</v>
      </c>
      <c r="S33" s="55"/>
      <c r="T33" s="55"/>
      <c r="U33" s="56" t="s">
        <v>449</v>
      </c>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row>
    <row r="34" spans="1:74" s="56" customFormat="1" ht="14.25" customHeight="1" x14ac:dyDescent="0.25">
      <c r="A34" s="51"/>
      <c r="B34" s="54" t="s">
        <v>130</v>
      </c>
      <c r="C34" s="54" t="s">
        <v>1</v>
      </c>
      <c r="D34" s="150"/>
      <c r="E34" s="52" t="str">
        <f t="shared" si="4"/>
        <v>UIS_SEGP</v>
      </c>
      <c r="F34" s="52" t="s">
        <v>81</v>
      </c>
      <c r="G34" s="52"/>
      <c r="H34" s="149"/>
      <c r="I34" s="52">
        <v>15</v>
      </c>
      <c r="J34" s="52" t="str">
        <f t="shared" si="1"/>
        <v>BEMD_ONG_UIS_SEGP_GPM3</v>
      </c>
      <c r="K34" s="54" t="s">
        <v>21</v>
      </c>
      <c r="L34" s="141"/>
      <c r="M34" s="55" t="str">
        <f t="shared" si="2"/>
        <v>/work/infshared/GPM/Strategic/Source/Track3/Inbound/PRE_ACXIOM/CTRL_RGST_UIS_SEGP.TXT</v>
      </c>
      <c r="N34" s="52" t="s">
        <v>97</v>
      </c>
      <c r="O34" s="52" t="str">
        <f t="shared" si="3"/>
        <v>/work/infshared/GPM/Strategic/scripts/Track3/Pre_Acxiom/PRE_ACXIOM_MAIN.sh UIS_SEGP</v>
      </c>
      <c r="P34" s="52" t="s">
        <v>127</v>
      </c>
      <c r="Q34" s="54"/>
      <c r="R34" s="52" t="s">
        <v>161</v>
      </c>
      <c r="S34" s="55"/>
      <c r="T34" s="55"/>
      <c r="U34" s="56" t="s">
        <v>449</v>
      </c>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row>
    <row r="35" spans="1:74" s="56" customFormat="1" ht="14.25" customHeight="1" x14ac:dyDescent="0.25">
      <c r="A35" s="51"/>
      <c r="B35" s="54" t="s">
        <v>130</v>
      </c>
      <c r="C35" s="54" t="s">
        <v>1</v>
      </c>
      <c r="D35" s="150"/>
      <c r="E35" s="52" t="str">
        <f t="shared" si="4"/>
        <v>UIS_SEGR</v>
      </c>
      <c r="F35" s="52" t="s">
        <v>82</v>
      </c>
      <c r="G35" s="52"/>
      <c r="H35" s="149"/>
      <c r="I35" s="52">
        <v>16</v>
      </c>
      <c r="J35" s="52" t="str">
        <f t="shared" si="1"/>
        <v>BEMD_ONG_UIS_SEGR_GPM3</v>
      </c>
      <c r="K35" s="54" t="s">
        <v>21</v>
      </c>
      <c r="L35" s="141"/>
      <c r="M35" s="55" t="str">
        <f t="shared" si="2"/>
        <v>/work/infshared/GPM/Strategic/Source/Track3/Inbound/PRE_ACXIOM/CTRL_RGST_UIS_SEGR.TXT</v>
      </c>
      <c r="N35" s="52" t="s">
        <v>97</v>
      </c>
      <c r="O35" s="52" t="str">
        <f t="shared" si="3"/>
        <v>/work/infshared/GPM/Strategic/scripts/Track3/Pre_Acxiom/PRE_ACXIOM_MAIN.sh UIS_SEGR</v>
      </c>
      <c r="P35" s="52" t="s">
        <v>127</v>
      </c>
      <c r="Q35" s="54"/>
      <c r="R35" s="52" t="s">
        <v>161</v>
      </c>
      <c r="S35" s="55"/>
      <c r="T35" s="55"/>
      <c r="U35" s="56" t="s">
        <v>449</v>
      </c>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row>
    <row r="36" spans="1:74" s="56" customFormat="1" ht="14.25" customHeight="1" x14ac:dyDescent="0.25">
      <c r="A36" s="51"/>
      <c r="B36" s="54" t="s">
        <v>130</v>
      </c>
      <c r="C36" s="54" t="s">
        <v>1</v>
      </c>
      <c r="D36" s="150"/>
      <c r="E36" s="52" t="str">
        <f t="shared" si="4"/>
        <v>UIS_SEGT</v>
      </c>
      <c r="F36" s="52" t="s">
        <v>83</v>
      </c>
      <c r="G36" s="52"/>
      <c r="H36" s="149"/>
      <c r="I36" s="52">
        <v>17</v>
      </c>
      <c r="J36" s="52" t="str">
        <f t="shared" si="1"/>
        <v>BEMD_ONG_UIS_SEGT_GPM3</v>
      </c>
      <c r="K36" s="54" t="s">
        <v>21</v>
      </c>
      <c r="L36" s="141"/>
      <c r="M36" s="55" t="str">
        <f t="shared" si="2"/>
        <v>/work/infshared/GPM/Strategic/Source/Track3/Inbound/PRE_ACXIOM/CTRL_RGST_UIS_SEGT.TXT</v>
      </c>
      <c r="N36" s="52" t="s">
        <v>97</v>
      </c>
      <c r="O36" s="52" t="str">
        <f t="shared" si="3"/>
        <v>/work/infshared/GPM/Strategic/scripts/Track3/Pre_Acxiom/PRE_ACXIOM_MAIN.sh UIS_SEGT</v>
      </c>
      <c r="P36" s="52" t="s">
        <v>127</v>
      </c>
      <c r="Q36" s="54"/>
      <c r="R36" s="52" t="s">
        <v>161</v>
      </c>
      <c r="S36" s="55"/>
      <c r="T36" s="55"/>
      <c r="U36" s="56" t="s">
        <v>449</v>
      </c>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row>
    <row r="37" spans="1:74" s="56" customFormat="1" ht="14.25" customHeight="1" x14ac:dyDescent="0.25">
      <c r="A37" s="51"/>
      <c r="B37" s="54" t="s">
        <v>130</v>
      </c>
      <c r="C37" s="54" t="s">
        <v>1</v>
      </c>
      <c r="D37" s="150"/>
      <c r="E37" s="52" t="str">
        <f t="shared" si="4"/>
        <v>UIS_SEGU</v>
      </c>
      <c r="F37" s="52" t="s">
        <v>84</v>
      </c>
      <c r="G37" s="52"/>
      <c r="H37" s="149"/>
      <c r="I37" s="52">
        <v>18</v>
      </c>
      <c r="J37" s="52" t="str">
        <f t="shared" si="1"/>
        <v>BEMD_ONG_UIS_SEGU_GPM3</v>
      </c>
      <c r="K37" s="54" t="s">
        <v>21</v>
      </c>
      <c r="L37" s="141"/>
      <c r="M37" s="55" t="str">
        <f t="shared" si="2"/>
        <v>/work/infshared/GPM/Strategic/Source/Track3/Inbound/PRE_ACXIOM/CTRL_RGST_UIS_SEGU.TXT</v>
      </c>
      <c r="N37" s="52" t="s">
        <v>97</v>
      </c>
      <c r="O37" s="52" t="str">
        <f t="shared" si="3"/>
        <v>/work/infshared/GPM/Strategic/scripts/Track3/Pre_Acxiom/PRE_ACXIOM_MAIN.sh UIS_SEGU</v>
      </c>
      <c r="P37" s="52" t="s">
        <v>127</v>
      </c>
      <c r="Q37" s="54"/>
      <c r="R37" s="52" t="s">
        <v>161</v>
      </c>
      <c r="S37" s="55"/>
      <c r="T37" s="55"/>
      <c r="U37" s="56" t="s">
        <v>449</v>
      </c>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row>
    <row r="38" spans="1:74" s="56" customFormat="1" ht="14.25" customHeight="1" x14ac:dyDescent="0.25">
      <c r="A38" s="51"/>
      <c r="B38" s="54" t="s">
        <v>130</v>
      </c>
      <c r="C38" s="54" t="s">
        <v>1</v>
      </c>
      <c r="D38" s="150"/>
      <c r="E38" s="52" t="str">
        <f t="shared" si="4"/>
        <v>UIS_SEGV</v>
      </c>
      <c r="F38" s="52" t="s">
        <v>85</v>
      </c>
      <c r="G38" s="52"/>
      <c r="H38" s="149"/>
      <c r="I38" s="52">
        <v>19</v>
      </c>
      <c r="J38" s="52" t="str">
        <f t="shared" si="1"/>
        <v>BEMD_ONG_UIS_SEGV_GPM3</v>
      </c>
      <c r="K38" s="54" t="s">
        <v>21</v>
      </c>
      <c r="L38" s="141"/>
      <c r="M38" s="55" t="str">
        <f t="shared" si="2"/>
        <v>/work/infshared/GPM/Strategic/Source/Track3/Inbound/PRE_ACXIOM/CTRL_RGST_UIS_SEGV.TXT</v>
      </c>
      <c r="N38" s="52" t="s">
        <v>97</v>
      </c>
      <c r="O38" s="52" t="str">
        <f t="shared" si="3"/>
        <v>/work/infshared/GPM/Strategic/scripts/Track3/Pre_Acxiom/PRE_ACXIOM_MAIN.sh UIS_SEGV</v>
      </c>
      <c r="P38" s="52" t="s">
        <v>127</v>
      </c>
      <c r="Q38" s="54"/>
      <c r="R38" s="52" t="s">
        <v>161</v>
      </c>
      <c r="S38" s="55"/>
      <c r="T38" s="55"/>
      <c r="U38" s="56" t="s">
        <v>449</v>
      </c>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row>
    <row r="39" spans="1:74" s="56" customFormat="1" ht="14.25" customHeight="1" x14ac:dyDescent="0.25">
      <c r="A39" s="51"/>
      <c r="B39" s="54" t="s">
        <v>130</v>
      </c>
      <c r="C39" s="54" t="s">
        <v>1</v>
      </c>
      <c r="D39" s="150"/>
      <c r="E39" s="52" t="str">
        <f t="shared" si="4"/>
        <v>UIS_SEGW</v>
      </c>
      <c r="F39" s="52" t="s">
        <v>86</v>
      </c>
      <c r="G39" s="52"/>
      <c r="H39" s="149"/>
      <c r="I39" s="52">
        <v>20</v>
      </c>
      <c r="J39" s="52" t="str">
        <f t="shared" si="1"/>
        <v>BEMD_ONG_UIS_SEGW_GPM3</v>
      </c>
      <c r="K39" s="54" t="s">
        <v>21</v>
      </c>
      <c r="L39" s="141"/>
      <c r="M39" s="55" t="str">
        <f t="shared" si="2"/>
        <v>/work/infshared/GPM/Strategic/Source/Track3/Inbound/PRE_ACXIOM/CTRL_RGST_UIS_SEGW.TXT</v>
      </c>
      <c r="N39" s="52" t="s">
        <v>97</v>
      </c>
      <c r="O39" s="52" t="str">
        <f t="shared" si="3"/>
        <v>/work/infshared/GPM/Strategic/scripts/Track3/Pre_Acxiom/PRE_ACXIOM_MAIN.sh UIS_SEGW</v>
      </c>
      <c r="P39" s="52" t="s">
        <v>127</v>
      </c>
      <c r="Q39" s="54"/>
      <c r="R39" s="52" t="s">
        <v>161</v>
      </c>
      <c r="S39" s="55"/>
      <c r="T39" s="55"/>
      <c r="U39" s="56" t="s">
        <v>449</v>
      </c>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row>
    <row r="40" spans="1:74" s="56" customFormat="1" ht="14.25" customHeight="1" x14ac:dyDescent="0.25">
      <c r="A40" s="51"/>
      <c r="B40" s="54" t="s">
        <v>130</v>
      </c>
      <c r="C40" s="54" t="s">
        <v>1</v>
      </c>
      <c r="D40" s="150"/>
      <c r="E40" s="52" t="str">
        <f t="shared" si="4"/>
        <v>UIS_SEGX</v>
      </c>
      <c r="F40" s="52" t="s">
        <v>87</v>
      </c>
      <c r="G40" s="52"/>
      <c r="H40" s="149"/>
      <c r="I40" s="52">
        <v>21</v>
      </c>
      <c r="J40" s="52" t="str">
        <f t="shared" si="1"/>
        <v>BEMD_ONG_UIS_SEGX_GPM3</v>
      </c>
      <c r="K40" s="54" t="s">
        <v>21</v>
      </c>
      <c r="L40" s="141"/>
      <c r="M40" s="55" t="str">
        <f t="shared" si="2"/>
        <v>/work/infshared/GPM/Strategic/Source/Track3/Inbound/PRE_ACXIOM/CTRL_RGST_UIS_SEGX.TXT</v>
      </c>
      <c r="N40" s="52" t="s">
        <v>97</v>
      </c>
      <c r="O40" s="52" t="str">
        <f t="shared" si="3"/>
        <v>/work/infshared/GPM/Strategic/scripts/Track3/Pre_Acxiom/PRE_ACXIOM_MAIN.sh UIS_SEGX</v>
      </c>
      <c r="P40" s="52" t="s">
        <v>127</v>
      </c>
      <c r="Q40" s="54"/>
      <c r="R40" s="52" t="s">
        <v>161</v>
      </c>
      <c r="S40" s="55"/>
      <c r="T40" s="55"/>
      <c r="U40" s="56" t="s">
        <v>449</v>
      </c>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row>
    <row r="41" spans="1:74" s="56" customFormat="1" ht="14.25" customHeight="1" x14ac:dyDescent="0.25">
      <c r="A41" s="51" t="s">
        <v>297</v>
      </c>
      <c r="B41" s="54" t="s">
        <v>298</v>
      </c>
      <c r="C41" s="54" t="s">
        <v>1</v>
      </c>
      <c r="D41" s="150"/>
      <c r="E41" s="52" t="str">
        <f t="shared" si="4"/>
        <v>UIS_ELGB</v>
      </c>
      <c r="F41" s="52" t="s">
        <v>292</v>
      </c>
      <c r="G41" s="52"/>
      <c r="H41" s="52" t="s">
        <v>423</v>
      </c>
      <c r="I41" s="52">
        <v>1</v>
      </c>
      <c r="J41" s="52" t="str">
        <f t="shared" si="1"/>
        <v>BEMD_ONG_UIS_ELGB_GPM3</v>
      </c>
      <c r="K41" s="54" t="s">
        <v>21</v>
      </c>
      <c r="L41" s="55"/>
      <c r="M41" s="55"/>
      <c r="N41" s="52" t="s">
        <v>97</v>
      </c>
      <c r="O41" s="52" t="str">
        <f t="shared" si="3"/>
        <v>/work/infshared/GPM/Strategic/scripts/Track3/Pre_Acxiom/PRE_ACXIOM_MAIN.sh UIS_ELGB</v>
      </c>
      <c r="P41" s="52" t="s">
        <v>127</v>
      </c>
      <c r="Q41" s="54"/>
      <c r="R41" s="52" t="s">
        <v>161</v>
      </c>
      <c r="S41" s="63" t="s">
        <v>295</v>
      </c>
      <c r="T41" s="63" t="s">
        <v>395</v>
      </c>
      <c r="U41" s="56" t="s">
        <v>449</v>
      </c>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row>
    <row r="42" spans="1:74" s="56" customFormat="1" ht="14.25" customHeight="1" x14ac:dyDescent="0.25">
      <c r="A42" s="51" t="s">
        <v>163</v>
      </c>
      <c r="B42" s="52" t="s">
        <v>131</v>
      </c>
      <c r="C42" s="54" t="s">
        <v>1</v>
      </c>
      <c r="D42" s="150"/>
      <c r="E42" s="52" t="str">
        <f t="shared" si="4"/>
        <v>IBDW_WL1</v>
      </c>
      <c r="F42" s="52" t="s">
        <v>89</v>
      </c>
      <c r="G42" s="52"/>
      <c r="H42" s="149" t="s">
        <v>172</v>
      </c>
      <c r="I42" s="52">
        <v>1</v>
      </c>
      <c r="J42" s="52" t="s">
        <v>134</v>
      </c>
      <c r="K42" s="54" t="s">
        <v>21</v>
      </c>
      <c r="L42" s="141"/>
      <c r="M42" s="55" t="str">
        <f t="shared" ref="M42:M77" si="5">"/work/infshared/GPM/Strategic/Source/Track3/Inbound/PRE_ACXIOM/CTRL_RGST_"&amp;E42&amp;".TXT"</f>
        <v>/work/infshared/GPM/Strategic/Source/Track3/Inbound/PRE_ACXIOM/CTRL_RGST_IBDW_WL1.TXT</v>
      </c>
      <c r="N42" s="52" t="s">
        <v>97</v>
      </c>
      <c r="O42" s="52" t="str">
        <f>"/work/infshared/GPM/Strategic/scripts/Track3/Pre_Acxiom/PRE_ACXIOM_FILE_SPLIT.sh "&amp;E42</f>
        <v>/work/infshared/GPM/Strategic/scripts/Track3/Pre_Acxiom/PRE_ACXIOM_FILE_SPLIT.sh IBDW_WL1</v>
      </c>
      <c r="P42" s="52" t="s">
        <v>127</v>
      </c>
      <c r="Q42" s="52"/>
      <c r="R42" s="52" t="s">
        <v>161</v>
      </c>
      <c r="S42" s="52"/>
      <c r="T42" s="52"/>
      <c r="U42" s="56" t="s">
        <v>449</v>
      </c>
    </row>
    <row r="43" spans="1:74" s="56" customFormat="1" ht="14.25" customHeight="1" x14ac:dyDescent="0.25">
      <c r="A43" s="51"/>
      <c r="B43" s="52" t="s">
        <v>131</v>
      </c>
      <c r="C43" s="54" t="s">
        <v>1</v>
      </c>
      <c r="D43" s="150"/>
      <c r="E43" s="52" t="s">
        <v>99</v>
      </c>
      <c r="F43" s="52" t="s">
        <v>52</v>
      </c>
      <c r="G43" s="52"/>
      <c r="H43" s="149"/>
      <c r="I43" s="52">
        <v>2</v>
      </c>
      <c r="J43" s="52" t="str">
        <f t="shared" ref="J43:J60" si="6">"BEMD_ONG_"&amp;E43&amp;RIGHT(F43,5)&amp;"_GPM3"</f>
        <v>BEMD_ONG_IBDW_WLG_ANNH_GPM3</v>
      </c>
      <c r="K43" s="54" t="s">
        <v>21</v>
      </c>
      <c r="L43" s="141"/>
      <c r="M43" s="67" t="str">
        <f t="shared" si="5"/>
        <v>/work/infshared/GPM/Strategic/Source/Track3/Inbound/PRE_ACXIOM/CTRL_RGST_IBDW_WLG.TXT</v>
      </c>
      <c r="N43" s="52" t="s">
        <v>97</v>
      </c>
      <c r="O43" s="52" t="str">
        <f t="shared" ref="O43:O60" si="7">"/work/infshared/GPM/Strategic/scripts/Track3/Pre_Acxiom/PRE_ACXIOM_MAIN.sh "&amp;E43</f>
        <v>/work/infshared/GPM/Strategic/scripts/Track3/Pre_Acxiom/PRE_ACXIOM_MAIN.sh IBDW_WLG</v>
      </c>
      <c r="P43" s="52" t="s">
        <v>127</v>
      </c>
      <c r="Q43" s="52"/>
      <c r="R43" s="52" t="s">
        <v>161</v>
      </c>
      <c r="S43" s="52"/>
      <c r="T43" s="52"/>
      <c r="U43" s="56" t="s">
        <v>449</v>
      </c>
    </row>
    <row r="44" spans="1:74" s="56" customFormat="1" ht="14.25" customHeight="1" x14ac:dyDescent="0.25">
      <c r="A44" s="51"/>
      <c r="B44" s="52" t="s">
        <v>131</v>
      </c>
      <c r="C44" s="54" t="s">
        <v>1</v>
      </c>
      <c r="D44" s="150"/>
      <c r="E44" s="52" t="s">
        <v>100</v>
      </c>
      <c r="F44" s="52" t="s">
        <v>56</v>
      </c>
      <c r="G44" s="52"/>
      <c r="H44" s="149"/>
      <c r="I44" s="52">
        <v>3</v>
      </c>
      <c r="J44" s="52" t="str">
        <f t="shared" si="6"/>
        <v>BEMD_ONG_IBDW_WLK_CV15_GPM3</v>
      </c>
      <c r="K44" s="54" t="s">
        <v>21</v>
      </c>
      <c r="L44" s="141"/>
      <c r="M44" s="67" t="str">
        <f t="shared" si="5"/>
        <v>/work/infshared/GPM/Strategic/Source/Track3/Inbound/PRE_ACXIOM/CTRL_RGST_IBDW_WLK.TXT</v>
      </c>
      <c r="N44" s="52" t="s">
        <v>97</v>
      </c>
      <c r="O44" s="52" t="str">
        <f t="shared" si="7"/>
        <v>/work/infshared/GPM/Strategic/scripts/Track3/Pre_Acxiom/PRE_ACXIOM_MAIN.sh IBDW_WLK</v>
      </c>
      <c r="P44" s="52" t="s">
        <v>127</v>
      </c>
      <c r="Q44" s="52"/>
      <c r="R44" s="52" t="s">
        <v>161</v>
      </c>
      <c r="S44" s="52"/>
      <c r="T44" s="52"/>
      <c r="U44" s="56" t="s">
        <v>449</v>
      </c>
    </row>
    <row r="45" spans="1:74" s="56" customFormat="1" ht="12.75" customHeight="1" x14ac:dyDescent="0.25">
      <c r="A45" s="51"/>
      <c r="B45" s="52" t="s">
        <v>131</v>
      </c>
      <c r="C45" s="54" t="s">
        <v>1</v>
      </c>
      <c r="D45" s="150"/>
      <c r="E45" s="52" t="s">
        <v>91</v>
      </c>
      <c r="F45" s="52" t="s">
        <v>45</v>
      </c>
      <c r="G45" s="52"/>
      <c r="H45" s="149"/>
      <c r="I45" s="52">
        <v>4</v>
      </c>
      <c r="J45" s="52" t="str">
        <f t="shared" si="6"/>
        <v>BEMD_ONG_IBDW_WL3_EV15_GPM3</v>
      </c>
      <c r="K45" s="54" t="s">
        <v>21</v>
      </c>
      <c r="L45" s="141"/>
      <c r="M45" s="67" t="str">
        <f t="shared" si="5"/>
        <v>/work/infshared/GPM/Strategic/Source/Track3/Inbound/PRE_ACXIOM/CTRL_RGST_IBDW_WL3.TXT</v>
      </c>
      <c r="N45" s="52" t="s">
        <v>97</v>
      </c>
      <c r="O45" s="52" t="str">
        <f t="shared" si="7"/>
        <v>/work/infshared/GPM/Strategic/scripts/Track3/Pre_Acxiom/PRE_ACXIOM_MAIN.sh IBDW_WL3</v>
      </c>
      <c r="P45" s="52" t="s">
        <v>127</v>
      </c>
      <c r="Q45" s="52"/>
      <c r="R45" s="52" t="s">
        <v>161</v>
      </c>
      <c r="S45" s="52"/>
      <c r="T45" s="52"/>
      <c r="U45" s="56" t="s">
        <v>449</v>
      </c>
    </row>
    <row r="46" spans="1:74" s="56" customFormat="1" ht="14.25" customHeight="1" x14ac:dyDescent="0.25">
      <c r="A46" s="51"/>
      <c r="B46" s="52" t="s">
        <v>131</v>
      </c>
      <c r="C46" s="54" t="s">
        <v>1</v>
      </c>
      <c r="D46" s="150"/>
      <c r="E46" s="52" t="s">
        <v>101</v>
      </c>
      <c r="F46" s="52" t="s">
        <v>53</v>
      </c>
      <c r="G46" s="52"/>
      <c r="H46" s="149"/>
      <c r="I46" s="52">
        <v>5</v>
      </c>
      <c r="J46" s="52" t="str">
        <f t="shared" si="6"/>
        <v>BEMD_ONG_IBDW_WLH_LCFS_GPM3</v>
      </c>
      <c r="K46" s="54" t="s">
        <v>21</v>
      </c>
      <c r="L46" s="141"/>
      <c r="M46" s="67" t="str">
        <f t="shared" si="5"/>
        <v>/work/infshared/GPM/Strategic/Source/Track3/Inbound/PRE_ACXIOM/CTRL_RGST_IBDW_WLH.TXT</v>
      </c>
      <c r="N46" s="52" t="s">
        <v>97</v>
      </c>
      <c r="O46" s="52" t="str">
        <f t="shared" si="7"/>
        <v>/work/infshared/GPM/Strategic/scripts/Track3/Pre_Acxiom/PRE_ACXIOM_MAIN.sh IBDW_WLH</v>
      </c>
      <c r="P46" s="52" t="s">
        <v>127</v>
      </c>
      <c r="Q46" s="52"/>
      <c r="R46" s="52" t="s">
        <v>161</v>
      </c>
      <c r="S46" s="52"/>
      <c r="T46" s="52"/>
      <c r="U46" s="56" t="s">
        <v>449</v>
      </c>
    </row>
    <row r="47" spans="1:74" s="56" customFormat="1" ht="14.25" customHeight="1" x14ac:dyDescent="0.25">
      <c r="A47" s="51"/>
      <c r="B47" s="52" t="s">
        <v>131</v>
      </c>
      <c r="C47" s="54" t="s">
        <v>1</v>
      </c>
      <c r="D47" s="150"/>
      <c r="E47" s="52" t="s">
        <v>102</v>
      </c>
      <c r="F47" s="52" t="s">
        <v>57</v>
      </c>
      <c r="G47" s="52"/>
      <c r="H47" s="149"/>
      <c r="I47" s="52">
        <v>6</v>
      </c>
      <c r="J47" s="52" t="str">
        <f t="shared" si="6"/>
        <v>BEMD_ONG_IBDW_WLL_LCMP_GPM3</v>
      </c>
      <c r="K47" s="54" t="s">
        <v>21</v>
      </c>
      <c r="L47" s="141"/>
      <c r="M47" s="67" t="str">
        <f t="shared" si="5"/>
        <v>/work/infshared/GPM/Strategic/Source/Track3/Inbound/PRE_ACXIOM/CTRL_RGST_IBDW_WLL.TXT</v>
      </c>
      <c r="N47" s="52" t="s">
        <v>97</v>
      </c>
      <c r="O47" s="52" t="str">
        <f t="shared" si="7"/>
        <v>/work/infshared/GPM/Strategic/scripts/Track3/Pre_Acxiom/PRE_ACXIOM_MAIN.sh IBDW_WLL</v>
      </c>
      <c r="P47" s="52" t="s">
        <v>127</v>
      </c>
      <c r="Q47" s="52"/>
      <c r="R47" s="52" t="s">
        <v>161</v>
      </c>
      <c r="S47" s="52"/>
      <c r="T47" s="52"/>
      <c r="U47" s="56" t="s">
        <v>449</v>
      </c>
    </row>
    <row r="48" spans="1:74" s="56" customFormat="1" ht="14.25" customHeight="1" x14ac:dyDescent="0.25">
      <c r="A48" s="51"/>
      <c r="B48" s="52" t="s">
        <v>131</v>
      </c>
      <c r="C48" s="54" t="s">
        <v>1</v>
      </c>
      <c r="D48" s="150"/>
      <c r="E48" s="52" t="s">
        <v>103</v>
      </c>
      <c r="F48" s="52" t="s">
        <v>60</v>
      </c>
      <c r="G48" s="52"/>
      <c r="H48" s="149"/>
      <c r="I48" s="52">
        <v>7</v>
      </c>
      <c r="J48" s="52" t="str">
        <f t="shared" si="6"/>
        <v>BEMD_ONG_IBDW_WLO_MPST_GPM3</v>
      </c>
      <c r="K48" s="54" t="s">
        <v>21</v>
      </c>
      <c r="L48" s="141"/>
      <c r="M48" s="67" t="str">
        <f t="shared" si="5"/>
        <v>/work/infshared/GPM/Strategic/Source/Track3/Inbound/PRE_ACXIOM/CTRL_RGST_IBDW_WLO.TXT</v>
      </c>
      <c r="N48" s="52" t="s">
        <v>97</v>
      </c>
      <c r="O48" s="52" t="str">
        <f t="shared" si="7"/>
        <v>/work/infshared/GPM/Strategic/scripts/Track3/Pre_Acxiom/PRE_ACXIOM_MAIN.sh IBDW_WLO</v>
      </c>
      <c r="P48" s="52" t="s">
        <v>127</v>
      </c>
      <c r="Q48" s="52"/>
      <c r="R48" s="52" t="s">
        <v>161</v>
      </c>
      <c r="S48" s="52"/>
      <c r="T48" s="52"/>
      <c r="U48" s="56" t="s">
        <v>449</v>
      </c>
    </row>
    <row r="49" spans="1:21" s="56" customFormat="1" ht="14.25" customHeight="1" x14ac:dyDescent="0.25">
      <c r="A49" s="51"/>
      <c r="B49" s="52" t="s">
        <v>131</v>
      </c>
      <c r="C49" s="54" t="s">
        <v>1</v>
      </c>
      <c r="D49" s="150"/>
      <c r="E49" s="52" t="s">
        <v>89</v>
      </c>
      <c r="F49" s="52" t="s">
        <v>43</v>
      </c>
      <c r="G49" s="142" t="s">
        <v>398</v>
      </c>
      <c r="H49" s="149"/>
      <c r="I49" s="52">
        <v>8</v>
      </c>
      <c r="J49" s="52" t="str">
        <f t="shared" si="6"/>
        <v>BEMD_ONG_IBDW_WL1_MRPS_GPM3</v>
      </c>
      <c r="K49" s="54" t="s">
        <v>21</v>
      </c>
      <c r="L49" s="141"/>
      <c r="M49" s="67" t="str">
        <f t="shared" si="5"/>
        <v>/work/infshared/GPM/Strategic/Source/Track3/Inbound/PRE_ACXIOM/CTRL_RGST_IBDW_WL1.TXT</v>
      </c>
      <c r="N49" s="52" t="s">
        <v>97</v>
      </c>
      <c r="O49" s="52" t="str">
        <f t="shared" si="7"/>
        <v>/work/infshared/GPM/Strategic/scripts/Track3/Pre_Acxiom/PRE_ACXIOM_MAIN.sh IBDW_WL1</v>
      </c>
      <c r="P49" s="52" t="s">
        <v>127</v>
      </c>
      <c r="Q49" s="52"/>
      <c r="R49" s="52" t="s">
        <v>161</v>
      </c>
      <c r="S49" s="52"/>
      <c r="T49" s="52"/>
      <c r="U49" s="56" t="s">
        <v>449</v>
      </c>
    </row>
    <row r="50" spans="1:21" s="56" customFormat="1" ht="14.25" customHeight="1" x14ac:dyDescent="0.25">
      <c r="A50" s="51"/>
      <c r="B50" s="52" t="s">
        <v>131</v>
      </c>
      <c r="C50" s="54" t="s">
        <v>1</v>
      </c>
      <c r="D50" s="150"/>
      <c r="E50" s="52" t="s">
        <v>104</v>
      </c>
      <c r="F50" s="52" t="s">
        <v>51</v>
      </c>
      <c r="G50" s="143"/>
      <c r="H50" s="149"/>
      <c r="I50" s="52">
        <v>9</v>
      </c>
      <c r="J50" s="52" t="str">
        <f t="shared" si="6"/>
        <v>BEMD_ONG_IBDW_WLF_TVUL_GPM3</v>
      </c>
      <c r="K50" s="54" t="s">
        <v>21</v>
      </c>
      <c r="L50" s="141"/>
      <c r="M50" s="67" t="str">
        <f t="shared" si="5"/>
        <v>/work/infshared/GPM/Strategic/Source/Track3/Inbound/PRE_ACXIOM/CTRL_RGST_IBDW_WLF.TXT</v>
      </c>
      <c r="N50" s="52" t="s">
        <v>97</v>
      </c>
      <c r="O50" s="52" t="str">
        <f t="shared" si="7"/>
        <v>/work/infshared/GPM/Strategic/scripts/Track3/Pre_Acxiom/PRE_ACXIOM_MAIN.sh IBDW_WLF</v>
      </c>
      <c r="P50" s="52" t="s">
        <v>127</v>
      </c>
      <c r="Q50" s="52"/>
      <c r="R50" s="52" t="s">
        <v>161</v>
      </c>
      <c r="S50" s="52"/>
      <c r="T50" s="52"/>
      <c r="U50" s="56" t="s">
        <v>449</v>
      </c>
    </row>
    <row r="51" spans="1:21" s="56" customFormat="1" ht="14.25" customHeight="1" x14ac:dyDescent="0.25">
      <c r="A51" s="51"/>
      <c r="B51" s="52" t="s">
        <v>131</v>
      </c>
      <c r="C51" s="54" t="s">
        <v>1</v>
      </c>
      <c r="D51" s="150"/>
      <c r="E51" s="52" t="s">
        <v>105</v>
      </c>
      <c r="F51" s="52" t="s">
        <v>62</v>
      </c>
      <c r="G51" s="143"/>
      <c r="H51" s="149"/>
      <c r="I51" s="52">
        <v>10</v>
      </c>
      <c r="J51" s="52" t="str">
        <f t="shared" si="6"/>
        <v>BEMD_ONG_IBDW_WLQW_ULS_GPM3</v>
      </c>
      <c r="K51" s="54" t="s">
        <v>21</v>
      </c>
      <c r="L51" s="141"/>
      <c r="M51" s="67" t="str">
        <f t="shared" si="5"/>
        <v>/work/infshared/GPM/Strategic/Source/Track3/Inbound/PRE_ACXIOM/CTRL_RGST_IBDW_WLQ.TXT</v>
      </c>
      <c r="N51" s="52" t="s">
        <v>97</v>
      </c>
      <c r="O51" s="52" t="str">
        <f t="shared" si="7"/>
        <v>/work/infshared/GPM/Strategic/scripts/Track3/Pre_Acxiom/PRE_ACXIOM_MAIN.sh IBDW_WLQ</v>
      </c>
      <c r="P51" s="52" t="s">
        <v>127</v>
      </c>
      <c r="Q51" s="52"/>
      <c r="R51" s="52" t="s">
        <v>161</v>
      </c>
      <c r="S51" s="52"/>
      <c r="T51" s="52"/>
      <c r="U51" s="56" t="s">
        <v>449</v>
      </c>
    </row>
    <row r="52" spans="1:21" s="56" customFormat="1" ht="14.25" customHeight="1" x14ac:dyDescent="0.25">
      <c r="A52" s="51"/>
      <c r="B52" s="52" t="s">
        <v>131</v>
      </c>
      <c r="C52" s="54" t="s">
        <v>1</v>
      </c>
      <c r="D52" s="150"/>
      <c r="E52" s="52" t="s">
        <v>106</v>
      </c>
      <c r="F52" s="52" t="s">
        <v>34</v>
      </c>
      <c r="G52" s="143"/>
      <c r="H52" s="149"/>
      <c r="I52" s="52">
        <v>11</v>
      </c>
      <c r="J52" s="52" t="str">
        <f t="shared" si="6"/>
        <v>BEMD_ONG_IBDW_TP1_ANDS_GPM3</v>
      </c>
      <c r="K52" s="54" t="s">
        <v>21</v>
      </c>
      <c r="L52" s="141"/>
      <c r="M52" s="67" t="str">
        <f t="shared" si="5"/>
        <v>/work/infshared/GPM/Strategic/Source/Track3/Inbound/PRE_ACXIOM/CTRL_RGST_IBDW_TP1.TXT</v>
      </c>
      <c r="N52" s="52" t="s">
        <v>97</v>
      </c>
      <c r="O52" s="52" t="str">
        <f t="shared" si="7"/>
        <v>/work/infshared/GPM/Strategic/scripts/Track3/Pre_Acxiom/PRE_ACXIOM_MAIN.sh IBDW_TP1</v>
      </c>
      <c r="P52" s="52" t="s">
        <v>127</v>
      </c>
      <c r="Q52" s="52"/>
      <c r="R52" s="52" t="s">
        <v>161</v>
      </c>
      <c r="S52" s="52"/>
      <c r="T52" s="52"/>
      <c r="U52" s="56" t="s">
        <v>449</v>
      </c>
    </row>
    <row r="53" spans="1:21" s="56" customFormat="1" ht="14.25" customHeight="1" x14ac:dyDescent="0.25">
      <c r="A53" s="51"/>
      <c r="B53" s="52" t="s">
        <v>131</v>
      </c>
      <c r="C53" s="54" t="s">
        <v>1</v>
      </c>
      <c r="D53" s="150"/>
      <c r="E53" s="52" t="s">
        <v>107</v>
      </c>
      <c r="F53" s="52" t="s">
        <v>35</v>
      </c>
      <c r="G53" s="143"/>
      <c r="H53" s="149"/>
      <c r="I53" s="52">
        <v>12</v>
      </c>
      <c r="J53" s="52" t="str">
        <f t="shared" si="6"/>
        <v>BEMD_ONG_IBDW_TP2_FDPC_GPM3</v>
      </c>
      <c r="K53" s="54" t="s">
        <v>21</v>
      </c>
      <c r="L53" s="141"/>
      <c r="M53" s="67" t="str">
        <f t="shared" si="5"/>
        <v>/work/infshared/GPM/Strategic/Source/Track3/Inbound/PRE_ACXIOM/CTRL_RGST_IBDW_TP2.TXT</v>
      </c>
      <c r="N53" s="52" t="s">
        <v>97</v>
      </c>
      <c r="O53" s="52" t="str">
        <f t="shared" si="7"/>
        <v>/work/infshared/GPM/Strategic/scripts/Track3/Pre_Acxiom/PRE_ACXIOM_MAIN.sh IBDW_TP2</v>
      </c>
      <c r="P53" s="52" t="s">
        <v>127</v>
      </c>
      <c r="Q53" s="52"/>
      <c r="R53" s="52" t="s">
        <v>161</v>
      </c>
      <c r="S53" s="52"/>
      <c r="T53" s="52"/>
      <c r="U53" s="56" t="s">
        <v>449</v>
      </c>
    </row>
    <row r="54" spans="1:21" s="56" customFormat="1" ht="14.25" customHeight="1" x14ac:dyDescent="0.25">
      <c r="A54" s="51"/>
      <c r="B54" s="52" t="s">
        <v>131</v>
      </c>
      <c r="C54" s="54" t="s">
        <v>1</v>
      </c>
      <c r="D54" s="150"/>
      <c r="E54" s="52" t="s">
        <v>108</v>
      </c>
      <c r="F54" s="52" t="s">
        <v>36</v>
      </c>
      <c r="G54" s="143"/>
      <c r="H54" s="149"/>
      <c r="I54" s="52">
        <v>13</v>
      </c>
      <c r="J54" s="52" t="str">
        <f t="shared" si="6"/>
        <v>BEMD_ONG_IBDW_TP3_FIDV_GPM3</v>
      </c>
      <c r="K54" s="54" t="s">
        <v>21</v>
      </c>
      <c r="L54" s="141"/>
      <c r="M54" s="67" t="str">
        <f t="shared" si="5"/>
        <v>/work/infshared/GPM/Strategic/Source/Track3/Inbound/PRE_ACXIOM/CTRL_RGST_IBDW_TP3.TXT</v>
      </c>
      <c r="N54" s="52" t="s">
        <v>97</v>
      </c>
      <c r="O54" s="52" t="str">
        <f t="shared" si="7"/>
        <v>/work/infshared/GPM/Strategic/scripts/Track3/Pre_Acxiom/PRE_ACXIOM_MAIN.sh IBDW_TP3</v>
      </c>
      <c r="P54" s="52" t="s">
        <v>127</v>
      </c>
      <c r="Q54" s="52"/>
      <c r="R54" s="52" t="s">
        <v>161</v>
      </c>
      <c r="S54" s="52"/>
      <c r="T54" s="52"/>
      <c r="U54" s="56" t="s">
        <v>449</v>
      </c>
    </row>
    <row r="55" spans="1:21" s="56" customFormat="1" ht="14.25" customHeight="1" x14ac:dyDescent="0.25">
      <c r="A55" s="51"/>
      <c r="B55" s="52" t="s">
        <v>131</v>
      </c>
      <c r="C55" s="54" t="s">
        <v>1</v>
      </c>
      <c r="D55" s="150"/>
      <c r="E55" s="52" t="s">
        <v>109</v>
      </c>
      <c r="F55" s="52" t="s">
        <v>37</v>
      </c>
      <c r="G55" s="143"/>
      <c r="H55" s="149"/>
      <c r="I55" s="52">
        <v>14</v>
      </c>
      <c r="J55" s="52" t="str">
        <f t="shared" si="6"/>
        <v>BEMD_ONG_IBDW_TP4_IBML_GPM3</v>
      </c>
      <c r="K55" s="54" t="s">
        <v>21</v>
      </c>
      <c r="L55" s="141"/>
      <c r="M55" s="67" t="str">
        <f t="shared" si="5"/>
        <v>/work/infshared/GPM/Strategic/Source/Track3/Inbound/PRE_ACXIOM/CTRL_RGST_IBDW_TP4.TXT</v>
      </c>
      <c r="N55" s="52" t="s">
        <v>97</v>
      </c>
      <c r="O55" s="52" t="str">
        <f t="shared" si="7"/>
        <v>/work/infshared/GPM/Strategic/scripts/Track3/Pre_Acxiom/PRE_ACXIOM_MAIN.sh IBDW_TP4</v>
      </c>
      <c r="P55" s="52" t="s">
        <v>127</v>
      </c>
      <c r="Q55" s="52"/>
      <c r="R55" s="52" t="s">
        <v>161</v>
      </c>
      <c r="S55" s="52"/>
      <c r="T55" s="52"/>
      <c r="U55" s="56" t="s">
        <v>449</v>
      </c>
    </row>
    <row r="56" spans="1:21" s="56" customFormat="1" ht="14.25" customHeight="1" x14ac:dyDescent="0.25">
      <c r="A56" s="51"/>
      <c r="B56" s="52" t="s">
        <v>131</v>
      </c>
      <c r="C56" s="54" t="s">
        <v>1</v>
      </c>
      <c r="D56" s="150"/>
      <c r="E56" s="52" t="s">
        <v>110</v>
      </c>
      <c r="F56" s="52" t="s">
        <v>38</v>
      </c>
      <c r="G56" s="143"/>
      <c r="H56" s="149"/>
      <c r="I56" s="52">
        <v>15</v>
      </c>
      <c r="J56" s="52" t="str">
        <f t="shared" si="6"/>
        <v>BEMD_ONG_IBDW_TP5_IBMV_GPM3</v>
      </c>
      <c r="K56" s="54" t="s">
        <v>21</v>
      </c>
      <c r="L56" s="141"/>
      <c r="M56" s="67" t="str">
        <f t="shared" si="5"/>
        <v>/work/infshared/GPM/Strategic/Source/Track3/Inbound/PRE_ACXIOM/CTRL_RGST_IBDW_TP5.TXT</v>
      </c>
      <c r="N56" s="52" t="s">
        <v>97</v>
      </c>
      <c r="O56" s="52" t="str">
        <f t="shared" si="7"/>
        <v>/work/infshared/GPM/Strategic/scripts/Track3/Pre_Acxiom/PRE_ACXIOM_MAIN.sh IBDW_TP5</v>
      </c>
      <c r="P56" s="52" t="s">
        <v>127</v>
      </c>
      <c r="Q56" s="52"/>
      <c r="R56" s="52" t="s">
        <v>161</v>
      </c>
      <c r="S56" s="52"/>
      <c r="T56" s="52"/>
      <c r="U56" s="56" t="s">
        <v>449</v>
      </c>
    </row>
    <row r="57" spans="1:21" s="56" customFormat="1" ht="14.25" customHeight="1" x14ac:dyDescent="0.25">
      <c r="A57" s="51"/>
      <c r="B57" s="52" t="s">
        <v>131</v>
      </c>
      <c r="C57" s="54" t="s">
        <v>1</v>
      </c>
      <c r="D57" s="150"/>
      <c r="E57" s="52" t="s">
        <v>111</v>
      </c>
      <c r="F57" s="52" t="s">
        <v>39</v>
      </c>
      <c r="G57" s="143"/>
      <c r="H57" s="149"/>
      <c r="I57" s="52">
        <v>16</v>
      </c>
      <c r="J57" s="52" t="str">
        <f t="shared" si="6"/>
        <v>BEMD_ONG_IBDW_TP6_MCAM_GPM3</v>
      </c>
      <c r="K57" s="54" t="s">
        <v>21</v>
      </c>
      <c r="L57" s="141"/>
      <c r="M57" s="67" t="str">
        <f t="shared" si="5"/>
        <v>/work/infshared/GPM/Strategic/Source/Track3/Inbound/PRE_ACXIOM/CTRL_RGST_IBDW_TP6.TXT</v>
      </c>
      <c r="N57" s="52" t="s">
        <v>97</v>
      </c>
      <c r="O57" s="52" t="str">
        <f t="shared" si="7"/>
        <v>/work/infshared/GPM/Strategic/scripts/Track3/Pre_Acxiom/PRE_ACXIOM_MAIN.sh IBDW_TP6</v>
      </c>
      <c r="P57" s="52" t="s">
        <v>127</v>
      </c>
      <c r="Q57" s="52"/>
      <c r="R57" s="52" t="s">
        <v>161</v>
      </c>
      <c r="S57" s="52"/>
      <c r="T57" s="52"/>
      <c r="U57" s="56" t="s">
        <v>449</v>
      </c>
    </row>
    <row r="58" spans="1:21" s="56" customFormat="1" ht="14.25" customHeight="1" x14ac:dyDescent="0.25">
      <c r="A58" s="51"/>
      <c r="B58" s="52" t="s">
        <v>131</v>
      </c>
      <c r="C58" s="54" t="s">
        <v>1</v>
      </c>
      <c r="D58" s="150"/>
      <c r="E58" s="52" t="s">
        <v>112</v>
      </c>
      <c r="F58" s="52" t="s">
        <v>40</v>
      </c>
      <c r="G58" s="143"/>
      <c r="H58" s="149"/>
      <c r="I58" s="52">
        <v>17</v>
      </c>
      <c r="J58" s="52" t="str">
        <f t="shared" si="6"/>
        <v>BEMD_ONG_IBDW_TP7W_SBR_GPM3</v>
      </c>
      <c r="K58" s="54" t="s">
        <v>21</v>
      </c>
      <c r="L58" s="141"/>
      <c r="M58" s="67" t="str">
        <f t="shared" si="5"/>
        <v>/work/infshared/GPM/Strategic/Source/Track3/Inbound/PRE_ACXIOM/CTRL_RGST_IBDW_TP7.TXT</v>
      </c>
      <c r="N58" s="52" t="s">
        <v>97</v>
      </c>
      <c r="O58" s="52" t="str">
        <f t="shared" si="7"/>
        <v>/work/infshared/GPM/Strategic/scripts/Track3/Pre_Acxiom/PRE_ACXIOM_MAIN.sh IBDW_TP7</v>
      </c>
      <c r="P58" s="52" t="s">
        <v>127</v>
      </c>
      <c r="Q58" s="52"/>
      <c r="R58" s="52" t="s">
        <v>161</v>
      </c>
      <c r="S58" s="52"/>
      <c r="T58" s="52"/>
      <c r="U58" s="56" t="s">
        <v>449</v>
      </c>
    </row>
    <row r="59" spans="1:21" s="56" customFormat="1" ht="14.25" customHeight="1" x14ac:dyDescent="0.25">
      <c r="A59" s="51"/>
      <c r="B59" s="52" t="s">
        <v>131</v>
      </c>
      <c r="C59" s="54" t="s">
        <v>1</v>
      </c>
      <c r="D59" s="150"/>
      <c r="E59" s="52" t="s">
        <v>113</v>
      </c>
      <c r="F59" s="52" t="s">
        <v>41</v>
      </c>
      <c r="G59" s="143"/>
      <c r="H59" s="149"/>
      <c r="I59" s="52">
        <v>18</v>
      </c>
      <c r="J59" s="52" t="str">
        <f t="shared" si="6"/>
        <v>BEMD_ONG_IBDW_TP8_WPRT_GPM3</v>
      </c>
      <c r="K59" s="54" t="s">
        <v>21</v>
      </c>
      <c r="L59" s="141"/>
      <c r="M59" s="67" t="str">
        <f t="shared" si="5"/>
        <v>/work/infshared/GPM/Strategic/Source/Track3/Inbound/PRE_ACXIOM/CTRL_RGST_IBDW_TP8.TXT</v>
      </c>
      <c r="N59" s="52" t="s">
        <v>97</v>
      </c>
      <c r="O59" s="52" t="str">
        <f t="shared" si="7"/>
        <v>/work/infshared/GPM/Strategic/scripts/Track3/Pre_Acxiom/PRE_ACXIOM_MAIN.sh IBDW_TP8</v>
      </c>
      <c r="P59" s="52" t="s">
        <v>127</v>
      </c>
      <c r="Q59" s="52"/>
      <c r="R59" s="52" t="s">
        <v>161</v>
      </c>
      <c r="S59" s="52"/>
      <c r="T59" s="52"/>
      <c r="U59" s="56" t="s">
        <v>449</v>
      </c>
    </row>
    <row r="60" spans="1:21" s="56" customFormat="1" ht="14.25" customHeight="1" x14ac:dyDescent="0.25">
      <c r="A60" s="51"/>
      <c r="B60" s="52" t="s">
        <v>131</v>
      </c>
      <c r="C60" s="54" t="s">
        <v>1</v>
      </c>
      <c r="D60" s="150"/>
      <c r="E60" s="52" t="s">
        <v>114</v>
      </c>
      <c r="F60" s="52" t="s">
        <v>42</v>
      </c>
      <c r="G60" s="144"/>
      <c r="H60" s="149"/>
      <c r="I60" s="52">
        <v>19</v>
      </c>
      <c r="J60" s="52" t="str">
        <f t="shared" si="6"/>
        <v>BEMD_ONG_IBDW_TP9_FASC_GPM3</v>
      </c>
      <c r="K60" s="54" t="s">
        <v>21</v>
      </c>
      <c r="L60" s="141"/>
      <c r="M60" s="67" t="str">
        <f t="shared" si="5"/>
        <v>/work/infshared/GPM/Strategic/Source/Track3/Inbound/PRE_ACXIOM/CTRL_RGST_IBDW_TP9.TXT</v>
      </c>
      <c r="N60" s="52" t="s">
        <v>97</v>
      </c>
      <c r="O60" s="52" t="str">
        <f t="shared" si="7"/>
        <v>/work/infshared/GPM/Strategic/scripts/Track3/Pre_Acxiom/PRE_ACXIOM_MAIN.sh IBDW_TP9</v>
      </c>
      <c r="P60" s="52" t="s">
        <v>127</v>
      </c>
      <c r="Q60" s="52"/>
      <c r="R60" s="52" t="s">
        <v>161</v>
      </c>
      <c r="S60" s="52"/>
      <c r="T60" s="52"/>
      <c r="U60" s="56" t="s">
        <v>449</v>
      </c>
    </row>
    <row r="61" spans="1:21" s="56" customFormat="1" ht="14.25" customHeight="1" x14ac:dyDescent="0.25">
      <c r="A61" s="51" t="s">
        <v>96</v>
      </c>
      <c r="B61" s="52" t="s">
        <v>131</v>
      </c>
      <c r="C61" s="54" t="s">
        <v>1</v>
      </c>
      <c r="D61" s="150"/>
      <c r="E61" s="52" t="str">
        <f>F61</f>
        <v>IBDW_WL2</v>
      </c>
      <c r="F61" s="52" t="s">
        <v>90</v>
      </c>
      <c r="G61" s="145" t="s">
        <v>398</v>
      </c>
      <c r="H61" s="149" t="s">
        <v>173</v>
      </c>
      <c r="I61" s="52">
        <v>1</v>
      </c>
      <c r="J61" s="52" t="s">
        <v>135</v>
      </c>
      <c r="K61" s="54" t="s">
        <v>21</v>
      </c>
      <c r="L61" s="141"/>
      <c r="M61" s="67" t="str">
        <f t="shared" si="5"/>
        <v>/work/infshared/GPM/Strategic/Source/Track3/Inbound/PRE_ACXIOM/CTRL_RGST_IBDW_WL2.TXT</v>
      </c>
      <c r="N61" s="52" t="s">
        <v>97</v>
      </c>
      <c r="O61" s="52" t="str">
        <f>"/work/infshared/GPM/Strategic/scripts/Track3/Pre_Acxiom/PRE_ACXIOM_FILE_SPLIT.sh "&amp;E61</f>
        <v>/work/infshared/GPM/Strategic/scripts/Track3/Pre_Acxiom/PRE_ACXIOM_FILE_SPLIT.sh IBDW_WL2</v>
      </c>
      <c r="P61" s="52" t="s">
        <v>127</v>
      </c>
      <c r="Q61" s="52"/>
      <c r="R61" s="52" t="s">
        <v>161</v>
      </c>
      <c r="S61" s="52"/>
      <c r="T61" s="52"/>
      <c r="U61" s="56" t="s">
        <v>449</v>
      </c>
    </row>
    <row r="62" spans="1:21" s="56" customFormat="1" ht="14.25" customHeight="1" x14ac:dyDescent="0.25">
      <c r="A62" s="51"/>
      <c r="B62" s="52" t="s">
        <v>131</v>
      </c>
      <c r="C62" s="54" t="s">
        <v>1</v>
      </c>
      <c r="D62" s="150"/>
      <c r="E62" s="52" t="s">
        <v>115</v>
      </c>
      <c r="F62" s="52" t="s">
        <v>64</v>
      </c>
      <c r="G62" s="146"/>
      <c r="H62" s="149"/>
      <c r="I62" s="52">
        <v>2</v>
      </c>
      <c r="J62" s="52" t="str">
        <f>"BEMD_ONG_"&amp;E62&amp;RIGHT(F62,4)&amp;"_GPM3"</f>
        <v>BEMD_ONG_IBDW_WLS_PAS_GPM3</v>
      </c>
      <c r="K62" s="54" t="s">
        <v>21</v>
      </c>
      <c r="L62" s="141"/>
      <c r="M62" s="67" t="str">
        <f t="shared" si="5"/>
        <v>/work/infshared/GPM/Strategic/Source/Track3/Inbound/PRE_ACXIOM/CTRL_RGST_IBDW_WLS.TXT</v>
      </c>
      <c r="N62" s="52" t="s">
        <v>97</v>
      </c>
      <c r="O62" s="52" t="str">
        <f t="shared" ref="O62:O68" si="8">"/work/infshared/GPM/Strategic/scripts/Track3/Pre_Acxiom/PRE_ACXIOM_MAIN.sh "&amp;E62</f>
        <v>/work/infshared/GPM/Strategic/scripts/Track3/Pre_Acxiom/PRE_ACXIOM_MAIN.sh IBDW_WLS</v>
      </c>
      <c r="P62" s="52" t="s">
        <v>127</v>
      </c>
      <c r="Q62" s="52"/>
      <c r="R62" s="52" t="s">
        <v>161</v>
      </c>
      <c r="S62" s="52"/>
      <c r="T62" s="52"/>
      <c r="U62" s="56" t="s">
        <v>449</v>
      </c>
    </row>
    <row r="63" spans="1:21" s="56" customFormat="1" ht="14.25" customHeight="1" x14ac:dyDescent="0.25">
      <c r="A63" s="51"/>
      <c r="B63" s="52" t="s">
        <v>131</v>
      </c>
      <c r="C63" s="54" t="s">
        <v>1</v>
      </c>
      <c r="D63" s="150"/>
      <c r="E63" s="52" t="s">
        <v>116</v>
      </c>
      <c r="F63" s="52" t="s">
        <v>48</v>
      </c>
      <c r="G63" s="146"/>
      <c r="H63" s="149"/>
      <c r="I63" s="52">
        <v>3</v>
      </c>
      <c r="J63" s="52" t="str">
        <f>"BEMD_ONG_"&amp;E63&amp;RIGHT(F63,4)&amp;"_GPM3"</f>
        <v>BEMD_ONG_IBDW_WL7_PMF_GPM3</v>
      </c>
      <c r="K63" s="54" t="s">
        <v>21</v>
      </c>
      <c r="L63" s="141"/>
      <c r="M63" s="67" t="str">
        <f t="shared" si="5"/>
        <v>/work/infshared/GPM/Strategic/Source/Track3/Inbound/PRE_ACXIOM/CTRL_RGST_IBDW_WL7.TXT</v>
      </c>
      <c r="N63" s="52" t="s">
        <v>97</v>
      </c>
      <c r="O63" s="52" t="str">
        <f t="shared" si="8"/>
        <v>/work/infshared/GPM/Strategic/scripts/Track3/Pre_Acxiom/PRE_ACXIOM_MAIN.sh IBDW_WL7</v>
      </c>
      <c r="P63" s="52" t="s">
        <v>127</v>
      </c>
      <c r="Q63" s="52"/>
      <c r="R63" s="52" t="s">
        <v>161</v>
      </c>
      <c r="S63" s="52"/>
      <c r="T63" s="52"/>
      <c r="U63" s="56" t="s">
        <v>449</v>
      </c>
    </row>
    <row r="64" spans="1:21" s="56" customFormat="1" ht="14.25" customHeight="1" x14ac:dyDescent="0.25">
      <c r="A64" s="51"/>
      <c r="B64" s="52" t="s">
        <v>131</v>
      </c>
      <c r="C64" s="54" t="s">
        <v>1</v>
      </c>
      <c r="D64" s="150"/>
      <c r="E64" s="52" t="s">
        <v>92</v>
      </c>
      <c r="F64" s="52" t="s">
        <v>46</v>
      </c>
      <c r="G64" s="146"/>
      <c r="H64" s="149"/>
      <c r="I64" s="52">
        <v>4</v>
      </c>
      <c r="J64" s="52" t="str">
        <f>"BEMD_ONG_"&amp;E64&amp;RIGHT(F64,5)&amp;"_GPM3"</f>
        <v>BEMD_ONG_IBDW_WL4_VARI_GPM3</v>
      </c>
      <c r="K64" s="54" t="s">
        <v>21</v>
      </c>
      <c r="L64" s="141"/>
      <c r="M64" s="67" t="str">
        <f t="shared" si="5"/>
        <v>/work/infshared/GPM/Strategic/Source/Track3/Inbound/PRE_ACXIOM/CTRL_RGST_IBDW_WL4.TXT</v>
      </c>
      <c r="N64" s="52" t="s">
        <v>97</v>
      </c>
      <c r="O64" s="52" t="str">
        <f t="shared" si="8"/>
        <v>/work/infshared/GPM/Strategic/scripts/Track3/Pre_Acxiom/PRE_ACXIOM_MAIN.sh IBDW_WL4</v>
      </c>
      <c r="P64" s="52" t="s">
        <v>127</v>
      </c>
      <c r="Q64" s="52"/>
      <c r="R64" s="52" t="s">
        <v>161</v>
      </c>
      <c r="S64" s="52"/>
      <c r="T64" s="52"/>
      <c r="U64" s="56" t="s">
        <v>449</v>
      </c>
    </row>
    <row r="65" spans="1:21" s="56" customFormat="1" ht="14.25" customHeight="1" x14ac:dyDescent="0.25">
      <c r="A65" s="51"/>
      <c r="B65" s="52" t="s">
        <v>131</v>
      </c>
      <c r="C65" s="54" t="s">
        <v>1</v>
      </c>
      <c r="D65" s="150"/>
      <c r="E65" s="52" t="s">
        <v>117</v>
      </c>
      <c r="F65" s="52" t="s">
        <v>49</v>
      </c>
      <c r="G65" s="146"/>
      <c r="H65" s="149"/>
      <c r="I65" s="52">
        <v>5</v>
      </c>
      <c r="J65" s="52" t="str">
        <f>"BEMD_ONG_"&amp;E65&amp;RIGHT(F65,5)&amp;"_GPM3"</f>
        <v>BEMD_ONG_IBDW_WLB_VENT_GPM3</v>
      </c>
      <c r="K65" s="54" t="s">
        <v>21</v>
      </c>
      <c r="L65" s="141"/>
      <c r="M65" s="67" t="str">
        <f t="shared" si="5"/>
        <v>/work/infshared/GPM/Strategic/Source/Track3/Inbound/PRE_ACXIOM/CTRL_RGST_IBDW_WLB.TXT</v>
      </c>
      <c r="N65" s="52" t="s">
        <v>97</v>
      </c>
      <c r="O65" s="52" t="str">
        <f t="shared" si="8"/>
        <v>/work/infshared/GPM/Strategic/scripts/Track3/Pre_Acxiom/PRE_ACXIOM_MAIN.sh IBDW_WLB</v>
      </c>
      <c r="P65" s="52" t="s">
        <v>127</v>
      </c>
      <c r="Q65" s="52"/>
      <c r="R65" s="52" t="s">
        <v>161</v>
      </c>
      <c r="S65" s="52"/>
      <c r="T65" s="52"/>
      <c r="U65" s="56" t="s">
        <v>449</v>
      </c>
    </row>
    <row r="66" spans="1:21" s="56" customFormat="1" ht="14.25" customHeight="1" x14ac:dyDescent="0.25">
      <c r="A66" s="51"/>
      <c r="B66" s="52" t="s">
        <v>131</v>
      </c>
      <c r="C66" s="54" t="s">
        <v>1</v>
      </c>
      <c r="D66" s="150"/>
      <c r="E66" s="52" t="s">
        <v>118</v>
      </c>
      <c r="F66" s="52" t="s">
        <v>65</v>
      </c>
      <c r="G66" s="146"/>
      <c r="H66" s="149"/>
      <c r="I66" s="52">
        <v>6</v>
      </c>
      <c r="J66" s="52" t="str">
        <f>"BEMD_ONG_"&amp;E66&amp;RIGHT(F66,5)&amp;"_GPM3"</f>
        <v>BEMD_ONG_IBDW_WLT_VNCH_GPM3</v>
      </c>
      <c r="K66" s="54" t="s">
        <v>21</v>
      </c>
      <c r="L66" s="141"/>
      <c r="M66" s="67" t="str">
        <f t="shared" si="5"/>
        <v>/work/infshared/GPM/Strategic/Source/Track3/Inbound/PRE_ACXIOM/CTRL_RGST_IBDW_WLT.TXT</v>
      </c>
      <c r="N66" s="52" t="s">
        <v>97</v>
      </c>
      <c r="O66" s="52" t="str">
        <f t="shared" si="8"/>
        <v>/work/infshared/GPM/Strategic/scripts/Track3/Pre_Acxiom/PRE_ACXIOM_MAIN.sh IBDW_WLT</v>
      </c>
      <c r="P66" s="52" t="s">
        <v>127</v>
      </c>
      <c r="Q66" s="52"/>
      <c r="R66" s="52" t="s">
        <v>161</v>
      </c>
      <c r="S66" s="52"/>
      <c r="T66" s="52"/>
      <c r="U66" s="56" t="s">
        <v>449</v>
      </c>
    </row>
    <row r="67" spans="1:21" s="56" customFormat="1" ht="14.25" customHeight="1" x14ac:dyDescent="0.25">
      <c r="A67" s="51"/>
      <c r="B67" s="52" t="s">
        <v>131</v>
      </c>
      <c r="C67" s="54" t="s">
        <v>1</v>
      </c>
      <c r="D67" s="150"/>
      <c r="E67" s="52" t="s">
        <v>119</v>
      </c>
      <c r="F67" s="52" t="s">
        <v>50</v>
      </c>
      <c r="G67" s="146"/>
      <c r="H67" s="149"/>
      <c r="I67" s="52">
        <v>7</v>
      </c>
      <c r="J67" s="52" t="str">
        <f>"BEMD_ONG_"&amp;E67&amp;RIGHT(F67,5)&amp;"_GPM3"</f>
        <v>BEMD_ONG_IBDW_WLD_VTG1_GPM3</v>
      </c>
      <c r="K67" s="54" t="s">
        <v>21</v>
      </c>
      <c r="L67" s="141"/>
      <c r="M67" s="67" t="str">
        <f t="shared" si="5"/>
        <v>/work/infshared/GPM/Strategic/Source/Track3/Inbound/PRE_ACXIOM/CTRL_RGST_IBDW_WLD.TXT</v>
      </c>
      <c r="N67" s="52" t="s">
        <v>97</v>
      </c>
      <c r="O67" s="52" t="str">
        <f t="shared" si="8"/>
        <v>/work/infshared/GPM/Strategic/scripts/Track3/Pre_Acxiom/PRE_ACXIOM_MAIN.sh IBDW_WLD</v>
      </c>
      <c r="P67" s="52" t="s">
        <v>127</v>
      </c>
      <c r="Q67" s="52"/>
      <c r="R67" s="52" t="s">
        <v>161</v>
      </c>
      <c r="S67" s="52"/>
      <c r="T67" s="52"/>
      <c r="U67" s="56" t="s">
        <v>449</v>
      </c>
    </row>
    <row r="68" spans="1:21" s="56" customFormat="1" ht="14.25" customHeight="1" x14ac:dyDescent="0.25">
      <c r="A68" s="51"/>
      <c r="B68" s="52" t="s">
        <v>131</v>
      </c>
      <c r="C68" s="54" t="s">
        <v>1</v>
      </c>
      <c r="D68" s="150"/>
      <c r="E68" s="52" t="s">
        <v>120</v>
      </c>
      <c r="F68" s="52" t="s">
        <v>47</v>
      </c>
      <c r="G68" s="147"/>
      <c r="H68" s="149"/>
      <c r="I68" s="52">
        <v>8</v>
      </c>
      <c r="J68" s="52" t="str">
        <f>"BEMD_ONG_"&amp;E68&amp;RIGHT(F68,5)&amp;"_GPM3"</f>
        <v>BEMD_ONG_IBDW_WL5_VTRD_GPM3</v>
      </c>
      <c r="K68" s="54" t="s">
        <v>21</v>
      </c>
      <c r="L68" s="141"/>
      <c r="M68" s="67" t="str">
        <f t="shared" si="5"/>
        <v>/work/infshared/GPM/Strategic/Source/Track3/Inbound/PRE_ACXIOM/CTRL_RGST_IBDW_WL5.TXT</v>
      </c>
      <c r="N68" s="52" t="s">
        <v>97</v>
      </c>
      <c r="O68" s="52" t="str">
        <f t="shared" si="8"/>
        <v>/work/infshared/GPM/Strategic/scripts/Track3/Pre_Acxiom/PRE_ACXIOM_MAIN.sh IBDW_WL5</v>
      </c>
      <c r="P68" s="52" t="s">
        <v>127</v>
      </c>
      <c r="Q68" s="52"/>
      <c r="R68" s="52" t="s">
        <v>161</v>
      </c>
      <c r="S68" s="52"/>
      <c r="T68" s="52"/>
      <c r="U68" s="56" t="s">
        <v>449</v>
      </c>
    </row>
    <row r="69" spans="1:21" s="56" customFormat="1" ht="14.25" customHeight="1" x14ac:dyDescent="0.25">
      <c r="A69" s="51" t="s">
        <v>293</v>
      </c>
      <c r="B69" s="52" t="s">
        <v>131</v>
      </c>
      <c r="C69" s="54" t="s">
        <v>1</v>
      </c>
      <c r="D69" s="150"/>
      <c r="E69" s="52" t="str">
        <f>F69</f>
        <v>IBDW_WL3</v>
      </c>
      <c r="F69" s="52" t="s">
        <v>91</v>
      </c>
      <c r="G69" s="142" t="s">
        <v>398</v>
      </c>
      <c r="H69" s="149" t="s">
        <v>174</v>
      </c>
      <c r="I69" s="52">
        <v>1</v>
      </c>
      <c r="J69" s="52" t="s">
        <v>136</v>
      </c>
      <c r="K69" s="54" t="s">
        <v>21</v>
      </c>
      <c r="L69" s="141"/>
      <c r="M69" s="67" t="str">
        <f t="shared" si="5"/>
        <v>/work/infshared/GPM/Strategic/Source/Track3/Inbound/PRE_ACXIOM/CTRL_RGST_IBDW_WL3.TXT</v>
      </c>
      <c r="N69" s="52" t="s">
        <v>97</v>
      </c>
      <c r="O69" s="52" t="str">
        <f>"/work/infshared/GPM/Strategic/scripts/Track3/Pre_Acxiom/PRE_ACXIOM_FILE_SPLIT.sh "&amp;E69</f>
        <v>/work/infshared/GPM/Strategic/scripts/Track3/Pre_Acxiom/PRE_ACXIOM_FILE_SPLIT.sh IBDW_WL3</v>
      </c>
      <c r="P69" s="52" t="s">
        <v>127</v>
      </c>
      <c r="Q69" s="52"/>
      <c r="R69" s="52" t="s">
        <v>161</v>
      </c>
      <c r="S69" s="52"/>
      <c r="T69" s="52"/>
      <c r="U69" s="56" t="s">
        <v>449</v>
      </c>
    </row>
    <row r="70" spans="1:21" s="56" customFormat="1" ht="14.25" customHeight="1" x14ac:dyDescent="0.25">
      <c r="A70" s="51"/>
      <c r="B70" s="52" t="s">
        <v>131</v>
      </c>
      <c r="C70" s="54" t="s">
        <v>1</v>
      </c>
      <c r="D70" s="150"/>
      <c r="E70" s="52" t="s">
        <v>121</v>
      </c>
      <c r="F70" s="52" t="s">
        <v>54</v>
      </c>
      <c r="G70" s="143"/>
      <c r="H70" s="149"/>
      <c r="I70" s="52">
        <v>2</v>
      </c>
      <c r="J70" s="52" t="str">
        <f>"BEMD_ONG_"&amp;E70&amp;RIGHT(F70,5)&amp;"_GPM3"</f>
        <v>BEMD_ONG_IBDW_WLIW_IDI_GPM3</v>
      </c>
      <c r="K70" s="54" t="s">
        <v>21</v>
      </c>
      <c r="L70" s="141"/>
      <c r="M70" s="67" t="str">
        <f t="shared" si="5"/>
        <v>/work/infshared/GPM/Strategic/Source/Track3/Inbound/PRE_ACXIOM/CTRL_RGST_IBDW_WLI.TXT</v>
      </c>
      <c r="N70" s="52" t="s">
        <v>97</v>
      </c>
      <c r="O70" s="52" t="str">
        <f>"/work/infshared/GPM/Strategic/scripts/Track3/Pre_Acxiom/PRE_ACXIOM_MAIN.sh "&amp;E70</f>
        <v>/work/infshared/GPM/Strategic/scripts/Track3/Pre_Acxiom/PRE_ACXIOM_MAIN.sh IBDW_WLI</v>
      </c>
      <c r="P70" s="52" t="s">
        <v>127</v>
      </c>
      <c r="Q70" s="52"/>
      <c r="R70" s="52" t="s">
        <v>161</v>
      </c>
      <c r="S70" s="52"/>
      <c r="T70" s="52"/>
      <c r="U70" s="56" t="s">
        <v>449</v>
      </c>
    </row>
    <row r="71" spans="1:21" s="56" customFormat="1" ht="14.25" customHeight="1" x14ac:dyDescent="0.25">
      <c r="A71" s="51"/>
      <c r="B71" s="52" t="s">
        <v>131</v>
      </c>
      <c r="C71" s="54" t="s">
        <v>1</v>
      </c>
      <c r="D71" s="150"/>
      <c r="E71" s="52" t="s">
        <v>90</v>
      </c>
      <c r="F71" s="52" t="s">
        <v>44</v>
      </c>
      <c r="G71" s="143"/>
      <c r="H71" s="149"/>
      <c r="I71" s="52">
        <v>3</v>
      </c>
      <c r="J71" s="52" t="str">
        <f>"BEMD_ONG_"&amp;E71&amp;RIGHT(F71,5)&amp;"_GPM3"</f>
        <v>BEMD_ONG_IBDW_WL2_IDST_GPM3</v>
      </c>
      <c r="K71" s="54" t="s">
        <v>21</v>
      </c>
      <c r="L71" s="141"/>
      <c r="M71" s="67" t="str">
        <f t="shared" si="5"/>
        <v>/work/infshared/GPM/Strategic/Source/Track3/Inbound/PRE_ACXIOM/CTRL_RGST_IBDW_WL2.TXT</v>
      </c>
      <c r="N71" s="52" t="s">
        <v>97</v>
      </c>
      <c r="O71" s="52" t="str">
        <f>"/work/infshared/GPM/Strategic/scripts/Track3/Pre_Acxiom/PRE_ACXIOM_MAIN.sh "&amp;E71</f>
        <v>/work/infshared/GPM/Strategic/scripts/Track3/Pre_Acxiom/PRE_ACXIOM_MAIN.sh IBDW_WL2</v>
      </c>
      <c r="P71" s="52" t="s">
        <v>127</v>
      </c>
      <c r="Q71" s="52"/>
      <c r="R71" s="52" t="s">
        <v>161</v>
      </c>
      <c r="S71" s="52"/>
      <c r="T71" s="52"/>
      <c r="U71" s="56" t="s">
        <v>449</v>
      </c>
    </row>
    <row r="72" spans="1:21" s="56" customFormat="1" ht="14.25" customHeight="1" x14ac:dyDescent="0.25">
      <c r="A72" s="51"/>
      <c r="B72" s="52" t="s">
        <v>131</v>
      </c>
      <c r="C72" s="54" t="s">
        <v>1</v>
      </c>
      <c r="D72" s="150"/>
      <c r="E72" s="52" t="s">
        <v>122</v>
      </c>
      <c r="F72" s="52" t="s">
        <v>58</v>
      </c>
      <c r="G72" s="144"/>
      <c r="H72" s="149"/>
      <c r="I72" s="52">
        <v>4</v>
      </c>
      <c r="J72" s="52" t="str">
        <f>"BEMD_ONG_"&amp;E72&amp;RIGHT(F72,5)&amp;"_GPM3"</f>
        <v>BEMD_ONG_IBDW_WLM_VCS1_GPM3</v>
      </c>
      <c r="K72" s="54" t="s">
        <v>21</v>
      </c>
      <c r="L72" s="141"/>
      <c r="M72" s="67" t="str">
        <f t="shared" si="5"/>
        <v>/work/infshared/GPM/Strategic/Source/Track3/Inbound/PRE_ACXIOM/CTRL_RGST_IBDW_WLM.TXT</v>
      </c>
      <c r="N72" s="52" t="s">
        <v>97</v>
      </c>
      <c r="O72" s="52" t="str">
        <f>"/work/infshared/GPM/Strategic/scripts/Track3/Pre_Acxiom/PRE_ACXIOM_MAIN.sh "&amp;E72</f>
        <v>/work/infshared/GPM/Strategic/scripts/Track3/Pre_Acxiom/PRE_ACXIOM_MAIN.sh IBDW_WLM</v>
      </c>
      <c r="P72" s="52" t="s">
        <v>127</v>
      </c>
      <c r="Q72" s="52"/>
      <c r="R72" s="52" t="s">
        <v>161</v>
      </c>
      <c r="S72" s="52"/>
      <c r="T72" s="52"/>
      <c r="U72" s="56" t="s">
        <v>449</v>
      </c>
    </row>
    <row r="73" spans="1:21" s="56" customFormat="1" ht="14.25" customHeight="1" x14ac:dyDescent="0.25">
      <c r="A73" s="51" t="s">
        <v>96</v>
      </c>
      <c r="B73" s="52" t="s">
        <v>131</v>
      </c>
      <c r="C73" s="54" t="s">
        <v>1</v>
      </c>
      <c r="D73" s="150"/>
      <c r="E73" s="52" t="str">
        <f>F73</f>
        <v>IBDW_WL4</v>
      </c>
      <c r="F73" s="52" t="s">
        <v>92</v>
      </c>
      <c r="G73" s="142" t="s">
        <v>398</v>
      </c>
      <c r="H73" s="149" t="s">
        <v>175</v>
      </c>
      <c r="I73" s="52">
        <v>1</v>
      </c>
      <c r="J73" s="52" t="s">
        <v>160</v>
      </c>
      <c r="K73" s="54" t="s">
        <v>21</v>
      </c>
      <c r="L73" s="141"/>
      <c r="M73" s="67" t="str">
        <f t="shared" si="5"/>
        <v>/work/infshared/GPM/Strategic/Source/Track3/Inbound/PRE_ACXIOM/CTRL_RGST_IBDW_WL4.TXT</v>
      </c>
      <c r="N73" s="52" t="s">
        <v>97</v>
      </c>
      <c r="O73" s="52" t="str">
        <f>"/work/infshared/GPM/Strategic/scripts/Track3/Pre_Acxiom/PRE_ACXIOM_FILE_SPLIT.sh "&amp;E73</f>
        <v>/work/infshared/GPM/Strategic/scripts/Track3/Pre_Acxiom/PRE_ACXIOM_FILE_SPLIT.sh IBDW_WL4</v>
      </c>
      <c r="P73" s="52" t="s">
        <v>127</v>
      </c>
      <c r="Q73" s="52"/>
      <c r="R73" s="52" t="s">
        <v>161</v>
      </c>
      <c r="S73" s="52"/>
      <c r="T73" s="52"/>
      <c r="U73" s="56" t="s">
        <v>449</v>
      </c>
    </row>
    <row r="74" spans="1:21" s="56" customFormat="1" ht="14.25" customHeight="1" x14ac:dyDescent="0.25">
      <c r="A74" s="51"/>
      <c r="B74" s="52" t="s">
        <v>131</v>
      </c>
      <c r="C74" s="54" t="s">
        <v>1</v>
      </c>
      <c r="D74" s="150"/>
      <c r="E74" s="52" t="s">
        <v>123</v>
      </c>
      <c r="F74" s="52" t="s">
        <v>55</v>
      </c>
      <c r="G74" s="143"/>
      <c r="H74" s="149"/>
      <c r="I74" s="52">
        <v>2</v>
      </c>
      <c r="J74" s="52" t="str">
        <f>"BEMD_ONG_"&amp;E74&amp;RIGHT(F74,5)&amp;"_GPM3"</f>
        <v>BEMD_ONG_IBDW_WLJ_COVA_GPM3</v>
      </c>
      <c r="K74" s="54" t="s">
        <v>21</v>
      </c>
      <c r="L74" s="141"/>
      <c r="M74" s="67" t="str">
        <f t="shared" si="5"/>
        <v>/work/infshared/GPM/Strategic/Source/Track3/Inbound/PRE_ACXIOM/CTRL_RGST_IBDW_WLJ.TXT</v>
      </c>
      <c r="N74" s="52" t="s">
        <v>97</v>
      </c>
      <c r="O74" s="52" t="str">
        <f>"/work/infshared/GPM/Strategic/scripts/Track3/Pre_Acxiom/PRE_ACXIOM_MAIN.sh "&amp;E74</f>
        <v>/work/infshared/GPM/Strategic/scripts/Track3/Pre_Acxiom/PRE_ACXIOM_MAIN.sh IBDW_WLJ</v>
      </c>
      <c r="P74" s="52" t="s">
        <v>127</v>
      </c>
      <c r="Q74" s="52"/>
      <c r="R74" s="52" t="s">
        <v>161</v>
      </c>
      <c r="S74" s="55"/>
      <c r="T74" s="55"/>
      <c r="U74" s="56" t="s">
        <v>449</v>
      </c>
    </row>
    <row r="75" spans="1:21" s="56" customFormat="1" ht="14.25" customHeight="1" x14ac:dyDescent="0.25">
      <c r="A75" s="51"/>
      <c r="B75" s="52" t="s">
        <v>131</v>
      </c>
      <c r="C75" s="54" t="s">
        <v>1</v>
      </c>
      <c r="D75" s="150"/>
      <c r="E75" s="52" t="s">
        <v>124</v>
      </c>
      <c r="F75" s="52" t="s">
        <v>59</v>
      </c>
      <c r="G75" s="143"/>
      <c r="H75" s="149"/>
      <c r="I75" s="52">
        <v>3</v>
      </c>
      <c r="J75" s="52" t="str">
        <f>"BEMD_ONG_"&amp;E75&amp;RIGHT(F75,5)&amp;"_GPM3"</f>
        <v>BEMD_ONG_IBDW_WLN_LCDS_GPM3</v>
      </c>
      <c r="K75" s="54" t="s">
        <v>21</v>
      </c>
      <c r="L75" s="141"/>
      <c r="M75" s="67" t="str">
        <f t="shared" si="5"/>
        <v>/work/infshared/GPM/Strategic/Source/Track3/Inbound/PRE_ACXIOM/CTRL_RGST_IBDW_WLN.TXT</v>
      </c>
      <c r="N75" s="52" t="s">
        <v>97</v>
      </c>
      <c r="O75" s="52" t="str">
        <f>"/work/infshared/GPM/Strategic/scripts/Track3/Pre_Acxiom/PRE_ACXIOM_MAIN.sh "&amp;E75</f>
        <v>/work/infshared/GPM/Strategic/scripts/Track3/Pre_Acxiom/PRE_ACXIOM_MAIN.sh IBDW_WLN</v>
      </c>
      <c r="P75" s="52" t="s">
        <v>127</v>
      </c>
      <c r="Q75" s="52"/>
      <c r="R75" s="52" t="s">
        <v>161</v>
      </c>
      <c r="S75" s="55"/>
      <c r="T75" s="55"/>
      <c r="U75" s="56" t="s">
        <v>449</v>
      </c>
    </row>
    <row r="76" spans="1:21" s="56" customFormat="1" ht="14.25" customHeight="1" x14ac:dyDescent="0.25">
      <c r="A76" s="51"/>
      <c r="B76" s="52" t="s">
        <v>131</v>
      </c>
      <c r="C76" s="54" t="s">
        <v>1</v>
      </c>
      <c r="D76" s="150"/>
      <c r="E76" s="52" t="s">
        <v>125</v>
      </c>
      <c r="F76" s="52" t="s">
        <v>61</v>
      </c>
      <c r="G76" s="143"/>
      <c r="H76" s="149"/>
      <c r="I76" s="52">
        <v>4</v>
      </c>
      <c r="J76" s="52" t="str">
        <f>"BEMD_ONG_"&amp;E76&amp;RIGHT(F76,5)&amp;"_GPM3"</f>
        <v>BEMD_ONG_IBDW_WLP_SPVL_GPM3</v>
      </c>
      <c r="K76" s="54" t="s">
        <v>21</v>
      </c>
      <c r="L76" s="141"/>
      <c r="M76" s="67" t="str">
        <f t="shared" si="5"/>
        <v>/work/infshared/GPM/Strategic/Source/Track3/Inbound/PRE_ACXIOM/CTRL_RGST_IBDW_WLP.TXT</v>
      </c>
      <c r="N76" s="52" t="s">
        <v>97</v>
      </c>
      <c r="O76" s="52" t="str">
        <f>"/work/infshared/GPM/Strategic/scripts/Track3/Pre_Acxiom/PRE_ACXIOM_MAIN.sh "&amp;E76</f>
        <v>/work/infshared/GPM/Strategic/scripts/Track3/Pre_Acxiom/PRE_ACXIOM_MAIN.sh IBDW_WLP</v>
      </c>
      <c r="P76" s="52" t="s">
        <v>127</v>
      </c>
      <c r="Q76" s="52"/>
      <c r="R76" s="52" t="s">
        <v>161</v>
      </c>
      <c r="S76" s="55"/>
      <c r="T76" s="55"/>
      <c r="U76" s="56" t="s">
        <v>449</v>
      </c>
    </row>
    <row r="77" spans="1:21" s="56" customFormat="1" ht="14.25" customHeight="1" x14ac:dyDescent="0.25">
      <c r="A77" s="51"/>
      <c r="B77" s="52" t="s">
        <v>131</v>
      </c>
      <c r="C77" s="54" t="s">
        <v>1</v>
      </c>
      <c r="D77" s="150"/>
      <c r="E77" s="52" t="s">
        <v>126</v>
      </c>
      <c r="F77" s="52" t="s">
        <v>63</v>
      </c>
      <c r="G77" s="144"/>
      <c r="H77" s="149"/>
      <c r="I77" s="52">
        <v>5</v>
      </c>
      <c r="J77" s="52" t="str">
        <f>"BEMD_ONG_"&amp;E77&amp;RIGHT(F77,5)&amp;"_GPM3"</f>
        <v>BEMD_ONG_IBDW_WLR_VCAP_GPM3</v>
      </c>
      <c r="K77" s="54" t="s">
        <v>21</v>
      </c>
      <c r="L77" s="141"/>
      <c r="M77" s="67" t="str">
        <f t="shared" si="5"/>
        <v>/work/infshared/GPM/Strategic/Source/Track3/Inbound/PRE_ACXIOM/CTRL_RGST_IBDW_WLR.TXT</v>
      </c>
      <c r="N77" s="52" t="s">
        <v>97</v>
      </c>
      <c r="O77" s="52" t="str">
        <f>"/work/infshared/GPM/Strategic/scripts/Track3/Pre_Acxiom/PRE_ACXIOM_MAIN.sh "&amp;E77</f>
        <v>/work/infshared/GPM/Strategic/scripts/Track3/Pre_Acxiom/PRE_ACXIOM_MAIN.sh IBDW_WLR</v>
      </c>
      <c r="P77" s="52" t="s">
        <v>127</v>
      </c>
      <c r="Q77" s="52"/>
      <c r="R77" s="52" t="s">
        <v>161</v>
      </c>
      <c r="S77" s="55"/>
      <c r="T77" s="55"/>
      <c r="U77" s="56" t="s">
        <v>449</v>
      </c>
    </row>
    <row r="78" spans="1:21" s="75" customFormat="1" x14ac:dyDescent="0.25">
      <c r="A78" s="167" t="s">
        <v>319</v>
      </c>
      <c r="B78" s="92" t="s">
        <v>320</v>
      </c>
      <c r="C78" s="4" t="s">
        <v>1</v>
      </c>
      <c r="D78" s="168" t="s">
        <v>382</v>
      </c>
      <c r="E78" s="92" t="s">
        <v>278</v>
      </c>
      <c r="F78" s="92" t="s">
        <v>279</v>
      </c>
      <c r="G78" s="168" t="s">
        <v>398</v>
      </c>
      <c r="H78" s="164" t="s">
        <v>427</v>
      </c>
      <c r="I78" s="92">
        <v>1</v>
      </c>
      <c r="J78" s="92" t="s">
        <v>321</v>
      </c>
      <c r="K78" s="4" t="s">
        <v>21</v>
      </c>
      <c r="L78" s="92"/>
      <c r="M78" s="92"/>
      <c r="N78" s="73" t="s">
        <v>396</v>
      </c>
      <c r="O78" s="73" t="str">
        <f>"/work/infshared/GPM/Strategic/scripts/Track3/Pre_Acxiom/PRE_ACXIOM_MAIN_CPD_SUNDAY.sh "&amp;E78</f>
        <v>/work/infshared/GPM/Strategic/scripts/Track3/Pre_Acxiom/PRE_ACXIOM_MAIN_CPD_SUNDAY.sh CPD_WL1</v>
      </c>
      <c r="P78" s="73" t="s">
        <v>127</v>
      </c>
      <c r="Q78" s="92"/>
      <c r="R78" s="73"/>
      <c r="S78" s="4"/>
      <c r="T78" s="4"/>
      <c r="U78" s="75" t="s">
        <v>451</v>
      </c>
    </row>
    <row r="79" spans="1:21" s="75" customFormat="1" ht="12" customHeight="1" x14ac:dyDescent="0.25">
      <c r="A79" s="167"/>
      <c r="B79" s="93"/>
      <c r="C79" s="85"/>
      <c r="D79" s="169"/>
      <c r="E79" s="92" t="s">
        <v>278</v>
      </c>
      <c r="F79" s="92" t="s">
        <v>279</v>
      </c>
      <c r="G79" s="169"/>
      <c r="H79" s="165"/>
      <c r="I79" s="93">
        <v>2</v>
      </c>
      <c r="J79" s="93" t="s">
        <v>421</v>
      </c>
      <c r="K79" s="4" t="s">
        <v>21</v>
      </c>
      <c r="L79" s="93" t="s">
        <v>321</v>
      </c>
      <c r="M79" s="92"/>
      <c r="N79" s="94" t="s">
        <v>133</v>
      </c>
      <c r="O79" s="94" t="s">
        <v>416</v>
      </c>
      <c r="P79" s="73" t="s">
        <v>127</v>
      </c>
      <c r="Q79" s="93"/>
      <c r="R79" s="94"/>
      <c r="S79" s="85"/>
      <c r="T79" s="85"/>
      <c r="U79" s="75" t="s">
        <v>451</v>
      </c>
    </row>
    <row r="80" spans="1:21" s="99" customFormat="1" ht="12" customHeight="1" x14ac:dyDescent="0.25">
      <c r="A80" s="171"/>
      <c r="B80" s="95"/>
      <c r="C80" s="96"/>
      <c r="D80" s="169"/>
      <c r="E80" s="97" t="s">
        <v>278</v>
      </c>
      <c r="F80" s="97" t="s">
        <v>279</v>
      </c>
      <c r="G80" s="169"/>
      <c r="H80" s="165"/>
      <c r="I80" s="95">
        <v>3</v>
      </c>
      <c r="J80" s="95" t="s">
        <v>426</v>
      </c>
      <c r="K80" s="4" t="s">
        <v>21</v>
      </c>
      <c r="L80" s="95" t="s">
        <v>421</v>
      </c>
      <c r="M80" s="93" t="s">
        <v>469</v>
      </c>
      <c r="N80" s="82" t="s">
        <v>133</v>
      </c>
      <c r="O80" s="82" t="s">
        <v>154</v>
      </c>
      <c r="P80" s="71"/>
      <c r="Q80" s="95"/>
      <c r="R80" s="98"/>
      <c r="S80" s="96"/>
      <c r="T80" s="96"/>
      <c r="U80" s="75" t="s">
        <v>451</v>
      </c>
    </row>
    <row r="81" spans="1:74" s="75" customFormat="1" x14ac:dyDescent="0.25">
      <c r="A81" s="172"/>
      <c r="B81" s="93"/>
      <c r="C81" s="85"/>
      <c r="D81" s="169"/>
      <c r="E81" s="92" t="s">
        <v>278</v>
      </c>
      <c r="F81" s="92" t="s">
        <v>279</v>
      </c>
      <c r="G81" s="169"/>
      <c r="H81" s="165"/>
      <c r="I81" s="93">
        <v>4</v>
      </c>
      <c r="J81" s="93" t="s">
        <v>322</v>
      </c>
      <c r="K81" s="4" t="s">
        <v>21</v>
      </c>
      <c r="L81" s="100" t="s">
        <v>473</v>
      </c>
      <c r="M81" s="93" t="str">
        <f>"/work/infshared/GPM/Strategic/Source/Track3/inbound/PRE_ACXIOM/CTRL_RGST_"&amp;E79&amp;".TXT"</f>
        <v>/work/infshared/GPM/Strategic/Source/Track3/inbound/PRE_ACXIOM/CTRL_RGST_CPD_WL1.TXT</v>
      </c>
      <c r="N81" s="94" t="s">
        <v>396</v>
      </c>
      <c r="O81" s="94" t="s">
        <v>417</v>
      </c>
      <c r="P81" s="73" t="s">
        <v>127</v>
      </c>
      <c r="Q81" s="93"/>
      <c r="R81" s="94"/>
      <c r="S81" s="85"/>
      <c r="T81" s="85"/>
      <c r="U81" s="75" t="s">
        <v>451</v>
      </c>
    </row>
    <row r="82" spans="1:74" s="75" customFormat="1" x14ac:dyDescent="0.25">
      <c r="A82" s="173"/>
      <c r="B82" s="93"/>
      <c r="C82" s="85"/>
      <c r="D82" s="170"/>
      <c r="E82" s="92" t="s">
        <v>278</v>
      </c>
      <c r="F82" s="92" t="s">
        <v>279</v>
      </c>
      <c r="G82" s="170"/>
      <c r="H82" s="166"/>
      <c r="I82" s="93">
        <v>5</v>
      </c>
      <c r="J82" s="93" t="s">
        <v>323</v>
      </c>
      <c r="K82" s="4" t="s">
        <v>21</v>
      </c>
      <c r="L82" s="93" t="s">
        <v>464</v>
      </c>
      <c r="M82" s="93" t="str">
        <f>"/work/infshared/GPM/Strategic/Source/Track3/COMPLEX/SPLIT/CTRL_RGST_"&amp;E82&amp;".TXT"</f>
        <v>/work/infshared/GPM/Strategic/Source/Track3/COMPLEX/SPLIT/CTRL_RGST_CPD_WL1.TXT</v>
      </c>
      <c r="N82" s="94" t="s">
        <v>133</v>
      </c>
      <c r="O82" s="94" t="s">
        <v>418</v>
      </c>
      <c r="P82" s="73" t="s">
        <v>127</v>
      </c>
      <c r="Q82" s="93"/>
      <c r="R82" s="94"/>
      <c r="S82" s="85"/>
      <c r="T82" s="85"/>
      <c r="U82" s="75" t="s">
        <v>451</v>
      </c>
    </row>
    <row r="83" spans="1:74" s="72" customFormat="1" ht="14.25" customHeight="1" x14ac:dyDescent="0.25">
      <c r="A83" s="76" t="s">
        <v>424</v>
      </c>
      <c r="B83" s="6" t="s">
        <v>294</v>
      </c>
      <c r="C83" s="85" t="s">
        <v>1</v>
      </c>
      <c r="D83" s="6" t="s">
        <v>280</v>
      </c>
      <c r="E83" s="6" t="s">
        <v>456</v>
      </c>
      <c r="F83" s="6" t="s">
        <v>280</v>
      </c>
      <c r="G83" s="145" t="s">
        <v>398</v>
      </c>
      <c r="H83" s="6" t="s">
        <v>457</v>
      </c>
      <c r="I83" s="6"/>
      <c r="J83" s="6" t="str">
        <f>"BEMD_ONG_"&amp;E83&amp;"_GPM3"</f>
        <v>BEMD_ONG_EDPM_GPM3</v>
      </c>
      <c r="K83" s="85" t="s">
        <v>21</v>
      </c>
      <c r="L83" s="78" t="s">
        <v>455</v>
      </c>
      <c r="M83" s="78"/>
      <c r="N83" s="6" t="s">
        <v>97</v>
      </c>
      <c r="O83" s="6" t="str">
        <f>"/work/infshared/GPM/Strategic/scripts/Track3/Pre_Acxiom/PRE_ACXIOM_MAIN.sh "&amp;E83</f>
        <v>/work/infshared/GPM/Strategic/scripts/Track3/Pre_Acxiom/PRE_ACXIOM_MAIN.sh EDPM</v>
      </c>
      <c r="P83" s="6" t="s">
        <v>127</v>
      </c>
      <c r="Q83" s="6"/>
      <c r="R83" s="6"/>
      <c r="S83" s="78"/>
      <c r="T83" s="78"/>
      <c r="U83" s="72" t="s">
        <v>451</v>
      </c>
    </row>
    <row r="84" spans="1:74" s="56" customFormat="1" ht="18.75" customHeight="1" x14ac:dyDescent="0.25">
      <c r="A84" s="88" t="s">
        <v>420</v>
      </c>
      <c r="B84" s="89" t="s">
        <v>294</v>
      </c>
      <c r="C84" s="54" t="s">
        <v>1</v>
      </c>
      <c r="D84" s="81" t="s">
        <v>137</v>
      </c>
      <c r="E84" s="81" t="s">
        <v>132</v>
      </c>
      <c r="F84" s="81" t="s">
        <v>132</v>
      </c>
      <c r="G84" s="147"/>
      <c r="H84" s="62" t="s">
        <v>425</v>
      </c>
      <c r="I84" s="81">
        <v>1</v>
      </c>
      <c r="J84" s="81" t="s">
        <v>155</v>
      </c>
      <c r="K84" s="54" t="s">
        <v>21</v>
      </c>
      <c r="L84" s="54"/>
      <c r="M84" s="63" t="s">
        <v>132</v>
      </c>
      <c r="N84" s="81" t="s">
        <v>133</v>
      </c>
      <c r="O84" s="81" t="str">
        <f>"/work/infshared/GPM/Strategic/scripts/Track3/Complex/STRTGC_COMPLEX_FTP_IDQ.sh"</f>
        <v>/work/infshared/GPM/Strategic/scripts/Track3/Complex/STRTGC_COMPLEX_FTP_IDQ.sh</v>
      </c>
      <c r="P84" s="81" t="s">
        <v>127</v>
      </c>
      <c r="Q84" s="81"/>
      <c r="R84" s="81" t="s">
        <v>161</v>
      </c>
      <c r="S84" s="80"/>
      <c r="T84" s="80"/>
      <c r="U84" s="56" t="s">
        <v>449</v>
      </c>
    </row>
    <row r="85" spans="1:74" s="56" customFormat="1" ht="24" customHeight="1" x14ac:dyDescent="0.25">
      <c r="A85" s="88" t="s">
        <v>447</v>
      </c>
      <c r="B85" s="81" t="s">
        <v>129</v>
      </c>
      <c r="C85" s="54" t="s">
        <v>1</v>
      </c>
      <c r="D85" s="135" t="s">
        <v>19</v>
      </c>
      <c r="E85" s="81" t="s">
        <v>132</v>
      </c>
      <c r="F85" s="81" t="s">
        <v>132</v>
      </c>
      <c r="G85" s="120" t="s">
        <v>398</v>
      </c>
      <c r="H85" s="90" t="s">
        <v>452</v>
      </c>
      <c r="I85" s="81">
        <v>1</v>
      </c>
      <c r="J85" s="81" t="s">
        <v>193</v>
      </c>
      <c r="K85" s="54" t="s">
        <v>21</v>
      </c>
      <c r="L85" s="54" t="str">
        <f>J84</f>
        <v>BEMD_CPX_ONG_FTP_IDQ_GPM3</v>
      </c>
      <c r="M85" s="80" t="s">
        <v>183</v>
      </c>
      <c r="N85" s="81" t="s">
        <v>133</v>
      </c>
      <c r="O85" s="81" t="s">
        <v>154</v>
      </c>
      <c r="P85" s="81" t="s">
        <v>127</v>
      </c>
      <c r="Q85" s="81"/>
      <c r="R85" s="81" t="s">
        <v>161</v>
      </c>
      <c r="S85" s="80"/>
      <c r="T85" s="80"/>
      <c r="U85" s="56" t="s">
        <v>449</v>
      </c>
    </row>
    <row r="86" spans="1:74" s="72" customFormat="1" ht="14.25" customHeight="1" x14ac:dyDescent="0.25">
      <c r="A86" s="76"/>
      <c r="B86" s="71" t="s">
        <v>129</v>
      </c>
      <c r="C86" s="4" t="s">
        <v>1</v>
      </c>
      <c r="D86" s="136"/>
      <c r="E86" s="82" t="str">
        <f>F86&amp;"_WL1"</f>
        <v>ATLS_WL1</v>
      </c>
      <c r="F86" s="82" t="s">
        <v>23</v>
      </c>
      <c r="G86" s="121"/>
      <c r="H86" s="129" t="s">
        <v>459</v>
      </c>
      <c r="I86" s="82">
        <v>2</v>
      </c>
      <c r="J86" s="82" t="str">
        <f t="shared" ref="J86:J121" si="9">"BEMD_CPX_ONG_"&amp;E86&amp;"_GPM3"</f>
        <v>BEMD_CPX_ONG_ATLS_WL1_GPM3</v>
      </c>
      <c r="K86" s="4" t="s">
        <v>21</v>
      </c>
      <c r="L86" s="132" t="str">
        <f>J85</f>
        <v>BEMD_CPX_FILE_SPLIT_GPM3</v>
      </c>
      <c r="M86" s="86" t="str">
        <f t="shared" ref="M86:M117" si="10">"/work/infshared/GPM/Strategic/Source/Track3/COMPLEX/SPLIT/CTRL_RGST_"&amp;E86&amp;".TXT"</f>
        <v>/work/infshared/GPM/Strategic/Source/Track3/COMPLEX/SPLIT/CTRL_RGST_ATLS_WL1.TXT</v>
      </c>
      <c r="N86" s="82" t="s">
        <v>133</v>
      </c>
      <c r="O86" s="82" t="str">
        <f t="shared" ref="O86:O117" si="11">"/work/infshared/GPM/Strategic/scripts/Track3/Complex/STRTGC_COMPLEX_MAIN.sh "&amp;E86</f>
        <v>/work/infshared/GPM/Strategic/scripts/Track3/Complex/STRTGC_COMPLEX_MAIN.sh ATLS_WL1</v>
      </c>
      <c r="P86" s="82" t="s">
        <v>127</v>
      </c>
      <c r="Q86" s="3"/>
      <c r="R86" s="82" t="s">
        <v>161</v>
      </c>
      <c r="S86" s="82" t="s">
        <v>458</v>
      </c>
      <c r="T86" s="82"/>
      <c r="U86" s="75" t="s">
        <v>451</v>
      </c>
    </row>
    <row r="87" spans="1:74" s="72" customFormat="1" ht="14.25" customHeight="1" x14ac:dyDescent="0.25">
      <c r="A87" s="76"/>
      <c r="B87" s="71" t="s">
        <v>129</v>
      </c>
      <c r="C87" s="4" t="s">
        <v>1</v>
      </c>
      <c r="D87" s="136"/>
      <c r="E87" s="82" t="str">
        <f>F87&amp;"_WL1"</f>
        <v>CCM_WL1</v>
      </c>
      <c r="F87" s="82" t="s">
        <v>24</v>
      </c>
      <c r="G87" s="121"/>
      <c r="H87" s="130"/>
      <c r="I87" s="82">
        <v>3</v>
      </c>
      <c r="J87" s="82" t="str">
        <f t="shared" si="9"/>
        <v>BEMD_CPX_ONG_CCM_WL1_GPM3</v>
      </c>
      <c r="K87" s="4" t="s">
        <v>21</v>
      </c>
      <c r="L87" s="133"/>
      <c r="M87" s="86" t="str">
        <f t="shared" si="10"/>
        <v>/work/infshared/GPM/Strategic/Source/Track3/COMPLEX/SPLIT/CTRL_RGST_CCM_WL1.TXT</v>
      </c>
      <c r="N87" s="82" t="s">
        <v>133</v>
      </c>
      <c r="O87" s="82" t="str">
        <f t="shared" si="11"/>
        <v>/work/infshared/GPM/Strategic/scripts/Track3/Complex/STRTGC_COMPLEX_MAIN.sh CCM_WL1</v>
      </c>
      <c r="P87" s="82" t="s">
        <v>127</v>
      </c>
      <c r="Q87" s="5"/>
      <c r="R87" s="82" t="s">
        <v>161</v>
      </c>
      <c r="S87" s="82"/>
      <c r="T87" s="82"/>
      <c r="U87" s="75" t="s">
        <v>451</v>
      </c>
    </row>
    <row r="88" spans="1:74" s="72" customFormat="1" ht="14.25" customHeight="1" x14ac:dyDescent="0.25">
      <c r="A88" s="76"/>
      <c r="B88" s="71" t="s">
        <v>129</v>
      </c>
      <c r="C88" s="4" t="s">
        <v>1</v>
      </c>
      <c r="D88" s="136"/>
      <c r="E88" s="82" t="str">
        <f>F88</f>
        <v>PCTS_WL1</v>
      </c>
      <c r="F88" s="82" t="s">
        <v>94</v>
      </c>
      <c r="G88" s="121"/>
      <c r="H88" s="130"/>
      <c r="I88" s="82">
        <v>4</v>
      </c>
      <c r="J88" s="82" t="str">
        <f t="shared" si="9"/>
        <v>BEMD_CPX_ONG_PCTS_WL1_GPM3</v>
      </c>
      <c r="K88" s="4" t="s">
        <v>21</v>
      </c>
      <c r="L88" s="133"/>
      <c r="M88" s="86" t="str">
        <f t="shared" si="10"/>
        <v>/work/infshared/GPM/Strategic/Source/Track3/COMPLEX/SPLIT/CTRL_RGST_PCTS_WL1.TXT</v>
      </c>
      <c r="N88" s="82" t="s">
        <v>133</v>
      </c>
      <c r="O88" s="82" t="str">
        <f t="shared" si="11"/>
        <v>/work/infshared/GPM/Strategic/scripts/Track3/Complex/STRTGC_COMPLEX_MAIN.sh PCTS_WL1</v>
      </c>
      <c r="P88" s="82" t="s">
        <v>127</v>
      </c>
      <c r="Q88" s="5"/>
      <c r="R88" s="82" t="s">
        <v>161</v>
      </c>
      <c r="S88" s="86"/>
      <c r="T88" s="86"/>
      <c r="U88" s="75" t="s">
        <v>451</v>
      </c>
    </row>
    <row r="89" spans="1:74" s="72" customFormat="1" ht="14.25" customHeight="1" x14ac:dyDescent="0.25">
      <c r="A89" s="76"/>
      <c r="B89" s="71" t="s">
        <v>129</v>
      </c>
      <c r="C89" s="4" t="s">
        <v>1</v>
      </c>
      <c r="D89" s="136"/>
      <c r="E89" s="82" t="str">
        <f>F89</f>
        <v>PCTS_WL2</v>
      </c>
      <c r="F89" s="82" t="s">
        <v>95</v>
      </c>
      <c r="G89" s="121"/>
      <c r="H89" s="130"/>
      <c r="I89" s="82">
        <v>5</v>
      </c>
      <c r="J89" s="82" t="str">
        <f t="shared" si="9"/>
        <v>BEMD_CPX_ONG_PCTS_WL2_GPM3</v>
      </c>
      <c r="K89" s="4" t="s">
        <v>21</v>
      </c>
      <c r="L89" s="133"/>
      <c r="M89" s="86" t="str">
        <f t="shared" si="10"/>
        <v>/work/infshared/GPM/Strategic/Source/Track3/COMPLEX/SPLIT/CTRL_RGST_PCTS_WL2.TXT</v>
      </c>
      <c r="N89" s="82" t="s">
        <v>133</v>
      </c>
      <c r="O89" s="82" t="str">
        <f t="shared" si="11"/>
        <v>/work/infshared/GPM/Strategic/scripts/Track3/Complex/STRTGC_COMPLEX_MAIN.sh PCTS_WL2</v>
      </c>
      <c r="P89" s="82" t="s">
        <v>127</v>
      </c>
      <c r="Q89" s="5"/>
      <c r="R89" s="82" t="s">
        <v>161</v>
      </c>
      <c r="S89" s="86"/>
      <c r="T89" s="86"/>
      <c r="U89" s="75" t="s">
        <v>451</v>
      </c>
    </row>
    <row r="90" spans="1:74" s="72" customFormat="1" ht="14.25" customHeight="1" x14ac:dyDescent="0.25">
      <c r="A90" s="76"/>
      <c r="B90" s="71" t="s">
        <v>129</v>
      </c>
      <c r="C90" s="4" t="s">
        <v>1</v>
      </c>
      <c r="D90" s="136"/>
      <c r="E90" s="82" t="str">
        <f t="shared" ref="E90:E98" si="12">F90&amp;"_WL1"</f>
        <v>TCA_WL1</v>
      </c>
      <c r="F90" s="82" t="s">
        <v>29</v>
      </c>
      <c r="G90" s="121"/>
      <c r="H90" s="130"/>
      <c r="I90" s="82">
        <v>6</v>
      </c>
      <c r="J90" s="82" t="str">
        <f t="shared" si="9"/>
        <v>BEMD_CPX_ONG_TCA_WL1_GPM3</v>
      </c>
      <c r="K90" s="4" t="s">
        <v>21</v>
      </c>
      <c r="L90" s="133"/>
      <c r="M90" s="86" t="str">
        <f t="shared" si="10"/>
        <v>/work/infshared/GPM/Strategic/Source/Track3/COMPLEX/SPLIT/CTRL_RGST_TCA_WL1.TXT</v>
      </c>
      <c r="N90" s="82" t="s">
        <v>133</v>
      </c>
      <c r="O90" s="82" t="str">
        <f t="shared" si="11"/>
        <v>/work/infshared/GPM/Strategic/scripts/Track3/Complex/STRTGC_COMPLEX_MAIN.sh TCA_WL1</v>
      </c>
      <c r="P90" s="82" t="s">
        <v>127</v>
      </c>
      <c r="Q90" s="5"/>
      <c r="R90" s="82" t="s">
        <v>161</v>
      </c>
      <c r="S90" s="86"/>
      <c r="T90" s="86"/>
      <c r="U90" s="75" t="s">
        <v>451</v>
      </c>
    </row>
    <row r="91" spans="1:74" s="72" customFormat="1" ht="14.25" customHeight="1" x14ac:dyDescent="0.25">
      <c r="A91" s="76"/>
      <c r="B91" s="71" t="s">
        <v>129</v>
      </c>
      <c r="C91" s="4" t="s">
        <v>1</v>
      </c>
      <c r="D91" s="136"/>
      <c r="E91" s="82" t="str">
        <f t="shared" si="12"/>
        <v>TERM_WL1</v>
      </c>
      <c r="F91" s="82" t="s">
        <v>27</v>
      </c>
      <c r="G91" s="121"/>
      <c r="H91" s="130"/>
      <c r="I91" s="82">
        <v>7</v>
      </c>
      <c r="J91" s="82" t="str">
        <f t="shared" si="9"/>
        <v>BEMD_CPX_ONG_TERM_WL1_GPM3</v>
      </c>
      <c r="K91" s="4" t="s">
        <v>21</v>
      </c>
      <c r="L91" s="133"/>
      <c r="M91" s="86" t="str">
        <f t="shared" si="10"/>
        <v>/work/infshared/GPM/Strategic/Source/Track3/COMPLEX/SPLIT/CTRL_RGST_TERM_WL1.TXT</v>
      </c>
      <c r="N91" s="82" t="s">
        <v>133</v>
      </c>
      <c r="O91" s="82" t="str">
        <f t="shared" si="11"/>
        <v>/work/infshared/GPM/Strategic/scripts/Track3/Complex/STRTGC_COMPLEX_MAIN.sh TERM_WL1</v>
      </c>
      <c r="P91" s="82" t="s">
        <v>127</v>
      </c>
      <c r="Q91" s="5"/>
      <c r="R91" s="82" t="s">
        <v>161</v>
      </c>
      <c r="S91" s="86"/>
      <c r="T91" s="86"/>
      <c r="U91" s="75" t="s">
        <v>451</v>
      </c>
    </row>
    <row r="92" spans="1:74" s="72" customFormat="1" ht="14.25" customHeight="1" x14ac:dyDescent="0.25">
      <c r="A92" s="76"/>
      <c r="B92" s="71" t="s">
        <v>129</v>
      </c>
      <c r="C92" s="4" t="s">
        <v>1</v>
      </c>
      <c r="D92" s="136"/>
      <c r="E92" s="82" t="str">
        <f t="shared" si="12"/>
        <v>VRPS_WL1</v>
      </c>
      <c r="F92" s="82" t="s">
        <v>31</v>
      </c>
      <c r="G92" s="121"/>
      <c r="H92" s="130"/>
      <c r="I92" s="82">
        <v>8</v>
      </c>
      <c r="J92" s="82" t="str">
        <f t="shared" si="9"/>
        <v>BEMD_CPX_ONG_VRPS_WL1_GPM3</v>
      </c>
      <c r="K92" s="4" t="s">
        <v>21</v>
      </c>
      <c r="L92" s="133"/>
      <c r="M92" s="86" t="str">
        <f t="shared" si="10"/>
        <v>/work/infshared/GPM/Strategic/Source/Track3/COMPLEX/SPLIT/CTRL_RGST_VRPS_WL1.TXT</v>
      </c>
      <c r="N92" s="82" t="s">
        <v>133</v>
      </c>
      <c r="O92" s="82" t="str">
        <f t="shared" si="11"/>
        <v>/work/infshared/GPM/Strategic/scripts/Track3/Complex/STRTGC_COMPLEX_MAIN.sh VRPS_WL1</v>
      </c>
      <c r="P92" s="82" t="s">
        <v>127</v>
      </c>
      <c r="Q92" s="5"/>
      <c r="R92" s="82" t="s">
        <v>161</v>
      </c>
      <c r="S92" s="86"/>
      <c r="T92" s="82"/>
      <c r="U92" s="75" t="s">
        <v>451</v>
      </c>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row>
    <row r="93" spans="1:74" s="72" customFormat="1" ht="14.25" customHeight="1" x14ac:dyDescent="0.25">
      <c r="A93" s="76"/>
      <c r="B93" s="71" t="s">
        <v>129</v>
      </c>
      <c r="C93" s="4" t="s">
        <v>1</v>
      </c>
      <c r="D93" s="136"/>
      <c r="E93" s="82" t="str">
        <f t="shared" si="12"/>
        <v>CYBR_WL1</v>
      </c>
      <c r="F93" s="82" t="s">
        <v>32</v>
      </c>
      <c r="G93" s="121"/>
      <c r="H93" s="130"/>
      <c r="I93" s="82">
        <v>9</v>
      </c>
      <c r="J93" s="82" t="str">
        <f t="shared" si="9"/>
        <v>BEMD_CPX_ONG_CYBR_WL1_GPM3</v>
      </c>
      <c r="K93" s="4" t="s">
        <v>21</v>
      </c>
      <c r="L93" s="133"/>
      <c r="M93" s="86" t="str">
        <f t="shared" si="10"/>
        <v>/work/infshared/GPM/Strategic/Source/Track3/COMPLEX/SPLIT/CTRL_RGST_CYBR_WL1.TXT</v>
      </c>
      <c r="N93" s="82" t="s">
        <v>133</v>
      </c>
      <c r="O93" s="82" t="str">
        <f t="shared" si="11"/>
        <v>/work/infshared/GPM/Strategic/scripts/Track3/Complex/STRTGC_COMPLEX_MAIN.sh CYBR_WL1</v>
      </c>
      <c r="P93" s="82" t="s">
        <v>127</v>
      </c>
      <c r="Q93" s="5"/>
      <c r="R93" s="82" t="s">
        <v>161</v>
      </c>
      <c r="S93" s="82"/>
      <c r="T93" s="82"/>
      <c r="U93" s="75" t="s">
        <v>451</v>
      </c>
    </row>
    <row r="94" spans="1:74" s="72" customFormat="1" ht="14.25" customHeight="1" x14ac:dyDescent="0.25">
      <c r="A94" s="76"/>
      <c r="B94" s="71" t="s">
        <v>129</v>
      </c>
      <c r="C94" s="4" t="s">
        <v>1</v>
      </c>
      <c r="D94" s="136"/>
      <c r="E94" s="82" t="str">
        <f t="shared" si="12"/>
        <v>GPAY_WL1</v>
      </c>
      <c r="F94" s="82" t="s">
        <v>30</v>
      </c>
      <c r="G94" s="121"/>
      <c r="H94" s="130"/>
      <c r="I94" s="82">
        <v>10</v>
      </c>
      <c r="J94" s="82" t="str">
        <f t="shared" si="9"/>
        <v>BEMD_CPX_ONG_GPAY_WL1_GPM3</v>
      </c>
      <c r="K94" s="4" t="s">
        <v>21</v>
      </c>
      <c r="L94" s="133"/>
      <c r="M94" s="86" t="str">
        <f t="shared" si="10"/>
        <v>/work/infshared/GPM/Strategic/Source/Track3/COMPLEX/SPLIT/CTRL_RGST_GPAY_WL1.TXT</v>
      </c>
      <c r="N94" s="82" t="s">
        <v>133</v>
      </c>
      <c r="O94" s="82" t="str">
        <f t="shared" si="11"/>
        <v>/work/infshared/GPM/Strategic/scripts/Track3/Complex/STRTGC_COMPLEX_MAIN.sh GPAY_WL1</v>
      </c>
      <c r="P94" s="82" t="s">
        <v>127</v>
      </c>
      <c r="Q94" s="5"/>
      <c r="R94" s="82" t="s">
        <v>161</v>
      </c>
      <c r="S94" s="82"/>
      <c r="T94" s="82"/>
      <c r="U94" s="75" t="s">
        <v>451</v>
      </c>
    </row>
    <row r="95" spans="1:74" s="72" customFormat="1" ht="14.25" customHeight="1" x14ac:dyDescent="0.25">
      <c r="A95" s="76"/>
      <c r="B95" s="71" t="s">
        <v>129</v>
      </c>
      <c r="C95" s="4" t="s">
        <v>1</v>
      </c>
      <c r="D95" s="136"/>
      <c r="E95" s="82" t="str">
        <f t="shared" si="12"/>
        <v>GUL_WL1</v>
      </c>
      <c r="F95" s="82" t="s">
        <v>25</v>
      </c>
      <c r="G95" s="121"/>
      <c r="H95" s="130"/>
      <c r="I95" s="82">
        <v>11</v>
      </c>
      <c r="J95" s="82" t="str">
        <f t="shared" si="9"/>
        <v>BEMD_CPX_ONG_GUL_WL1_GPM3</v>
      </c>
      <c r="K95" s="4" t="s">
        <v>21</v>
      </c>
      <c r="L95" s="133"/>
      <c r="M95" s="86" t="str">
        <f t="shared" si="10"/>
        <v>/work/infshared/GPM/Strategic/Source/Track3/COMPLEX/SPLIT/CTRL_RGST_GUL_WL1.TXT</v>
      </c>
      <c r="N95" s="82" t="s">
        <v>133</v>
      </c>
      <c r="O95" s="82" t="str">
        <f t="shared" si="11"/>
        <v>/work/infshared/GPM/Strategic/scripts/Track3/Complex/STRTGC_COMPLEX_MAIN.sh GUL_WL1</v>
      </c>
      <c r="P95" s="82" t="s">
        <v>127</v>
      </c>
      <c r="Q95" s="5"/>
      <c r="R95" s="82" t="s">
        <v>161</v>
      </c>
      <c r="S95" s="82"/>
      <c r="T95" s="82"/>
      <c r="U95" s="75" t="s">
        <v>451</v>
      </c>
    </row>
    <row r="96" spans="1:74" s="72" customFormat="1" ht="14.25" customHeight="1" x14ac:dyDescent="0.25">
      <c r="A96" s="76"/>
      <c r="B96" s="71" t="s">
        <v>129</v>
      </c>
      <c r="C96" s="4" t="s">
        <v>1</v>
      </c>
      <c r="D96" s="136"/>
      <c r="E96" s="82" t="str">
        <f t="shared" si="12"/>
        <v>GVUL_WL1</v>
      </c>
      <c r="F96" s="82" t="s">
        <v>26</v>
      </c>
      <c r="G96" s="121"/>
      <c r="H96" s="130"/>
      <c r="I96" s="82">
        <v>12</v>
      </c>
      <c r="J96" s="82" t="str">
        <f t="shared" si="9"/>
        <v>BEMD_CPX_ONG_GVUL_WL1_GPM3</v>
      </c>
      <c r="K96" s="4" t="s">
        <v>21</v>
      </c>
      <c r="L96" s="133"/>
      <c r="M96" s="86" t="str">
        <f t="shared" si="10"/>
        <v>/work/infshared/GPM/Strategic/Source/Track3/COMPLEX/SPLIT/CTRL_RGST_GVUL_WL1.TXT</v>
      </c>
      <c r="N96" s="82" t="s">
        <v>133</v>
      </c>
      <c r="O96" s="82" t="str">
        <f t="shared" si="11"/>
        <v>/work/infshared/GPM/Strategic/scripts/Track3/Complex/STRTGC_COMPLEX_MAIN.sh GVUL_WL1</v>
      </c>
      <c r="P96" s="82" t="s">
        <v>127</v>
      </c>
      <c r="Q96" s="5"/>
      <c r="R96" s="82" t="s">
        <v>161</v>
      </c>
      <c r="S96" s="82"/>
      <c r="T96" s="82"/>
      <c r="U96" s="75" t="s">
        <v>451</v>
      </c>
    </row>
    <row r="97" spans="1:21" s="72" customFormat="1" ht="14.25" customHeight="1" x14ac:dyDescent="0.25">
      <c r="A97" s="76"/>
      <c r="B97" s="71" t="s">
        <v>129</v>
      </c>
      <c r="C97" s="4" t="s">
        <v>1</v>
      </c>
      <c r="D97" s="136"/>
      <c r="E97" s="82" t="str">
        <f t="shared" si="12"/>
        <v>LTC_WL1</v>
      </c>
      <c r="F97" s="82" t="s">
        <v>28</v>
      </c>
      <c r="G97" s="121"/>
      <c r="H97" s="130"/>
      <c r="I97" s="82">
        <v>13</v>
      </c>
      <c r="J97" s="82" t="str">
        <f t="shared" si="9"/>
        <v>BEMD_CPX_ONG_LTC_WL1_GPM3</v>
      </c>
      <c r="K97" s="4" t="s">
        <v>21</v>
      </c>
      <c r="L97" s="133"/>
      <c r="M97" s="86" t="str">
        <f t="shared" si="10"/>
        <v>/work/infshared/GPM/Strategic/Source/Track3/COMPLEX/SPLIT/CTRL_RGST_LTC_WL1.TXT</v>
      </c>
      <c r="N97" s="82" t="s">
        <v>133</v>
      </c>
      <c r="O97" s="82" t="str">
        <f t="shared" si="11"/>
        <v>/work/infshared/GPM/Strategic/scripts/Track3/Complex/STRTGC_COMPLEX_MAIN.sh LTC_WL1</v>
      </c>
      <c r="P97" s="82" t="s">
        <v>127</v>
      </c>
      <c r="Q97" s="5"/>
      <c r="R97" s="82" t="s">
        <v>161</v>
      </c>
      <c r="S97" s="86"/>
      <c r="T97" s="86"/>
      <c r="U97" s="75" t="s">
        <v>451</v>
      </c>
    </row>
    <row r="98" spans="1:21" s="72" customFormat="1" ht="14.25" customHeight="1" x14ac:dyDescent="0.25">
      <c r="A98" s="76"/>
      <c r="B98" s="71" t="s">
        <v>129</v>
      </c>
      <c r="C98" s="4" t="s">
        <v>1</v>
      </c>
      <c r="D98" s="136"/>
      <c r="E98" s="82" t="str">
        <f t="shared" si="12"/>
        <v>MAH_WL1</v>
      </c>
      <c r="F98" s="82" t="s">
        <v>66</v>
      </c>
      <c r="G98" s="121"/>
      <c r="H98" s="130"/>
      <c r="I98" s="82">
        <v>14</v>
      </c>
      <c r="J98" s="82" t="str">
        <f t="shared" si="9"/>
        <v>BEMD_CPX_ONG_MAH_WL1_GPM3</v>
      </c>
      <c r="K98" s="4" t="s">
        <v>21</v>
      </c>
      <c r="L98" s="133"/>
      <c r="M98" s="86" t="str">
        <f t="shared" si="10"/>
        <v>/work/infshared/GPM/Strategic/Source/Track3/COMPLEX/SPLIT/CTRL_RGST_MAH_WL1.TXT</v>
      </c>
      <c r="N98" s="82" t="s">
        <v>133</v>
      </c>
      <c r="O98" s="82" t="str">
        <f t="shared" si="11"/>
        <v>/work/infshared/GPM/Strategic/scripts/Track3/Complex/STRTGC_COMPLEX_MAIN.sh MAH_WL1</v>
      </c>
      <c r="P98" s="82" t="s">
        <v>127</v>
      </c>
      <c r="Q98" s="5"/>
      <c r="R98" s="82" t="s">
        <v>161</v>
      </c>
      <c r="S98" s="86"/>
      <c r="T98" s="86"/>
      <c r="U98" s="75" t="s">
        <v>451</v>
      </c>
    </row>
    <row r="99" spans="1:21" s="72" customFormat="1" ht="14.25" customHeight="1" x14ac:dyDescent="0.25">
      <c r="A99" s="76"/>
      <c r="B99" s="71" t="s">
        <v>129</v>
      </c>
      <c r="C99" s="4" t="s">
        <v>1</v>
      </c>
      <c r="D99" s="136"/>
      <c r="E99" s="82" t="s">
        <v>278</v>
      </c>
      <c r="F99" s="82" t="s">
        <v>279</v>
      </c>
      <c r="G99" s="121"/>
      <c r="H99" s="130"/>
      <c r="I99" s="82">
        <v>15</v>
      </c>
      <c r="J99" s="82" t="str">
        <f t="shared" si="9"/>
        <v>BEMD_CPX_ONG_CPD_WL1_GPM3</v>
      </c>
      <c r="K99" s="4" t="s">
        <v>21</v>
      </c>
      <c r="L99" s="133"/>
      <c r="M99" s="86" t="str">
        <f t="shared" si="10"/>
        <v>/work/infshared/GPM/Strategic/Source/Track3/COMPLEX/SPLIT/CTRL_RGST_CPD_WL1.TXT</v>
      </c>
      <c r="N99" s="82" t="s">
        <v>133</v>
      </c>
      <c r="O99" s="82" t="str">
        <f t="shared" si="11"/>
        <v>/work/infshared/GPM/Strategic/scripts/Track3/Complex/STRTGC_COMPLEX_MAIN.sh CPD_WL1</v>
      </c>
      <c r="P99" s="82" t="s">
        <v>127</v>
      </c>
      <c r="Q99" s="5"/>
      <c r="R99" s="82" t="s">
        <v>161</v>
      </c>
      <c r="S99" s="86"/>
      <c r="T99" s="86"/>
      <c r="U99" s="75" t="s">
        <v>451</v>
      </c>
    </row>
    <row r="100" spans="1:21" s="72" customFormat="1" ht="14.25" customHeight="1" x14ac:dyDescent="0.25">
      <c r="A100" s="76"/>
      <c r="B100" s="71" t="s">
        <v>129</v>
      </c>
      <c r="C100" s="4" t="s">
        <v>1</v>
      </c>
      <c r="D100" s="136"/>
      <c r="E100" s="82" t="str">
        <f>F100&amp;"_WL1"</f>
        <v>CRIL_WL1</v>
      </c>
      <c r="F100" s="82" t="s">
        <v>33</v>
      </c>
      <c r="G100" s="121"/>
      <c r="H100" s="130"/>
      <c r="I100" s="82">
        <v>16</v>
      </c>
      <c r="J100" s="82" t="str">
        <f t="shared" si="9"/>
        <v>BEMD_CPX_ONG_CRIL_WL1_GPM3</v>
      </c>
      <c r="K100" s="4" t="s">
        <v>21</v>
      </c>
      <c r="L100" s="133"/>
      <c r="M100" s="86" t="str">
        <f t="shared" si="10"/>
        <v>/work/infshared/GPM/Strategic/Source/Track3/COMPLEX/SPLIT/CTRL_RGST_CRIL_WL1.TXT</v>
      </c>
      <c r="N100" s="82" t="s">
        <v>133</v>
      </c>
      <c r="O100" s="82" t="str">
        <f t="shared" si="11"/>
        <v>/work/infshared/GPM/Strategic/scripts/Track3/Complex/STRTGC_COMPLEX_MAIN.sh CRIL_WL1</v>
      </c>
      <c r="P100" s="82" t="s">
        <v>127</v>
      </c>
      <c r="Q100" s="5"/>
      <c r="R100" s="82" t="s">
        <v>161</v>
      </c>
      <c r="S100" s="82"/>
      <c r="T100" s="82"/>
      <c r="U100" s="75" t="s">
        <v>451</v>
      </c>
    </row>
    <row r="101" spans="1:21" s="72" customFormat="1" ht="14.25" customHeight="1" x14ac:dyDescent="0.25">
      <c r="A101" s="76"/>
      <c r="B101" s="71" t="s">
        <v>129</v>
      </c>
      <c r="C101" s="4" t="s">
        <v>1</v>
      </c>
      <c r="D101" s="136"/>
      <c r="E101" s="82" t="str">
        <f t="shared" ref="E101:E121" si="13">F101</f>
        <v>UIS_SEGA</v>
      </c>
      <c r="F101" s="82" t="s">
        <v>67</v>
      </c>
      <c r="G101" s="121"/>
      <c r="H101" s="130"/>
      <c r="I101" s="82">
        <v>17</v>
      </c>
      <c r="J101" s="82" t="str">
        <f t="shared" si="9"/>
        <v>BEMD_CPX_ONG_UIS_SEGA_GPM3</v>
      </c>
      <c r="K101" s="4" t="s">
        <v>21</v>
      </c>
      <c r="L101" s="133"/>
      <c r="M101" s="86" t="str">
        <f t="shared" si="10"/>
        <v>/work/infshared/GPM/Strategic/Source/Track3/COMPLEX/SPLIT/CTRL_RGST_UIS_SEGA.TXT</v>
      </c>
      <c r="N101" s="82" t="s">
        <v>133</v>
      </c>
      <c r="O101" s="82" t="str">
        <f t="shared" si="11"/>
        <v>/work/infshared/GPM/Strategic/scripts/Track3/Complex/STRTGC_COMPLEX_MAIN.sh UIS_SEGA</v>
      </c>
      <c r="P101" s="82" t="s">
        <v>127</v>
      </c>
      <c r="Q101" s="84"/>
      <c r="R101" s="82" t="s">
        <v>161</v>
      </c>
      <c r="S101" s="4"/>
      <c r="T101" s="4"/>
      <c r="U101" s="75" t="s">
        <v>451</v>
      </c>
    </row>
    <row r="102" spans="1:21" s="72" customFormat="1" ht="14.25" customHeight="1" x14ac:dyDescent="0.25">
      <c r="A102" s="76"/>
      <c r="B102" s="71" t="s">
        <v>129</v>
      </c>
      <c r="C102" s="4" t="s">
        <v>1</v>
      </c>
      <c r="D102" s="136"/>
      <c r="E102" s="82" t="str">
        <f t="shared" si="13"/>
        <v>UIS_SEGB</v>
      </c>
      <c r="F102" s="82" t="s">
        <v>68</v>
      </c>
      <c r="G102" s="121"/>
      <c r="H102" s="130"/>
      <c r="I102" s="82">
        <v>18</v>
      </c>
      <c r="J102" s="82" t="str">
        <f t="shared" si="9"/>
        <v>BEMD_CPX_ONG_UIS_SEGB_GPM3</v>
      </c>
      <c r="K102" s="4" t="s">
        <v>21</v>
      </c>
      <c r="L102" s="133"/>
      <c r="M102" s="86" t="str">
        <f t="shared" si="10"/>
        <v>/work/infshared/GPM/Strategic/Source/Track3/COMPLEX/SPLIT/CTRL_RGST_UIS_SEGB.TXT</v>
      </c>
      <c r="N102" s="82" t="s">
        <v>133</v>
      </c>
      <c r="O102" s="82" t="str">
        <f t="shared" si="11"/>
        <v>/work/infshared/GPM/Strategic/scripts/Track3/Complex/STRTGC_COMPLEX_MAIN.sh UIS_SEGB</v>
      </c>
      <c r="P102" s="82" t="s">
        <v>127</v>
      </c>
      <c r="Q102" s="84"/>
      <c r="R102" s="82" t="s">
        <v>161</v>
      </c>
      <c r="S102" s="4"/>
      <c r="T102" s="4"/>
      <c r="U102" s="75" t="s">
        <v>451</v>
      </c>
    </row>
    <row r="103" spans="1:21" s="72" customFormat="1" ht="14.25" customHeight="1" x14ac:dyDescent="0.25">
      <c r="A103" s="76"/>
      <c r="B103" s="71" t="s">
        <v>129</v>
      </c>
      <c r="C103" s="4" t="s">
        <v>1</v>
      </c>
      <c r="D103" s="136"/>
      <c r="E103" s="82" t="str">
        <f t="shared" si="13"/>
        <v>UIS_SEGC</v>
      </c>
      <c r="F103" s="82" t="s">
        <v>69</v>
      </c>
      <c r="G103" s="121"/>
      <c r="H103" s="130"/>
      <c r="I103" s="82">
        <v>19</v>
      </c>
      <c r="J103" s="82" t="str">
        <f t="shared" si="9"/>
        <v>BEMD_CPX_ONG_UIS_SEGC_GPM3</v>
      </c>
      <c r="K103" s="4" t="s">
        <v>21</v>
      </c>
      <c r="L103" s="133"/>
      <c r="M103" s="86" t="str">
        <f t="shared" si="10"/>
        <v>/work/infshared/GPM/Strategic/Source/Track3/COMPLEX/SPLIT/CTRL_RGST_UIS_SEGC.TXT</v>
      </c>
      <c r="N103" s="82" t="s">
        <v>133</v>
      </c>
      <c r="O103" s="82" t="str">
        <f t="shared" si="11"/>
        <v>/work/infshared/GPM/Strategic/scripts/Track3/Complex/STRTGC_COMPLEX_MAIN.sh UIS_SEGC</v>
      </c>
      <c r="P103" s="82" t="s">
        <v>127</v>
      </c>
      <c r="Q103" s="84"/>
      <c r="R103" s="82" t="s">
        <v>161</v>
      </c>
      <c r="S103" s="4"/>
      <c r="T103" s="4"/>
      <c r="U103" s="75" t="s">
        <v>451</v>
      </c>
    </row>
    <row r="104" spans="1:21" s="72" customFormat="1" ht="14.25" customHeight="1" x14ac:dyDescent="0.25">
      <c r="A104" s="76"/>
      <c r="B104" s="71" t="s">
        <v>129</v>
      </c>
      <c r="C104" s="4" t="s">
        <v>1</v>
      </c>
      <c r="D104" s="136"/>
      <c r="E104" s="82" t="str">
        <f t="shared" si="13"/>
        <v>UIS_SEGD</v>
      </c>
      <c r="F104" s="82" t="s">
        <v>70</v>
      </c>
      <c r="G104" s="121"/>
      <c r="H104" s="130"/>
      <c r="I104" s="82">
        <v>20</v>
      </c>
      <c r="J104" s="82" t="str">
        <f t="shared" si="9"/>
        <v>BEMD_CPX_ONG_UIS_SEGD_GPM3</v>
      </c>
      <c r="K104" s="4" t="s">
        <v>21</v>
      </c>
      <c r="L104" s="133"/>
      <c r="M104" s="86" t="str">
        <f t="shared" si="10"/>
        <v>/work/infshared/GPM/Strategic/Source/Track3/COMPLEX/SPLIT/CTRL_RGST_UIS_SEGD.TXT</v>
      </c>
      <c r="N104" s="82" t="s">
        <v>133</v>
      </c>
      <c r="O104" s="82" t="str">
        <f t="shared" si="11"/>
        <v>/work/infshared/GPM/Strategic/scripts/Track3/Complex/STRTGC_COMPLEX_MAIN.sh UIS_SEGD</v>
      </c>
      <c r="P104" s="82" t="s">
        <v>127</v>
      </c>
      <c r="Q104" s="84"/>
      <c r="R104" s="82" t="s">
        <v>161</v>
      </c>
      <c r="S104" s="4"/>
      <c r="T104" s="4"/>
      <c r="U104" s="75" t="s">
        <v>451</v>
      </c>
    </row>
    <row r="105" spans="1:21" s="72" customFormat="1" ht="14.25" customHeight="1" x14ac:dyDescent="0.25">
      <c r="A105" s="76"/>
      <c r="B105" s="71" t="s">
        <v>129</v>
      </c>
      <c r="C105" s="4" t="s">
        <v>1</v>
      </c>
      <c r="D105" s="136"/>
      <c r="E105" s="82" t="str">
        <f t="shared" si="13"/>
        <v>UIS_SEGE</v>
      </c>
      <c r="F105" s="82" t="s">
        <v>71</v>
      </c>
      <c r="G105" s="121"/>
      <c r="H105" s="130"/>
      <c r="I105" s="82">
        <v>21</v>
      </c>
      <c r="J105" s="82" t="str">
        <f t="shared" si="9"/>
        <v>BEMD_CPX_ONG_UIS_SEGE_GPM3</v>
      </c>
      <c r="K105" s="4" t="s">
        <v>21</v>
      </c>
      <c r="L105" s="133"/>
      <c r="M105" s="86" t="str">
        <f t="shared" si="10"/>
        <v>/work/infshared/GPM/Strategic/Source/Track3/COMPLEX/SPLIT/CTRL_RGST_UIS_SEGE.TXT</v>
      </c>
      <c r="N105" s="82" t="s">
        <v>133</v>
      </c>
      <c r="O105" s="82" t="str">
        <f t="shared" si="11"/>
        <v>/work/infshared/GPM/Strategic/scripts/Track3/Complex/STRTGC_COMPLEX_MAIN.sh UIS_SEGE</v>
      </c>
      <c r="P105" s="82" t="s">
        <v>127</v>
      </c>
      <c r="Q105" s="84"/>
      <c r="R105" s="82" t="s">
        <v>161</v>
      </c>
      <c r="S105" s="4"/>
      <c r="T105" s="4"/>
      <c r="U105" s="75" t="s">
        <v>451</v>
      </c>
    </row>
    <row r="106" spans="1:21" s="72" customFormat="1" ht="14.25" customHeight="1" x14ac:dyDescent="0.25">
      <c r="A106" s="76"/>
      <c r="B106" s="71" t="s">
        <v>129</v>
      </c>
      <c r="C106" s="4" t="s">
        <v>1</v>
      </c>
      <c r="D106" s="136"/>
      <c r="E106" s="82" t="str">
        <f t="shared" si="13"/>
        <v>UIS_SEGF</v>
      </c>
      <c r="F106" s="82" t="s">
        <v>72</v>
      </c>
      <c r="G106" s="121"/>
      <c r="H106" s="130"/>
      <c r="I106" s="82">
        <v>22</v>
      </c>
      <c r="J106" s="82" t="str">
        <f t="shared" si="9"/>
        <v>BEMD_CPX_ONG_UIS_SEGF_GPM3</v>
      </c>
      <c r="K106" s="4" t="s">
        <v>21</v>
      </c>
      <c r="L106" s="133"/>
      <c r="M106" s="86" t="str">
        <f t="shared" si="10"/>
        <v>/work/infshared/GPM/Strategic/Source/Track3/COMPLEX/SPLIT/CTRL_RGST_UIS_SEGF.TXT</v>
      </c>
      <c r="N106" s="82" t="s">
        <v>133</v>
      </c>
      <c r="O106" s="82" t="str">
        <f t="shared" si="11"/>
        <v>/work/infshared/GPM/Strategic/scripts/Track3/Complex/STRTGC_COMPLEX_MAIN.sh UIS_SEGF</v>
      </c>
      <c r="P106" s="82" t="s">
        <v>127</v>
      </c>
      <c r="Q106" s="84"/>
      <c r="R106" s="82" t="s">
        <v>161</v>
      </c>
      <c r="S106" s="86"/>
      <c r="T106" s="86"/>
      <c r="U106" s="75" t="s">
        <v>451</v>
      </c>
    </row>
    <row r="107" spans="1:21" s="72" customFormat="1" ht="14.25" customHeight="1" x14ac:dyDescent="0.25">
      <c r="A107" s="76"/>
      <c r="B107" s="71" t="s">
        <v>129</v>
      </c>
      <c r="C107" s="4" t="s">
        <v>1</v>
      </c>
      <c r="D107" s="136"/>
      <c r="E107" s="82" t="str">
        <f t="shared" si="13"/>
        <v>UIS_SEGH</v>
      </c>
      <c r="F107" s="82" t="s">
        <v>73</v>
      </c>
      <c r="G107" s="121"/>
      <c r="H107" s="130"/>
      <c r="I107" s="82">
        <v>23</v>
      </c>
      <c r="J107" s="82" t="str">
        <f t="shared" si="9"/>
        <v>BEMD_CPX_ONG_UIS_SEGH_GPM3</v>
      </c>
      <c r="K107" s="4" t="s">
        <v>21</v>
      </c>
      <c r="L107" s="133"/>
      <c r="M107" s="86" t="str">
        <f t="shared" si="10"/>
        <v>/work/infshared/GPM/Strategic/Source/Track3/COMPLEX/SPLIT/CTRL_RGST_UIS_SEGH.TXT</v>
      </c>
      <c r="N107" s="82" t="s">
        <v>133</v>
      </c>
      <c r="O107" s="82" t="str">
        <f t="shared" si="11"/>
        <v>/work/infshared/GPM/Strategic/scripts/Track3/Complex/STRTGC_COMPLEX_MAIN.sh UIS_SEGH</v>
      </c>
      <c r="P107" s="82" t="s">
        <v>127</v>
      </c>
      <c r="Q107" s="84"/>
      <c r="R107" s="82" t="s">
        <v>161</v>
      </c>
      <c r="S107" s="86"/>
      <c r="T107" s="86"/>
      <c r="U107" s="75" t="s">
        <v>451</v>
      </c>
    </row>
    <row r="108" spans="1:21" s="72" customFormat="1" ht="14.25" customHeight="1" x14ac:dyDescent="0.25">
      <c r="A108" s="76"/>
      <c r="B108" s="71" t="s">
        <v>129</v>
      </c>
      <c r="C108" s="4" t="s">
        <v>1</v>
      </c>
      <c r="D108" s="136"/>
      <c r="E108" s="82" t="str">
        <f t="shared" si="13"/>
        <v>UIS_SEGI</v>
      </c>
      <c r="F108" s="82" t="s">
        <v>74</v>
      </c>
      <c r="G108" s="121"/>
      <c r="H108" s="130"/>
      <c r="I108" s="82">
        <v>24</v>
      </c>
      <c r="J108" s="82" t="str">
        <f t="shared" si="9"/>
        <v>BEMD_CPX_ONG_UIS_SEGI_GPM3</v>
      </c>
      <c r="K108" s="4" t="s">
        <v>21</v>
      </c>
      <c r="L108" s="133"/>
      <c r="M108" s="86" t="str">
        <f t="shared" si="10"/>
        <v>/work/infshared/GPM/Strategic/Source/Track3/COMPLEX/SPLIT/CTRL_RGST_UIS_SEGI.TXT</v>
      </c>
      <c r="N108" s="82" t="s">
        <v>133</v>
      </c>
      <c r="O108" s="82" t="str">
        <f t="shared" si="11"/>
        <v>/work/infshared/GPM/Strategic/scripts/Track3/Complex/STRTGC_COMPLEX_MAIN.sh UIS_SEGI</v>
      </c>
      <c r="P108" s="82" t="s">
        <v>127</v>
      </c>
      <c r="Q108" s="84"/>
      <c r="R108" s="82" t="s">
        <v>161</v>
      </c>
      <c r="S108" s="86"/>
      <c r="T108" s="86"/>
      <c r="U108" s="75" t="s">
        <v>451</v>
      </c>
    </row>
    <row r="109" spans="1:21" s="72" customFormat="1" ht="14.25" customHeight="1" x14ac:dyDescent="0.25">
      <c r="A109" s="76"/>
      <c r="B109" s="71" t="s">
        <v>129</v>
      </c>
      <c r="C109" s="4" t="s">
        <v>1</v>
      </c>
      <c r="D109" s="136"/>
      <c r="E109" s="82" t="str">
        <f t="shared" si="13"/>
        <v>UIS_SEGJ</v>
      </c>
      <c r="F109" s="82" t="s">
        <v>75</v>
      </c>
      <c r="G109" s="121"/>
      <c r="H109" s="130"/>
      <c r="I109" s="82">
        <v>25</v>
      </c>
      <c r="J109" s="82" t="str">
        <f t="shared" si="9"/>
        <v>BEMD_CPX_ONG_UIS_SEGJ_GPM3</v>
      </c>
      <c r="K109" s="4" t="s">
        <v>21</v>
      </c>
      <c r="L109" s="133"/>
      <c r="M109" s="86" t="str">
        <f t="shared" si="10"/>
        <v>/work/infshared/GPM/Strategic/Source/Track3/COMPLEX/SPLIT/CTRL_RGST_UIS_SEGJ.TXT</v>
      </c>
      <c r="N109" s="82" t="s">
        <v>133</v>
      </c>
      <c r="O109" s="82" t="str">
        <f t="shared" si="11"/>
        <v>/work/infshared/GPM/Strategic/scripts/Track3/Complex/STRTGC_COMPLEX_MAIN.sh UIS_SEGJ</v>
      </c>
      <c r="P109" s="82" t="s">
        <v>127</v>
      </c>
      <c r="Q109" s="84"/>
      <c r="R109" s="82" t="s">
        <v>161</v>
      </c>
      <c r="S109" s="86"/>
      <c r="T109" s="86"/>
      <c r="U109" s="75" t="s">
        <v>451</v>
      </c>
    </row>
    <row r="110" spans="1:21" s="72" customFormat="1" ht="14.25" customHeight="1" x14ac:dyDescent="0.25">
      <c r="A110" s="76"/>
      <c r="B110" s="71" t="s">
        <v>129</v>
      </c>
      <c r="C110" s="4" t="s">
        <v>1</v>
      </c>
      <c r="D110" s="136"/>
      <c r="E110" s="82" t="str">
        <f t="shared" si="13"/>
        <v>UIS_SEGK</v>
      </c>
      <c r="F110" s="82" t="s">
        <v>76</v>
      </c>
      <c r="G110" s="121"/>
      <c r="H110" s="130"/>
      <c r="I110" s="82">
        <v>26</v>
      </c>
      <c r="J110" s="82" t="str">
        <f t="shared" si="9"/>
        <v>BEMD_CPX_ONG_UIS_SEGK_GPM3</v>
      </c>
      <c r="K110" s="4" t="s">
        <v>21</v>
      </c>
      <c r="L110" s="133"/>
      <c r="M110" s="86" t="str">
        <f t="shared" si="10"/>
        <v>/work/infshared/GPM/Strategic/Source/Track3/COMPLEX/SPLIT/CTRL_RGST_UIS_SEGK.TXT</v>
      </c>
      <c r="N110" s="82" t="s">
        <v>133</v>
      </c>
      <c r="O110" s="82" t="str">
        <f t="shared" si="11"/>
        <v>/work/infshared/GPM/Strategic/scripts/Track3/Complex/STRTGC_COMPLEX_MAIN.sh UIS_SEGK</v>
      </c>
      <c r="P110" s="82" t="s">
        <v>127</v>
      </c>
      <c r="Q110" s="84"/>
      <c r="R110" s="82" t="s">
        <v>161</v>
      </c>
      <c r="S110" s="86"/>
      <c r="T110" s="86"/>
      <c r="U110" s="75" t="s">
        <v>451</v>
      </c>
    </row>
    <row r="111" spans="1:21" s="72" customFormat="1" ht="14.25" customHeight="1" x14ac:dyDescent="0.25">
      <c r="A111" s="76"/>
      <c r="B111" s="71" t="s">
        <v>129</v>
      </c>
      <c r="C111" s="4" t="s">
        <v>1</v>
      </c>
      <c r="D111" s="136"/>
      <c r="E111" s="82" t="str">
        <f t="shared" si="13"/>
        <v>UIS_SEGL</v>
      </c>
      <c r="F111" s="82" t="s">
        <v>77</v>
      </c>
      <c r="G111" s="121"/>
      <c r="H111" s="130"/>
      <c r="I111" s="82">
        <v>27</v>
      </c>
      <c r="J111" s="82" t="str">
        <f t="shared" si="9"/>
        <v>BEMD_CPX_ONG_UIS_SEGL_GPM3</v>
      </c>
      <c r="K111" s="4" t="s">
        <v>21</v>
      </c>
      <c r="L111" s="133"/>
      <c r="M111" s="86" t="str">
        <f t="shared" si="10"/>
        <v>/work/infshared/GPM/Strategic/Source/Track3/COMPLEX/SPLIT/CTRL_RGST_UIS_SEGL.TXT</v>
      </c>
      <c r="N111" s="82" t="s">
        <v>133</v>
      </c>
      <c r="O111" s="82" t="str">
        <f t="shared" si="11"/>
        <v>/work/infshared/GPM/Strategic/scripts/Track3/Complex/STRTGC_COMPLEX_MAIN.sh UIS_SEGL</v>
      </c>
      <c r="P111" s="82" t="s">
        <v>127</v>
      </c>
      <c r="Q111" s="84"/>
      <c r="R111" s="82" t="s">
        <v>161</v>
      </c>
      <c r="S111" s="86"/>
      <c r="T111" s="86"/>
      <c r="U111" s="75" t="s">
        <v>451</v>
      </c>
    </row>
    <row r="112" spans="1:21" s="72" customFormat="1" ht="14.25" customHeight="1" x14ac:dyDescent="0.25">
      <c r="A112" s="76"/>
      <c r="B112" s="71" t="s">
        <v>129</v>
      </c>
      <c r="C112" s="4" t="s">
        <v>1</v>
      </c>
      <c r="D112" s="136"/>
      <c r="E112" s="82" t="str">
        <f t="shared" si="13"/>
        <v>UIS_SEGM</v>
      </c>
      <c r="F112" s="82" t="s">
        <v>78</v>
      </c>
      <c r="G112" s="121"/>
      <c r="H112" s="130"/>
      <c r="I112" s="82">
        <v>28</v>
      </c>
      <c r="J112" s="82" t="str">
        <f t="shared" si="9"/>
        <v>BEMD_CPX_ONG_UIS_SEGM_GPM3</v>
      </c>
      <c r="K112" s="4" t="s">
        <v>21</v>
      </c>
      <c r="L112" s="133"/>
      <c r="M112" s="86" t="str">
        <f t="shared" si="10"/>
        <v>/work/infshared/GPM/Strategic/Source/Track3/COMPLEX/SPLIT/CTRL_RGST_UIS_SEGM.TXT</v>
      </c>
      <c r="N112" s="82" t="s">
        <v>133</v>
      </c>
      <c r="O112" s="82" t="str">
        <f t="shared" si="11"/>
        <v>/work/infshared/GPM/Strategic/scripts/Track3/Complex/STRTGC_COMPLEX_MAIN.sh UIS_SEGM</v>
      </c>
      <c r="P112" s="82" t="s">
        <v>127</v>
      </c>
      <c r="Q112" s="84"/>
      <c r="R112" s="82" t="s">
        <v>161</v>
      </c>
      <c r="S112" s="86"/>
      <c r="T112" s="86"/>
      <c r="U112" s="75" t="s">
        <v>451</v>
      </c>
    </row>
    <row r="113" spans="1:74" s="72" customFormat="1" ht="14.25" customHeight="1" x14ac:dyDescent="0.25">
      <c r="A113" s="76"/>
      <c r="B113" s="71" t="s">
        <v>129</v>
      </c>
      <c r="C113" s="4" t="s">
        <v>1</v>
      </c>
      <c r="D113" s="136"/>
      <c r="E113" s="82" t="str">
        <f t="shared" si="13"/>
        <v>UIS_SEGN</v>
      </c>
      <c r="F113" s="82" t="s">
        <v>79</v>
      </c>
      <c r="G113" s="121"/>
      <c r="H113" s="130"/>
      <c r="I113" s="82">
        <v>29</v>
      </c>
      <c r="J113" s="82" t="str">
        <f t="shared" si="9"/>
        <v>BEMD_CPX_ONG_UIS_SEGN_GPM3</v>
      </c>
      <c r="K113" s="4" t="s">
        <v>21</v>
      </c>
      <c r="L113" s="133"/>
      <c r="M113" s="86" t="str">
        <f t="shared" si="10"/>
        <v>/work/infshared/GPM/Strategic/Source/Track3/COMPLEX/SPLIT/CTRL_RGST_UIS_SEGN.TXT</v>
      </c>
      <c r="N113" s="82" t="s">
        <v>133</v>
      </c>
      <c r="O113" s="82" t="str">
        <f t="shared" si="11"/>
        <v>/work/infshared/GPM/Strategic/scripts/Track3/Complex/STRTGC_COMPLEX_MAIN.sh UIS_SEGN</v>
      </c>
      <c r="P113" s="82" t="s">
        <v>127</v>
      </c>
      <c r="Q113" s="84"/>
      <c r="R113" s="82" t="s">
        <v>161</v>
      </c>
      <c r="S113" s="86"/>
      <c r="T113" s="86"/>
      <c r="U113" s="75" t="s">
        <v>451</v>
      </c>
    </row>
    <row r="114" spans="1:74" s="72" customFormat="1" ht="14.25" customHeight="1" x14ac:dyDescent="0.25">
      <c r="A114" s="76"/>
      <c r="B114" s="71" t="s">
        <v>129</v>
      </c>
      <c r="C114" s="4" t="s">
        <v>1</v>
      </c>
      <c r="D114" s="136"/>
      <c r="E114" s="82" t="str">
        <f t="shared" si="13"/>
        <v>UIS_SEGO</v>
      </c>
      <c r="F114" s="82" t="s">
        <v>80</v>
      </c>
      <c r="G114" s="121"/>
      <c r="H114" s="130"/>
      <c r="I114" s="82">
        <v>30</v>
      </c>
      <c r="J114" s="82" t="str">
        <f t="shared" si="9"/>
        <v>BEMD_CPX_ONG_UIS_SEGO_GPM3</v>
      </c>
      <c r="K114" s="4" t="s">
        <v>21</v>
      </c>
      <c r="L114" s="133"/>
      <c r="M114" s="86" t="str">
        <f t="shared" si="10"/>
        <v>/work/infshared/GPM/Strategic/Source/Track3/COMPLEX/SPLIT/CTRL_RGST_UIS_SEGO.TXT</v>
      </c>
      <c r="N114" s="82" t="s">
        <v>133</v>
      </c>
      <c r="O114" s="82" t="str">
        <f t="shared" si="11"/>
        <v>/work/infshared/GPM/Strategic/scripts/Track3/Complex/STRTGC_COMPLEX_MAIN.sh UIS_SEGO</v>
      </c>
      <c r="P114" s="82" t="s">
        <v>127</v>
      </c>
      <c r="Q114" s="84"/>
      <c r="R114" s="82" t="s">
        <v>161</v>
      </c>
      <c r="S114" s="86"/>
      <c r="T114" s="4"/>
      <c r="U114" s="75" t="s">
        <v>451</v>
      </c>
      <c r="V114" s="102"/>
      <c r="W114" s="102"/>
      <c r="X114" s="102"/>
      <c r="Y114" s="102"/>
      <c r="Z114" s="102"/>
      <c r="AA114" s="102"/>
      <c r="AB114" s="102"/>
      <c r="AC114" s="102"/>
      <c r="AD114" s="102"/>
      <c r="AE114" s="102"/>
      <c r="AF114" s="102"/>
      <c r="AG114" s="102"/>
      <c r="AH114" s="102"/>
      <c r="AI114" s="102"/>
      <c r="AJ114" s="102"/>
      <c r="AK114" s="102"/>
      <c r="AL114" s="102"/>
      <c r="AM114" s="102"/>
      <c r="AN114" s="102"/>
      <c r="AO114" s="102"/>
      <c r="AP114" s="102"/>
      <c r="AQ114" s="102"/>
      <c r="AR114" s="102"/>
      <c r="AS114" s="102"/>
      <c r="AT114" s="102"/>
      <c r="AU114" s="102"/>
      <c r="AV114" s="102"/>
      <c r="AW114" s="102"/>
      <c r="AX114" s="102"/>
      <c r="AY114" s="102"/>
      <c r="AZ114" s="102"/>
      <c r="BA114" s="102"/>
      <c r="BB114" s="102"/>
      <c r="BC114" s="102"/>
      <c r="BD114" s="102"/>
      <c r="BE114" s="102"/>
      <c r="BF114" s="102"/>
      <c r="BG114" s="102"/>
      <c r="BH114" s="102"/>
      <c r="BI114" s="102"/>
      <c r="BJ114" s="102"/>
      <c r="BK114" s="102"/>
      <c r="BL114" s="102"/>
      <c r="BM114" s="102"/>
      <c r="BN114" s="102"/>
      <c r="BO114" s="102"/>
      <c r="BP114" s="102"/>
      <c r="BQ114" s="102"/>
      <c r="BR114" s="102"/>
      <c r="BS114" s="102"/>
      <c r="BT114" s="102"/>
      <c r="BU114" s="102"/>
      <c r="BV114" s="102"/>
    </row>
    <row r="115" spans="1:74" s="72" customFormat="1" ht="14.25" customHeight="1" x14ac:dyDescent="0.25">
      <c r="A115" s="76"/>
      <c r="B115" s="71" t="s">
        <v>129</v>
      </c>
      <c r="C115" s="4" t="s">
        <v>1</v>
      </c>
      <c r="D115" s="136"/>
      <c r="E115" s="82" t="str">
        <f t="shared" si="13"/>
        <v>UIS_SEGP</v>
      </c>
      <c r="F115" s="82" t="s">
        <v>81</v>
      </c>
      <c r="G115" s="121"/>
      <c r="H115" s="130"/>
      <c r="I115" s="82">
        <v>31</v>
      </c>
      <c r="J115" s="82" t="str">
        <f t="shared" si="9"/>
        <v>BEMD_CPX_ONG_UIS_SEGP_GPM3</v>
      </c>
      <c r="K115" s="4" t="s">
        <v>21</v>
      </c>
      <c r="L115" s="133"/>
      <c r="M115" s="86" t="str">
        <f t="shared" si="10"/>
        <v>/work/infshared/GPM/Strategic/Source/Track3/COMPLEX/SPLIT/CTRL_RGST_UIS_SEGP.TXT</v>
      </c>
      <c r="N115" s="82" t="s">
        <v>133</v>
      </c>
      <c r="O115" s="82" t="str">
        <f t="shared" si="11"/>
        <v>/work/infshared/GPM/Strategic/scripts/Track3/Complex/STRTGC_COMPLEX_MAIN.sh UIS_SEGP</v>
      </c>
      <c r="P115" s="82" t="s">
        <v>127</v>
      </c>
      <c r="Q115" s="84"/>
      <c r="R115" s="82" t="s">
        <v>161</v>
      </c>
      <c r="S115" s="86"/>
      <c r="T115" s="4"/>
      <c r="U115" s="75" t="s">
        <v>451</v>
      </c>
      <c r="V115" s="102"/>
      <c r="W115" s="102"/>
      <c r="X115" s="102"/>
      <c r="Y115" s="102"/>
      <c r="Z115" s="102"/>
      <c r="AA115" s="102"/>
      <c r="AB115" s="102"/>
      <c r="AC115" s="102"/>
      <c r="AD115" s="102"/>
      <c r="AE115" s="102"/>
      <c r="AF115" s="102"/>
      <c r="AG115" s="102"/>
      <c r="AH115" s="102"/>
      <c r="AI115" s="102"/>
      <c r="AJ115" s="102"/>
      <c r="AK115" s="102"/>
      <c r="AL115" s="102"/>
      <c r="AM115" s="102"/>
      <c r="AN115" s="102"/>
      <c r="AO115" s="102"/>
      <c r="AP115" s="102"/>
      <c r="AQ115" s="102"/>
      <c r="AR115" s="102"/>
      <c r="AS115" s="102"/>
      <c r="AT115" s="102"/>
      <c r="AU115" s="102"/>
      <c r="AV115" s="102"/>
      <c r="AW115" s="102"/>
      <c r="AX115" s="102"/>
      <c r="AY115" s="102"/>
      <c r="AZ115" s="102"/>
      <c r="BA115" s="102"/>
      <c r="BB115" s="102"/>
      <c r="BC115" s="102"/>
      <c r="BD115" s="102"/>
      <c r="BE115" s="102"/>
      <c r="BF115" s="102"/>
      <c r="BG115" s="102"/>
      <c r="BH115" s="102"/>
      <c r="BI115" s="102"/>
      <c r="BJ115" s="102"/>
      <c r="BK115" s="102"/>
      <c r="BL115" s="102"/>
      <c r="BM115" s="102"/>
      <c r="BN115" s="102"/>
      <c r="BO115" s="102"/>
      <c r="BP115" s="102"/>
      <c r="BQ115" s="102"/>
      <c r="BR115" s="102"/>
      <c r="BS115" s="102"/>
      <c r="BT115" s="102"/>
      <c r="BU115" s="102"/>
      <c r="BV115" s="102"/>
    </row>
    <row r="116" spans="1:74" s="72" customFormat="1" ht="14.25" customHeight="1" x14ac:dyDescent="0.25">
      <c r="A116" s="76"/>
      <c r="B116" s="71" t="s">
        <v>129</v>
      </c>
      <c r="C116" s="4" t="s">
        <v>1</v>
      </c>
      <c r="D116" s="136"/>
      <c r="E116" s="82" t="str">
        <f t="shared" si="13"/>
        <v>UIS_SEGR</v>
      </c>
      <c r="F116" s="82" t="s">
        <v>82</v>
      </c>
      <c r="G116" s="121"/>
      <c r="H116" s="130"/>
      <c r="I116" s="82">
        <v>32</v>
      </c>
      <c r="J116" s="82" t="str">
        <f t="shared" si="9"/>
        <v>BEMD_CPX_ONG_UIS_SEGR_GPM3</v>
      </c>
      <c r="K116" s="4" t="s">
        <v>21</v>
      </c>
      <c r="L116" s="133"/>
      <c r="M116" s="86" t="str">
        <f t="shared" si="10"/>
        <v>/work/infshared/GPM/Strategic/Source/Track3/COMPLEX/SPLIT/CTRL_RGST_UIS_SEGR.TXT</v>
      </c>
      <c r="N116" s="82" t="s">
        <v>133</v>
      </c>
      <c r="O116" s="82" t="str">
        <f t="shared" si="11"/>
        <v>/work/infshared/GPM/Strategic/scripts/Track3/Complex/STRTGC_COMPLEX_MAIN.sh UIS_SEGR</v>
      </c>
      <c r="P116" s="82" t="s">
        <v>127</v>
      </c>
      <c r="Q116" s="84"/>
      <c r="R116" s="82" t="s">
        <v>161</v>
      </c>
      <c r="S116" s="86"/>
      <c r="T116" s="4"/>
      <c r="U116" s="75" t="s">
        <v>451</v>
      </c>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row>
    <row r="117" spans="1:74" s="72" customFormat="1" ht="14.25" customHeight="1" x14ac:dyDescent="0.25">
      <c r="A117" s="76"/>
      <c r="B117" s="71" t="s">
        <v>129</v>
      </c>
      <c r="C117" s="4" t="s">
        <v>1</v>
      </c>
      <c r="D117" s="136"/>
      <c r="E117" s="82" t="str">
        <f t="shared" si="13"/>
        <v>UIS_SEGT</v>
      </c>
      <c r="F117" s="82" t="s">
        <v>83</v>
      </c>
      <c r="G117" s="121"/>
      <c r="H117" s="130"/>
      <c r="I117" s="82">
        <v>33</v>
      </c>
      <c r="J117" s="82" t="str">
        <f t="shared" si="9"/>
        <v>BEMD_CPX_ONG_UIS_SEGT_GPM3</v>
      </c>
      <c r="K117" s="4" t="s">
        <v>21</v>
      </c>
      <c r="L117" s="133"/>
      <c r="M117" s="86" t="str">
        <f t="shared" si="10"/>
        <v>/work/infshared/GPM/Strategic/Source/Track3/COMPLEX/SPLIT/CTRL_RGST_UIS_SEGT.TXT</v>
      </c>
      <c r="N117" s="82" t="s">
        <v>133</v>
      </c>
      <c r="O117" s="82" t="str">
        <f t="shared" si="11"/>
        <v>/work/infshared/GPM/Strategic/scripts/Track3/Complex/STRTGC_COMPLEX_MAIN.sh UIS_SEGT</v>
      </c>
      <c r="P117" s="82" t="s">
        <v>127</v>
      </c>
      <c r="Q117" s="84"/>
      <c r="R117" s="82" t="s">
        <v>161</v>
      </c>
      <c r="S117" s="86"/>
      <c r="T117" s="4"/>
      <c r="U117" s="75" t="s">
        <v>451</v>
      </c>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row>
    <row r="118" spans="1:74" s="72" customFormat="1" ht="14.25" customHeight="1" x14ac:dyDescent="0.25">
      <c r="A118" s="76"/>
      <c r="B118" s="71" t="s">
        <v>129</v>
      </c>
      <c r="C118" s="4" t="s">
        <v>1</v>
      </c>
      <c r="D118" s="136"/>
      <c r="E118" s="82" t="str">
        <f t="shared" si="13"/>
        <v>UIS_SEGU</v>
      </c>
      <c r="F118" s="82" t="s">
        <v>84</v>
      </c>
      <c r="G118" s="121"/>
      <c r="H118" s="130"/>
      <c r="I118" s="82">
        <v>34</v>
      </c>
      <c r="J118" s="82" t="str">
        <f t="shared" si="9"/>
        <v>BEMD_CPX_ONG_UIS_SEGU_GPM3</v>
      </c>
      <c r="K118" s="4" t="s">
        <v>21</v>
      </c>
      <c r="L118" s="133"/>
      <c r="M118" s="86" t="str">
        <f t="shared" ref="M118:M154" si="14">"/work/infshared/GPM/Strategic/Source/Track3/COMPLEX/SPLIT/CTRL_RGST_"&amp;E118&amp;".TXT"</f>
        <v>/work/infshared/GPM/Strategic/Source/Track3/COMPLEX/SPLIT/CTRL_RGST_UIS_SEGU.TXT</v>
      </c>
      <c r="N118" s="82" t="s">
        <v>133</v>
      </c>
      <c r="O118" s="82" t="str">
        <f t="shared" ref="O118:O154" si="15">"/work/infshared/GPM/Strategic/scripts/Track3/Complex/STRTGC_COMPLEX_MAIN.sh "&amp;E118</f>
        <v>/work/infshared/GPM/Strategic/scripts/Track3/Complex/STRTGC_COMPLEX_MAIN.sh UIS_SEGU</v>
      </c>
      <c r="P118" s="82" t="s">
        <v>127</v>
      </c>
      <c r="Q118" s="84"/>
      <c r="R118" s="82" t="s">
        <v>161</v>
      </c>
      <c r="S118" s="86"/>
      <c r="T118" s="4"/>
      <c r="U118" s="75" t="s">
        <v>451</v>
      </c>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row>
    <row r="119" spans="1:74" s="72" customFormat="1" ht="14.25" customHeight="1" x14ac:dyDescent="0.25">
      <c r="A119" s="76"/>
      <c r="B119" s="71" t="s">
        <v>129</v>
      </c>
      <c r="C119" s="4" t="s">
        <v>1</v>
      </c>
      <c r="D119" s="136"/>
      <c r="E119" s="82" t="str">
        <f t="shared" si="13"/>
        <v>UIS_SEGV</v>
      </c>
      <c r="F119" s="82" t="s">
        <v>85</v>
      </c>
      <c r="G119" s="121"/>
      <c r="H119" s="130"/>
      <c r="I119" s="82">
        <v>35</v>
      </c>
      <c r="J119" s="82" t="str">
        <f t="shared" si="9"/>
        <v>BEMD_CPX_ONG_UIS_SEGV_GPM3</v>
      </c>
      <c r="K119" s="4" t="s">
        <v>21</v>
      </c>
      <c r="L119" s="133"/>
      <c r="M119" s="86" t="str">
        <f t="shared" si="14"/>
        <v>/work/infshared/GPM/Strategic/Source/Track3/COMPLEX/SPLIT/CTRL_RGST_UIS_SEGV.TXT</v>
      </c>
      <c r="N119" s="82" t="s">
        <v>133</v>
      </c>
      <c r="O119" s="82" t="str">
        <f t="shared" si="15"/>
        <v>/work/infshared/GPM/Strategic/scripts/Track3/Complex/STRTGC_COMPLEX_MAIN.sh UIS_SEGV</v>
      </c>
      <c r="P119" s="82" t="s">
        <v>127</v>
      </c>
      <c r="Q119" s="84"/>
      <c r="R119" s="82" t="s">
        <v>161</v>
      </c>
      <c r="S119" s="86"/>
      <c r="T119" s="4"/>
      <c r="U119" s="75" t="s">
        <v>451</v>
      </c>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row>
    <row r="120" spans="1:74" s="72" customFormat="1" ht="14.25" customHeight="1" x14ac:dyDescent="0.25">
      <c r="A120" s="76"/>
      <c r="B120" s="71" t="s">
        <v>129</v>
      </c>
      <c r="C120" s="4" t="s">
        <v>1</v>
      </c>
      <c r="D120" s="136"/>
      <c r="E120" s="82" t="str">
        <f t="shared" si="13"/>
        <v>UIS_SEGW</v>
      </c>
      <c r="F120" s="82" t="s">
        <v>86</v>
      </c>
      <c r="G120" s="121"/>
      <c r="H120" s="130"/>
      <c r="I120" s="82">
        <v>36</v>
      </c>
      <c r="J120" s="82" t="str">
        <f t="shared" si="9"/>
        <v>BEMD_CPX_ONG_UIS_SEGW_GPM3</v>
      </c>
      <c r="K120" s="4" t="s">
        <v>21</v>
      </c>
      <c r="L120" s="133"/>
      <c r="M120" s="86" t="str">
        <f t="shared" si="14"/>
        <v>/work/infshared/GPM/Strategic/Source/Track3/COMPLEX/SPLIT/CTRL_RGST_UIS_SEGW.TXT</v>
      </c>
      <c r="N120" s="82" t="s">
        <v>133</v>
      </c>
      <c r="O120" s="82" t="str">
        <f t="shared" si="15"/>
        <v>/work/infshared/GPM/Strategic/scripts/Track3/Complex/STRTGC_COMPLEX_MAIN.sh UIS_SEGW</v>
      </c>
      <c r="P120" s="82" t="s">
        <v>127</v>
      </c>
      <c r="Q120" s="84"/>
      <c r="R120" s="82" t="s">
        <v>161</v>
      </c>
      <c r="S120" s="86"/>
      <c r="T120" s="4"/>
      <c r="U120" s="75" t="s">
        <v>451</v>
      </c>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row>
    <row r="121" spans="1:74" s="72" customFormat="1" ht="14.25" customHeight="1" x14ac:dyDescent="0.25">
      <c r="A121" s="76"/>
      <c r="B121" s="71" t="s">
        <v>129</v>
      </c>
      <c r="C121" s="4" t="s">
        <v>1</v>
      </c>
      <c r="D121" s="136"/>
      <c r="E121" s="82" t="str">
        <f t="shared" si="13"/>
        <v>UIS_SEGX</v>
      </c>
      <c r="F121" s="82" t="s">
        <v>87</v>
      </c>
      <c r="G121" s="121"/>
      <c r="H121" s="130"/>
      <c r="I121" s="82">
        <v>37</v>
      </c>
      <c r="J121" s="82" t="str">
        <f t="shared" si="9"/>
        <v>BEMD_CPX_ONG_UIS_SEGX_GPM3</v>
      </c>
      <c r="K121" s="4" t="s">
        <v>21</v>
      </c>
      <c r="L121" s="133"/>
      <c r="M121" s="86" t="str">
        <f t="shared" si="14"/>
        <v>/work/infshared/GPM/Strategic/Source/Track3/COMPLEX/SPLIT/CTRL_RGST_UIS_SEGX.TXT</v>
      </c>
      <c r="N121" s="82" t="s">
        <v>133</v>
      </c>
      <c r="O121" s="82" t="str">
        <f t="shared" si="15"/>
        <v>/work/infshared/GPM/Strategic/scripts/Track3/Complex/STRTGC_COMPLEX_MAIN.sh UIS_SEGX</v>
      </c>
      <c r="P121" s="82" t="s">
        <v>127</v>
      </c>
      <c r="Q121" s="84"/>
      <c r="R121" s="82" t="s">
        <v>161</v>
      </c>
      <c r="S121" s="86"/>
      <c r="T121" s="4"/>
      <c r="U121" s="75" t="s">
        <v>451</v>
      </c>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row>
    <row r="122" spans="1:74" s="72" customFormat="1" ht="14.25" customHeight="1" x14ac:dyDescent="0.25">
      <c r="A122" s="76"/>
      <c r="B122" s="71" t="s">
        <v>129</v>
      </c>
      <c r="C122" s="4" t="s">
        <v>1</v>
      </c>
      <c r="D122" s="136"/>
      <c r="E122" s="82" t="s">
        <v>99</v>
      </c>
      <c r="F122" s="82" t="s">
        <v>52</v>
      </c>
      <c r="G122" s="121"/>
      <c r="H122" s="130"/>
      <c r="I122" s="82">
        <v>38</v>
      </c>
      <c r="J122" s="82" t="str">
        <f t="shared" ref="J122:J139" si="16">"BEMD_CPX_ONG_"&amp;E122&amp;RIGHT(F122,5)&amp;"_GPM3"</f>
        <v>BEMD_CPX_ONG_IBDW_WLG_ANNH_GPM3</v>
      </c>
      <c r="K122" s="4" t="s">
        <v>21</v>
      </c>
      <c r="L122" s="133"/>
      <c r="M122" s="86" t="str">
        <f t="shared" si="14"/>
        <v>/work/infshared/GPM/Strategic/Source/Track3/COMPLEX/SPLIT/CTRL_RGST_IBDW_WLG.TXT</v>
      </c>
      <c r="N122" s="82" t="s">
        <v>133</v>
      </c>
      <c r="O122" s="82" t="str">
        <f t="shared" si="15"/>
        <v>/work/infshared/GPM/Strategic/scripts/Track3/Complex/STRTGC_COMPLEX_MAIN.sh IBDW_WLG</v>
      </c>
      <c r="P122" s="82" t="s">
        <v>127</v>
      </c>
      <c r="Q122" s="5"/>
      <c r="R122" s="82" t="s">
        <v>161</v>
      </c>
      <c r="S122" s="82"/>
      <c r="T122" s="82"/>
      <c r="U122" s="75" t="s">
        <v>451</v>
      </c>
    </row>
    <row r="123" spans="1:74" s="72" customFormat="1" ht="14.25" customHeight="1" x14ac:dyDescent="0.25">
      <c r="A123" s="76"/>
      <c r="B123" s="71" t="s">
        <v>129</v>
      </c>
      <c r="C123" s="4" t="s">
        <v>1</v>
      </c>
      <c r="D123" s="136"/>
      <c r="E123" s="82" t="s">
        <v>100</v>
      </c>
      <c r="F123" s="82" t="s">
        <v>56</v>
      </c>
      <c r="G123" s="121"/>
      <c r="H123" s="130"/>
      <c r="I123" s="82">
        <v>39</v>
      </c>
      <c r="J123" s="82" t="str">
        <f t="shared" si="16"/>
        <v>BEMD_CPX_ONG_IBDW_WLK_CV15_GPM3</v>
      </c>
      <c r="K123" s="4" t="s">
        <v>21</v>
      </c>
      <c r="L123" s="133"/>
      <c r="M123" s="86" t="str">
        <f t="shared" si="14"/>
        <v>/work/infshared/GPM/Strategic/Source/Track3/COMPLEX/SPLIT/CTRL_RGST_IBDW_WLK.TXT</v>
      </c>
      <c r="N123" s="82" t="s">
        <v>133</v>
      </c>
      <c r="O123" s="82" t="str">
        <f t="shared" si="15"/>
        <v>/work/infshared/GPM/Strategic/scripts/Track3/Complex/STRTGC_COMPLEX_MAIN.sh IBDW_WLK</v>
      </c>
      <c r="P123" s="82" t="s">
        <v>127</v>
      </c>
      <c r="Q123" s="5"/>
      <c r="R123" s="82" t="s">
        <v>161</v>
      </c>
      <c r="S123" s="82"/>
      <c r="T123" s="82"/>
      <c r="U123" s="75" t="s">
        <v>451</v>
      </c>
    </row>
    <row r="124" spans="1:74" s="72" customFormat="1" ht="12.75" customHeight="1" x14ac:dyDescent="0.25">
      <c r="A124" s="76"/>
      <c r="B124" s="71" t="s">
        <v>129</v>
      </c>
      <c r="C124" s="4" t="s">
        <v>1</v>
      </c>
      <c r="D124" s="136"/>
      <c r="E124" s="82" t="s">
        <v>91</v>
      </c>
      <c r="F124" s="82" t="s">
        <v>45</v>
      </c>
      <c r="G124" s="121"/>
      <c r="H124" s="130"/>
      <c r="I124" s="82">
        <v>40</v>
      </c>
      <c r="J124" s="82" t="str">
        <f t="shared" si="16"/>
        <v>BEMD_CPX_ONG_IBDW_WL3_EV15_GPM3</v>
      </c>
      <c r="K124" s="4" t="s">
        <v>21</v>
      </c>
      <c r="L124" s="133"/>
      <c r="M124" s="86" t="str">
        <f t="shared" si="14"/>
        <v>/work/infshared/GPM/Strategic/Source/Track3/COMPLEX/SPLIT/CTRL_RGST_IBDW_WL3.TXT</v>
      </c>
      <c r="N124" s="82" t="s">
        <v>133</v>
      </c>
      <c r="O124" s="82" t="str">
        <f t="shared" si="15"/>
        <v>/work/infshared/GPM/Strategic/scripts/Track3/Complex/STRTGC_COMPLEX_MAIN.sh IBDW_WL3</v>
      </c>
      <c r="P124" s="82" t="s">
        <v>127</v>
      </c>
      <c r="Q124" s="5"/>
      <c r="R124" s="82" t="s">
        <v>161</v>
      </c>
      <c r="S124" s="82"/>
      <c r="T124" s="82"/>
      <c r="U124" s="75" t="s">
        <v>451</v>
      </c>
    </row>
    <row r="125" spans="1:74" s="72" customFormat="1" ht="14.25" customHeight="1" x14ac:dyDescent="0.25">
      <c r="A125" s="76"/>
      <c r="B125" s="71" t="s">
        <v>129</v>
      </c>
      <c r="C125" s="4" t="s">
        <v>1</v>
      </c>
      <c r="D125" s="136"/>
      <c r="E125" s="82" t="s">
        <v>101</v>
      </c>
      <c r="F125" s="82" t="s">
        <v>53</v>
      </c>
      <c r="G125" s="121"/>
      <c r="H125" s="130"/>
      <c r="I125" s="82">
        <v>41</v>
      </c>
      <c r="J125" s="82" t="str">
        <f t="shared" si="16"/>
        <v>BEMD_CPX_ONG_IBDW_WLH_LCFS_GPM3</v>
      </c>
      <c r="K125" s="4" t="s">
        <v>21</v>
      </c>
      <c r="L125" s="133"/>
      <c r="M125" s="86" t="str">
        <f t="shared" si="14"/>
        <v>/work/infshared/GPM/Strategic/Source/Track3/COMPLEX/SPLIT/CTRL_RGST_IBDW_WLH.TXT</v>
      </c>
      <c r="N125" s="82" t="s">
        <v>133</v>
      </c>
      <c r="O125" s="82" t="str">
        <f t="shared" si="15"/>
        <v>/work/infshared/GPM/Strategic/scripts/Track3/Complex/STRTGC_COMPLEX_MAIN.sh IBDW_WLH</v>
      </c>
      <c r="P125" s="82" t="s">
        <v>127</v>
      </c>
      <c r="Q125" s="5"/>
      <c r="R125" s="82" t="s">
        <v>161</v>
      </c>
      <c r="S125" s="82"/>
      <c r="T125" s="82"/>
      <c r="U125" s="75" t="s">
        <v>451</v>
      </c>
    </row>
    <row r="126" spans="1:74" s="72" customFormat="1" ht="14.25" customHeight="1" x14ac:dyDescent="0.25">
      <c r="A126" s="76"/>
      <c r="B126" s="71" t="s">
        <v>129</v>
      </c>
      <c r="C126" s="4" t="s">
        <v>1</v>
      </c>
      <c r="D126" s="136"/>
      <c r="E126" s="82" t="s">
        <v>102</v>
      </c>
      <c r="F126" s="82" t="s">
        <v>57</v>
      </c>
      <c r="G126" s="121"/>
      <c r="H126" s="130"/>
      <c r="I126" s="82">
        <v>42</v>
      </c>
      <c r="J126" s="82" t="str">
        <f t="shared" si="16"/>
        <v>BEMD_CPX_ONG_IBDW_WLL_LCMP_GPM3</v>
      </c>
      <c r="K126" s="4" t="s">
        <v>21</v>
      </c>
      <c r="L126" s="133"/>
      <c r="M126" s="86" t="str">
        <f t="shared" si="14"/>
        <v>/work/infshared/GPM/Strategic/Source/Track3/COMPLEX/SPLIT/CTRL_RGST_IBDW_WLL.TXT</v>
      </c>
      <c r="N126" s="82" t="s">
        <v>133</v>
      </c>
      <c r="O126" s="82" t="str">
        <f t="shared" si="15"/>
        <v>/work/infshared/GPM/Strategic/scripts/Track3/Complex/STRTGC_COMPLEX_MAIN.sh IBDW_WLL</v>
      </c>
      <c r="P126" s="82" t="s">
        <v>127</v>
      </c>
      <c r="Q126" s="5"/>
      <c r="R126" s="82" t="s">
        <v>161</v>
      </c>
      <c r="S126" s="82"/>
      <c r="T126" s="82"/>
      <c r="U126" s="75" t="s">
        <v>451</v>
      </c>
    </row>
    <row r="127" spans="1:74" s="72" customFormat="1" ht="14.25" customHeight="1" x14ac:dyDescent="0.25">
      <c r="A127" s="76"/>
      <c r="B127" s="71" t="s">
        <v>129</v>
      </c>
      <c r="C127" s="4" t="s">
        <v>1</v>
      </c>
      <c r="D127" s="136"/>
      <c r="E127" s="82" t="s">
        <v>103</v>
      </c>
      <c r="F127" s="82" t="s">
        <v>60</v>
      </c>
      <c r="G127" s="121"/>
      <c r="H127" s="130"/>
      <c r="I127" s="82">
        <v>43</v>
      </c>
      <c r="J127" s="82" t="str">
        <f t="shared" si="16"/>
        <v>BEMD_CPX_ONG_IBDW_WLO_MPST_GPM3</v>
      </c>
      <c r="K127" s="4" t="s">
        <v>21</v>
      </c>
      <c r="L127" s="133"/>
      <c r="M127" s="86" t="str">
        <f t="shared" si="14"/>
        <v>/work/infshared/GPM/Strategic/Source/Track3/COMPLEX/SPLIT/CTRL_RGST_IBDW_WLO.TXT</v>
      </c>
      <c r="N127" s="82" t="s">
        <v>133</v>
      </c>
      <c r="O127" s="82" t="str">
        <f t="shared" si="15"/>
        <v>/work/infshared/GPM/Strategic/scripts/Track3/Complex/STRTGC_COMPLEX_MAIN.sh IBDW_WLO</v>
      </c>
      <c r="P127" s="82" t="s">
        <v>127</v>
      </c>
      <c r="Q127" s="5"/>
      <c r="R127" s="82" t="s">
        <v>161</v>
      </c>
      <c r="S127" s="82"/>
      <c r="T127" s="82"/>
      <c r="U127" s="75" t="s">
        <v>451</v>
      </c>
    </row>
    <row r="128" spans="1:74" s="72" customFormat="1" ht="14.25" customHeight="1" x14ac:dyDescent="0.25">
      <c r="A128" s="76"/>
      <c r="B128" s="71" t="s">
        <v>129</v>
      </c>
      <c r="C128" s="4" t="s">
        <v>1</v>
      </c>
      <c r="D128" s="136"/>
      <c r="E128" s="82" t="s">
        <v>89</v>
      </c>
      <c r="F128" s="82" t="s">
        <v>43</v>
      </c>
      <c r="G128" s="121"/>
      <c r="H128" s="130"/>
      <c r="I128" s="82">
        <v>44</v>
      </c>
      <c r="J128" s="82" t="str">
        <f t="shared" si="16"/>
        <v>BEMD_CPX_ONG_IBDW_WL1_MRPS_GPM3</v>
      </c>
      <c r="K128" s="4" t="s">
        <v>21</v>
      </c>
      <c r="L128" s="133"/>
      <c r="M128" s="86" t="str">
        <f t="shared" si="14"/>
        <v>/work/infshared/GPM/Strategic/Source/Track3/COMPLEX/SPLIT/CTRL_RGST_IBDW_WL1.TXT</v>
      </c>
      <c r="N128" s="82" t="s">
        <v>133</v>
      </c>
      <c r="O128" s="82" t="str">
        <f t="shared" si="15"/>
        <v>/work/infshared/GPM/Strategic/scripts/Track3/Complex/STRTGC_COMPLEX_MAIN.sh IBDW_WL1</v>
      </c>
      <c r="P128" s="82" t="s">
        <v>127</v>
      </c>
      <c r="Q128" s="5"/>
      <c r="R128" s="82" t="s">
        <v>161</v>
      </c>
      <c r="S128" s="82"/>
      <c r="T128" s="82"/>
      <c r="U128" s="75" t="s">
        <v>451</v>
      </c>
    </row>
    <row r="129" spans="1:21" s="72" customFormat="1" ht="14.25" customHeight="1" x14ac:dyDescent="0.25">
      <c r="A129" s="76"/>
      <c r="B129" s="71" t="s">
        <v>129</v>
      </c>
      <c r="C129" s="4" t="s">
        <v>1</v>
      </c>
      <c r="D129" s="136"/>
      <c r="E129" s="82" t="s">
        <v>104</v>
      </c>
      <c r="F129" s="82" t="s">
        <v>51</v>
      </c>
      <c r="G129" s="121"/>
      <c r="H129" s="130"/>
      <c r="I129" s="82">
        <v>45</v>
      </c>
      <c r="J129" s="82" t="str">
        <f t="shared" si="16"/>
        <v>BEMD_CPX_ONG_IBDW_WLF_TVUL_GPM3</v>
      </c>
      <c r="K129" s="4" t="s">
        <v>21</v>
      </c>
      <c r="L129" s="133"/>
      <c r="M129" s="86" t="str">
        <f t="shared" si="14"/>
        <v>/work/infshared/GPM/Strategic/Source/Track3/COMPLEX/SPLIT/CTRL_RGST_IBDW_WLF.TXT</v>
      </c>
      <c r="N129" s="82" t="s">
        <v>133</v>
      </c>
      <c r="O129" s="82" t="str">
        <f t="shared" si="15"/>
        <v>/work/infshared/GPM/Strategic/scripts/Track3/Complex/STRTGC_COMPLEX_MAIN.sh IBDW_WLF</v>
      </c>
      <c r="P129" s="82" t="s">
        <v>127</v>
      </c>
      <c r="Q129" s="5"/>
      <c r="R129" s="82" t="s">
        <v>161</v>
      </c>
      <c r="S129" s="82"/>
      <c r="T129" s="82"/>
      <c r="U129" s="75" t="s">
        <v>451</v>
      </c>
    </row>
    <row r="130" spans="1:21" s="72" customFormat="1" ht="14.25" customHeight="1" x14ac:dyDescent="0.25">
      <c r="A130" s="76"/>
      <c r="B130" s="71" t="s">
        <v>129</v>
      </c>
      <c r="C130" s="4" t="s">
        <v>1</v>
      </c>
      <c r="D130" s="136"/>
      <c r="E130" s="82" t="s">
        <v>105</v>
      </c>
      <c r="F130" s="82" t="s">
        <v>62</v>
      </c>
      <c r="G130" s="121"/>
      <c r="H130" s="130"/>
      <c r="I130" s="82">
        <v>46</v>
      </c>
      <c r="J130" s="82" t="str">
        <f t="shared" si="16"/>
        <v>BEMD_CPX_ONG_IBDW_WLQW_ULS_GPM3</v>
      </c>
      <c r="K130" s="4" t="s">
        <v>21</v>
      </c>
      <c r="L130" s="133"/>
      <c r="M130" s="86" t="str">
        <f t="shared" si="14"/>
        <v>/work/infshared/GPM/Strategic/Source/Track3/COMPLEX/SPLIT/CTRL_RGST_IBDW_WLQ.TXT</v>
      </c>
      <c r="N130" s="82" t="s">
        <v>133</v>
      </c>
      <c r="O130" s="82" t="str">
        <f t="shared" si="15"/>
        <v>/work/infshared/GPM/Strategic/scripts/Track3/Complex/STRTGC_COMPLEX_MAIN.sh IBDW_WLQ</v>
      </c>
      <c r="P130" s="82" t="s">
        <v>127</v>
      </c>
      <c r="Q130" s="5"/>
      <c r="R130" s="82" t="s">
        <v>161</v>
      </c>
      <c r="S130" s="82"/>
      <c r="T130" s="82"/>
      <c r="U130" s="75" t="s">
        <v>451</v>
      </c>
    </row>
    <row r="131" spans="1:21" s="72" customFormat="1" ht="14.25" customHeight="1" x14ac:dyDescent="0.25">
      <c r="A131" s="76"/>
      <c r="B131" s="71" t="s">
        <v>129</v>
      </c>
      <c r="C131" s="4" t="s">
        <v>1</v>
      </c>
      <c r="D131" s="136"/>
      <c r="E131" s="82" t="s">
        <v>106</v>
      </c>
      <c r="F131" s="82" t="s">
        <v>34</v>
      </c>
      <c r="G131" s="121"/>
      <c r="H131" s="130"/>
      <c r="I131" s="82">
        <v>47</v>
      </c>
      <c r="J131" s="82" t="str">
        <f t="shared" si="16"/>
        <v>BEMD_CPX_ONG_IBDW_TP1_ANDS_GPM3</v>
      </c>
      <c r="K131" s="4" t="s">
        <v>21</v>
      </c>
      <c r="L131" s="133"/>
      <c r="M131" s="86" t="str">
        <f t="shared" si="14"/>
        <v>/work/infshared/GPM/Strategic/Source/Track3/COMPLEX/SPLIT/CTRL_RGST_IBDW_TP1.TXT</v>
      </c>
      <c r="N131" s="82" t="s">
        <v>133</v>
      </c>
      <c r="O131" s="82" t="str">
        <f t="shared" si="15"/>
        <v>/work/infshared/GPM/Strategic/scripts/Track3/Complex/STRTGC_COMPLEX_MAIN.sh IBDW_TP1</v>
      </c>
      <c r="P131" s="82" t="s">
        <v>127</v>
      </c>
      <c r="Q131" s="5"/>
      <c r="R131" s="82" t="s">
        <v>161</v>
      </c>
      <c r="S131" s="82"/>
      <c r="T131" s="82"/>
      <c r="U131" s="75" t="s">
        <v>451</v>
      </c>
    </row>
    <row r="132" spans="1:21" s="72" customFormat="1" ht="14.25" customHeight="1" x14ac:dyDescent="0.25">
      <c r="A132" s="76"/>
      <c r="B132" s="71" t="s">
        <v>129</v>
      </c>
      <c r="C132" s="4" t="s">
        <v>1</v>
      </c>
      <c r="D132" s="136"/>
      <c r="E132" s="82" t="s">
        <v>107</v>
      </c>
      <c r="F132" s="82" t="s">
        <v>35</v>
      </c>
      <c r="G132" s="121"/>
      <c r="H132" s="130"/>
      <c r="I132" s="82">
        <v>48</v>
      </c>
      <c r="J132" s="82" t="str">
        <f t="shared" si="16"/>
        <v>BEMD_CPX_ONG_IBDW_TP2_FDPC_GPM3</v>
      </c>
      <c r="K132" s="4" t="s">
        <v>21</v>
      </c>
      <c r="L132" s="133"/>
      <c r="M132" s="86" t="str">
        <f t="shared" si="14"/>
        <v>/work/infshared/GPM/Strategic/Source/Track3/COMPLEX/SPLIT/CTRL_RGST_IBDW_TP2.TXT</v>
      </c>
      <c r="N132" s="82" t="s">
        <v>133</v>
      </c>
      <c r="O132" s="82" t="str">
        <f t="shared" si="15"/>
        <v>/work/infshared/GPM/Strategic/scripts/Track3/Complex/STRTGC_COMPLEX_MAIN.sh IBDW_TP2</v>
      </c>
      <c r="P132" s="82" t="s">
        <v>127</v>
      </c>
      <c r="Q132" s="5"/>
      <c r="R132" s="82" t="s">
        <v>161</v>
      </c>
      <c r="S132" s="82"/>
      <c r="T132" s="82"/>
      <c r="U132" s="75" t="s">
        <v>451</v>
      </c>
    </row>
    <row r="133" spans="1:21" s="72" customFormat="1" ht="14.25" customHeight="1" x14ac:dyDescent="0.25">
      <c r="A133" s="76"/>
      <c r="B133" s="71" t="s">
        <v>129</v>
      </c>
      <c r="C133" s="4" t="s">
        <v>1</v>
      </c>
      <c r="D133" s="136"/>
      <c r="E133" s="82" t="s">
        <v>108</v>
      </c>
      <c r="F133" s="82" t="s">
        <v>36</v>
      </c>
      <c r="G133" s="121"/>
      <c r="H133" s="130"/>
      <c r="I133" s="82">
        <v>49</v>
      </c>
      <c r="J133" s="82" t="str">
        <f t="shared" si="16"/>
        <v>BEMD_CPX_ONG_IBDW_TP3_FIDV_GPM3</v>
      </c>
      <c r="K133" s="4" t="s">
        <v>21</v>
      </c>
      <c r="L133" s="133"/>
      <c r="M133" s="86" t="str">
        <f t="shared" si="14"/>
        <v>/work/infshared/GPM/Strategic/Source/Track3/COMPLEX/SPLIT/CTRL_RGST_IBDW_TP3.TXT</v>
      </c>
      <c r="N133" s="82" t="s">
        <v>133</v>
      </c>
      <c r="O133" s="82" t="str">
        <f t="shared" si="15"/>
        <v>/work/infshared/GPM/Strategic/scripts/Track3/Complex/STRTGC_COMPLEX_MAIN.sh IBDW_TP3</v>
      </c>
      <c r="P133" s="82" t="s">
        <v>127</v>
      </c>
      <c r="Q133" s="5"/>
      <c r="R133" s="82" t="s">
        <v>161</v>
      </c>
      <c r="S133" s="82"/>
      <c r="T133" s="82"/>
      <c r="U133" s="75" t="s">
        <v>451</v>
      </c>
    </row>
    <row r="134" spans="1:21" s="72" customFormat="1" ht="14.25" customHeight="1" x14ac:dyDescent="0.25">
      <c r="A134" s="76"/>
      <c r="B134" s="71" t="s">
        <v>129</v>
      </c>
      <c r="C134" s="4" t="s">
        <v>1</v>
      </c>
      <c r="D134" s="136"/>
      <c r="E134" s="82" t="s">
        <v>109</v>
      </c>
      <c r="F134" s="82" t="s">
        <v>37</v>
      </c>
      <c r="G134" s="121"/>
      <c r="H134" s="130"/>
      <c r="I134" s="82">
        <v>50</v>
      </c>
      <c r="J134" s="82" t="str">
        <f t="shared" si="16"/>
        <v>BEMD_CPX_ONG_IBDW_TP4_IBML_GPM3</v>
      </c>
      <c r="K134" s="4" t="s">
        <v>21</v>
      </c>
      <c r="L134" s="133"/>
      <c r="M134" s="86" t="str">
        <f t="shared" si="14"/>
        <v>/work/infshared/GPM/Strategic/Source/Track3/COMPLEX/SPLIT/CTRL_RGST_IBDW_TP4.TXT</v>
      </c>
      <c r="N134" s="82" t="s">
        <v>133</v>
      </c>
      <c r="O134" s="82" t="str">
        <f t="shared" si="15"/>
        <v>/work/infshared/GPM/Strategic/scripts/Track3/Complex/STRTGC_COMPLEX_MAIN.sh IBDW_TP4</v>
      </c>
      <c r="P134" s="82" t="s">
        <v>127</v>
      </c>
      <c r="Q134" s="5"/>
      <c r="R134" s="82" t="s">
        <v>161</v>
      </c>
      <c r="S134" s="82"/>
      <c r="T134" s="82"/>
      <c r="U134" s="75" t="s">
        <v>451</v>
      </c>
    </row>
    <row r="135" spans="1:21" s="72" customFormat="1" ht="14.25" customHeight="1" x14ac:dyDescent="0.25">
      <c r="A135" s="76"/>
      <c r="B135" s="71" t="s">
        <v>129</v>
      </c>
      <c r="C135" s="4" t="s">
        <v>1</v>
      </c>
      <c r="D135" s="136"/>
      <c r="E135" s="82" t="s">
        <v>110</v>
      </c>
      <c r="F135" s="82" t="s">
        <v>38</v>
      </c>
      <c r="G135" s="121"/>
      <c r="H135" s="130"/>
      <c r="I135" s="82">
        <v>51</v>
      </c>
      <c r="J135" s="82" t="str">
        <f t="shared" si="16"/>
        <v>BEMD_CPX_ONG_IBDW_TP5_IBMV_GPM3</v>
      </c>
      <c r="K135" s="4" t="s">
        <v>21</v>
      </c>
      <c r="L135" s="133"/>
      <c r="M135" s="86" t="str">
        <f t="shared" si="14"/>
        <v>/work/infshared/GPM/Strategic/Source/Track3/COMPLEX/SPLIT/CTRL_RGST_IBDW_TP5.TXT</v>
      </c>
      <c r="N135" s="82" t="s">
        <v>133</v>
      </c>
      <c r="O135" s="82" t="str">
        <f t="shared" si="15"/>
        <v>/work/infshared/GPM/Strategic/scripts/Track3/Complex/STRTGC_COMPLEX_MAIN.sh IBDW_TP5</v>
      </c>
      <c r="P135" s="82" t="s">
        <v>127</v>
      </c>
      <c r="Q135" s="5"/>
      <c r="R135" s="82" t="s">
        <v>161</v>
      </c>
      <c r="S135" s="82"/>
      <c r="T135" s="82"/>
      <c r="U135" s="75" t="s">
        <v>451</v>
      </c>
    </row>
    <row r="136" spans="1:21" s="72" customFormat="1" ht="14.25" customHeight="1" x14ac:dyDescent="0.25">
      <c r="A136" s="76"/>
      <c r="B136" s="71" t="s">
        <v>129</v>
      </c>
      <c r="C136" s="4" t="s">
        <v>1</v>
      </c>
      <c r="D136" s="136"/>
      <c r="E136" s="82" t="s">
        <v>111</v>
      </c>
      <c r="F136" s="82" t="s">
        <v>39</v>
      </c>
      <c r="G136" s="121"/>
      <c r="H136" s="130"/>
      <c r="I136" s="82">
        <v>52</v>
      </c>
      <c r="J136" s="82" t="str">
        <f t="shared" si="16"/>
        <v>BEMD_CPX_ONG_IBDW_TP6_MCAM_GPM3</v>
      </c>
      <c r="K136" s="4" t="s">
        <v>21</v>
      </c>
      <c r="L136" s="133"/>
      <c r="M136" s="86" t="str">
        <f t="shared" si="14"/>
        <v>/work/infshared/GPM/Strategic/Source/Track3/COMPLEX/SPLIT/CTRL_RGST_IBDW_TP6.TXT</v>
      </c>
      <c r="N136" s="82" t="s">
        <v>133</v>
      </c>
      <c r="O136" s="82" t="str">
        <f t="shared" si="15"/>
        <v>/work/infshared/GPM/Strategic/scripts/Track3/Complex/STRTGC_COMPLEX_MAIN.sh IBDW_TP6</v>
      </c>
      <c r="P136" s="82" t="s">
        <v>127</v>
      </c>
      <c r="Q136" s="5"/>
      <c r="R136" s="82" t="s">
        <v>161</v>
      </c>
      <c r="S136" s="82"/>
      <c r="T136" s="82"/>
      <c r="U136" s="75" t="s">
        <v>451</v>
      </c>
    </row>
    <row r="137" spans="1:21" s="72" customFormat="1" ht="14.25" customHeight="1" x14ac:dyDescent="0.25">
      <c r="A137" s="76"/>
      <c r="B137" s="71" t="s">
        <v>129</v>
      </c>
      <c r="C137" s="4" t="s">
        <v>1</v>
      </c>
      <c r="D137" s="136"/>
      <c r="E137" s="82" t="s">
        <v>112</v>
      </c>
      <c r="F137" s="82" t="s">
        <v>40</v>
      </c>
      <c r="G137" s="121"/>
      <c r="H137" s="130"/>
      <c r="I137" s="82">
        <v>53</v>
      </c>
      <c r="J137" s="82" t="str">
        <f t="shared" si="16"/>
        <v>BEMD_CPX_ONG_IBDW_TP7W_SBR_GPM3</v>
      </c>
      <c r="K137" s="4" t="s">
        <v>21</v>
      </c>
      <c r="L137" s="133"/>
      <c r="M137" s="86" t="str">
        <f t="shared" si="14"/>
        <v>/work/infshared/GPM/Strategic/Source/Track3/COMPLEX/SPLIT/CTRL_RGST_IBDW_TP7.TXT</v>
      </c>
      <c r="N137" s="82" t="s">
        <v>133</v>
      </c>
      <c r="O137" s="82" t="str">
        <f t="shared" si="15"/>
        <v>/work/infshared/GPM/Strategic/scripts/Track3/Complex/STRTGC_COMPLEX_MAIN.sh IBDW_TP7</v>
      </c>
      <c r="P137" s="82" t="s">
        <v>127</v>
      </c>
      <c r="Q137" s="5"/>
      <c r="R137" s="82" t="s">
        <v>161</v>
      </c>
      <c r="S137" s="82"/>
      <c r="T137" s="82"/>
      <c r="U137" s="75" t="s">
        <v>451</v>
      </c>
    </row>
    <row r="138" spans="1:21" s="72" customFormat="1" ht="14.25" customHeight="1" x14ac:dyDescent="0.25">
      <c r="A138" s="76"/>
      <c r="B138" s="71" t="s">
        <v>129</v>
      </c>
      <c r="C138" s="4" t="s">
        <v>1</v>
      </c>
      <c r="D138" s="136"/>
      <c r="E138" s="82" t="s">
        <v>113</v>
      </c>
      <c r="F138" s="82" t="s">
        <v>41</v>
      </c>
      <c r="G138" s="121"/>
      <c r="H138" s="130"/>
      <c r="I138" s="82">
        <v>54</v>
      </c>
      <c r="J138" s="82" t="str">
        <f t="shared" si="16"/>
        <v>BEMD_CPX_ONG_IBDW_TP8_WPRT_GPM3</v>
      </c>
      <c r="K138" s="4" t="s">
        <v>21</v>
      </c>
      <c r="L138" s="133"/>
      <c r="M138" s="86" t="str">
        <f t="shared" si="14"/>
        <v>/work/infshared/GPM/Strategic/Source/Track3/COMPLEX/SPLIT/CTRL_RGST_IBDW_TP8.TXT</v>
      </c>
      <c r="N138" s="82" t="s">
        <v>133</v>
      </c>
      <c r="O138" s="82" t="str">
        <f t="shared" si="15"/>
        <v>/work/infshared/GPM/Strategic/scripts/Track3/Complex/STRTGC_COMPLEX_MAIN.sh IBDW_TP8</v>
      </c>
      <c r="P138" s="82" t="s">
        <v>127</v>
      </c>
      <c r="Q138" s="5"/>
      <c r="R138" s="82" t="s">
        <v>161</v>
      </c>
      <c r="S138" s="82"/>
      <c r="T138" s="82"/>
      <c r="U138" s="75" t="s">
        <v>451</v>
      </c>
    </row>
    <row r="139" spans="1:21" s="72" customFormat="1" ht="14.25" customHeight="1" x14ac:dyDescent="0.25">
      <c r="A139" s="76"/>
      <c r="B139" s="71" t="s">
        <v>129</v>
      </c>
      <c r="C139" s="4" t="s">
        <v>1</v>
      </c>
      <c r="D139" s="136"/>
      <c r="E139" s="82" t="s">
        <v>114</v>
      </c>
      <c r="F139" s="82" t="s">
        <v>42</v>
      </c>
      <c r="G139" s="121"/>
      <c r="H139" s="130"/>
      <c r="I139" s="82">
        <v>55</v>
      </c>
      <c r="J139" s="82" t="str">
        <f t="shared" si="16"/>
        <v>BEMD_CPX_ONG_IBDW_TP9_FASC_GPM3</v>
      </c>
      <c r="K139" s="4" t="s">
        <v>21</v>
      </c>
      <c r="L139" s="133"/>
      <c r="M139" s="86" t="str">
        <f t="shared" si="14"/>
        <v>/work/infshared/GPM/Strategic/Source/Track3/COMPLEX/SPLIT/CTRL_RGST_IBDW_TP9.TXT</v>
      </c>
      <c r="N139" s="82" t="s">
        <v>133</v>
      </c>
      <c r="O139" s="82" t="str">
        <f t="shared" si="15"/>
        <v>/work/infshared/GPM/Strategic/scripts/Track3/Complex/STRTGC_COMPLEX_MAIN.sh IBDW_TP9</v>
      </c>
      <c r="P139" s="82" t="s">
        <v>127</v>
      </c>
      <c r="Q139" s="5"/>
      <c r="R139" s="82" t="s">
        <v>161</v>
      </c>
      <c r="S139" s="82"/>
      <c r="T139" s="82"/>
      <c r="U139" s="75" t="s">
        <v>451</v>
      </c>
    </row>
    <row r="140" spans="1:21" s="72" customFormat="1" ht="14.25" customHeight="1" x14ac:dyDescent="0.25">
      <c r="A140" s="76"/>
      <c r="B140" s="71" t="s">
        <v>129</v>
      </c>
      <c r="C140" s="4" t="s">
        <v>1</v>
      </c>
      <c r="D140" s="136"/>
      <c r="E140" s="82" t="s">
        <v>115</v>
      </c>
      <c r="F140" s="82" t="s">
        <v>64</v>
      </c>
      <c r="G140" s="121"/>
      <c r="H140" s="130"/>
      <c r="I140" s="82">
        <v>56</v>
      </c>
      <c r="J140" s="82" t="str">
        <f>"BEMD_CPX_ONG_"&amp;E140&amp;RIGHT(F140,4)&amp;"_GPM3"</f>
        <v>BEMD_CPX_ONG_IBDW_WLS_PAS_GPM3</v>
      </c>
      <c r="K140" s="4" t="s">
        <v>21</v>
      </c>
      <c r="L140" s="133"/>
      <c r="M140" s="86" t="str">
        <f t="shared" si="14"/>
        <v>/work/infshared/GPM/Strategic/Source/Track3/COMPLEX/SPLIT/CTRL_RGST_IBDW_WLS.TXT</v>
      </c>
      <c r="N140" s="82" t="s">
        <v>133</v>
      </c>
      <c r="O140" s="82" t="str">
        <f t="shared" si="15"/>
        <v>/work/infshared/GPM/Strategic/scripts/Track3/Complex/STRTGC_COMPLEX_MAIN.sh IBDW_WLS</v>
      </c>
      <c r="P140" s="82" t="s">
        <v>127</v>
      </c>
      <c r="Q140" s="5"/>
      <c r="R140" s="82" t="s">
        <v>161</v>
      </c>
      <c r="S140" s="82"/>
      <c r="T140" s="82"/>
      <c r="U140" s="75" t="s">
        <v>451</v>
      </c>
    </row>
    <row r="141" spans="1:21" s="72" customFormat="1" ht="14.25" customHeight="1" x14ac:dyDescent="0.25">
      <c r="A141" s="76"/>
      <c r="B141" s="71" t="s">
        <v>129</v>
      </c>
      <c r="C141" s="4" t="s">
        <v>1</v>
      </c>
      <c r="D141" s="136"/>
      <c r="E141" s="82" t="s">
        <v>116</v>
      </c>
      <c r="F141" s="82" t="s">
        <v>48</v>
      </c>
      <c r="G141" s="121"/>
      <c r="H141" s="130"/>
      <c r="I141" s="82">
        <v>57</v>
      </c>
      <c r="J141" s="82" t="str">
        <f>"BEMD_CPX_ONG_"&amp;E141&amp;RIGHT(F141,4)&amp;"_GPM3"</f>
        <v>BEMD_CPX_ONG_IBDW_WL7_PMF_GPM3</v>
      </c>
      <c r="K141" s="4" t="s">
        <v>21</v>
      </c>
      <c r="L141" s="133"/>
      <c r="M141" s="86" t="str">
        <f t="shared" si="14"/>
        <v>/work/infshared/GPM/Strategic/Source/Track3/COMPLEX/SPLIT/CTRL_RGST_IBDW_WL7.TXT</v>
      </c>
      <c r="N141" s="82" t="s">
        <v>133</v>
      </c>
      <c r="O141" s="82" t="str">
        <f t="shared" si="15"/>
        <v>/work/infshared/GPM/Strategic/scripts/Track3/Complex/STRTGC_COMPLEX_MAIN.sh IBDW_WL7</v>
      </c>
      <c r="P141" s="82" t="s">
        <v>127</v>
      </c>
      <c r="Q141" s="5"/>
      <c r="R141" s="82" t="s">
        <v>161</v>
      </c>
      <c r="S141" s="82"/>
      <c r="T141" s="82"/>
      <c r="U141" s="75" t="s">
        <v>451</v>
      </c>
    </row>
    <row r="142" spans="1:21" s="72" customFormat="1" ht="14.25" customHeight="1" x14ac:dyDescent="0.25">
      <c r="A142" s="76"/>
      <c r="B142" s="71" t="s">
        <v>129</v>
      </c>
      <c r="C142" s="4" t="s">
        <v>1</v>
      </c>
      <c r="D142" s="136"/>
      <c r="E142" s="82" t="s">
        <v>92</v>
      </c>
      <c r="F142" s="82" t="s">
        <v>46</v>
      </c>
      <c r="G142" s="121"/>
      <c r="H142" s="130"/>
      <c r="I142" s="82">
        <v>58</v>
      </c>
      <c r="J142" s="82" t="str">
        <f>"BEMD_CPX_ONG_"&amp;E142&amp;RIGHT(F142,5)&amp;"_GPM3"</f>
        <v>BEMD_CPX_ONG_IBDW_WL4_VARI_GPM3</v>
      </c>
      <c r="K142" s="4" t="s">
        <v>21</v>
      </c>
      <c r="L142" s="133"/>
      <c r="M142" s="86" t="str">
        <f t="shared" si="14"/>
        <v>/work/infshared/GPM/Strategic/Source/Track3/COMPLEX/SPLIT/CTRL_RGST_IBDW_WL4.TXT</v>
      </c>
      <c r="N142" s="82" t="s">
        <v>133</v>
      </c>
      <c r="O142" s="82" t="str">
        <f t="shared" si="15"/>
        <v>/work/infshared/GPM/Strategic/scripts/Track3/Complex/STRTGC_COMPLEX_MAIN.sh IBDW_WL4</v>
      </c>
      <c r="P142" s="82" t="s">
        <v>127</v>
      </c>
      <c r="Q142" s="5"/>
      <c r="R142" s="82" t="s">
        <v>161</v>
      </c>
      <c r="S142" s="82"/>
      <c r="T142" s="82"/>
      <c r="U142" s="75" t="s">
        <v>451</v>
      </c>
    </row>
    <row r="143" spans="1:21" s="72" customFormat="1" ht="14.25" customHeight="1" x14ac:dyDescent="0.25">
      <c r="A143" s="76"/>
      <c r="B143" s="71" t="s">
        <v>129</v>
      </c>
      <c r="C143" s="4" t="s">
        <v>1</v>
      </c>
      <c r="D143" s="136"/>
      <c r="E143" s="82" t="s">
        <v>117</v>
      </c>
      <c r="F143" s="82" t="s">
        <v>49</v>
      </c>
      <c r="G143" s="121"/>
      <c r="H143" s="130"/>
      <c r="I143" s="82">
        <v>59</v>
      </c>
      <c r="J143" s="82" t="str">
        <f>"BEMD_CPX_ONG_"&amp;E143&amp;RIGHT(F143,5)&amp;"_GPM3"</f>
        <v>BEMD_CPX_ONG_IBDW_WLB_VENT_GPM3</v>
      </c>
      <c r="K143" s="4" t="s">
        <v>21</v>
      </c>
      <c r="L143" s="133"/>
      <c r="M143" s="86" t="str">
        <f t="shared" si="14"/>
        <v>/work/infshared/GPM/Strategic/Source/Track3/COMPLEX/SPLIT/CTRL_RGST_IBDW_WLB.TXT</v>
      </c>
      <c r="N143" s="82" t="s">
        <v>133</v>
      </c>
      <c r="O143" s="82" t="str">
        <f t="shared" si="15"/>
        <v>/work/infshared/GPM/Strategic/scripts/Track3/Complex/STRTGC_COMPLEX_MAIN.sh IBDW_WLB</v>
      </c>
      <c r="P143" s="82" t="s">
        <v>127</v>
      </c>
      <c r="Q143" s="5"/>
      <c r="R143" s="82" t="s">
        <v>161</v>
      </c>
      <c r="S143" s="82"/>
      <c r="T143" s="82"/>
      <c r="U143" s="75" t="s">
        <v>451</v>
      </c>
    </row>
    <row r="144" spans="1:21" s="72" customFormat="1" ht="14.25" customHeight="1" x14ac:dyDescent="0.25">
      <c r="A144" s="76"/>
      <c r="B144" s="71" t="s">
        <v>129</v>
      </c>
      <c r="C144" s="4" t="s">
        <v>1</v>
      </c>
      <c r="D144" s="136"/>
      <c r="E144" s="82" t="s">
        <v>118</v>
      </c>
      <c r="F144" s="82" t="s">
        <v>65</v>
      </c>
      <c r="G144" s="121"/>
      <c r="H144" s="130"/>
      <c r="I144" s="82">
        <v>60</v>
      </c>
      <c r="J144" s="82" t="str">
        <f>"BEMD_CPX_ONG_"&amp;E144&amp;RIGHT(F144,5)&amp;"_GPM3"</f>
        <v>BEMD_CPX_ONG_IBDW_WLT_VNCH_GPM3</v>
      </c>
      <c r="K144" s="4" t="s">
        <v>21</v>
      </c>
      <c r="L144" s="133"/>
      <c r="M144" s="86" t="str">
        <f t="shared" si="14"/>
        <v>/work/infshared/GPM/Strategic/Source/Track3/COMPLEX/SPLIT/CTRL_RGST_IBDW_WLT.TXT</v>
      </c>
      <c r="N144" s="82" t="s">
        <v>133</v>
      </c>
      <c r="O144" s="82" t="str">
        <f t="shared" si="15"/>
        <v>/work/infshared/GPM/Strategic/scripts/Track3/Complex/STRTGC_COMPLEX_MAIN.sh IBDW_WLT</v>
      </c>
      <c r="P144" s="82" t="s">
        <v>127</v>
      </c>
      <c r="Q144" s="5"/>
      <c r="R144" s="82" t="s">
        <v>161</v>
      </c>
      <c r="S144" s="82"/>
      <c r="T144" s="82"/>
      <c r="U144" s="75" t="s">
        <v>451</v>
      </c>
    </row>
    <row r="145" spans="1:74" s="72" customFormat="1" ht="14.25" customHeight="1" x14ac:dyDescent="0.25">
      <c r="A145" s="76"/>
      <c r="B145" s="71" t="s">
        <v>129</v>
      </c>
      <c r="C145" s="4" t="s">
        <v>1</v>
      </c>
      <c r="D145" s="136"/>
      <c r="E145" s="82" t="s">
        <v>119</v>
      </c>
      <c r="F145" s="82" t="s">
        <v>50</v>
      </c>
      <c r="G145" s="121"/>
      <c r="H145" s="130"/>
      <c r="I145" s="82">
        <v>61</v>
      </c>
      <c r="J145" s="82" t="str">
        <f>"BEMD_CPX_ONG_"&amp;E145&amp;RIGHT(F145,5)&amp;"_GPM3"</f>
        <v>BEMD_CPX_ONG_IBDW_WLD_VTG1_GPM3</v>
      </c>
      <c r="K145" s="4" t="s">
        <v>21</v>
      </c>
      <c r="L145" s="133"/>
      <c r="M145" s="86" t="str">
        <f t="shared" si="14"/>
        <v>/work/infshared/GPM/Strategic/Source/Track3/COMPLEX/SPLIT/CTRL_RGST_IBDW_WLD.TXT</v>
      </c>
      <c r="N145" s="82" t="s">
        <v>133</v>
      </c>
      <c r="O145" s="82" t="str">
        <f t="shared" si="15"/>
        <v>/work/infshared/GPM/Strategic/scripts/Track3/Complex/STRTGC_COMPLEX_MAIN.sh IBDW_WLD</v>
      </c>
      <c r="P145" s="82" t="s">
        <v>127</v>
      </c>
      <c r="Q145" s="5"/>
      <c r="R145" s="82" t="s">
        <v>161</v>
      </c>
      <c r="S145" s="82"/>
      <c r="T145" s="82"/>
      <c r="U145" s="75" t="s">
        <v>451</v>
      </c>
    </row>
    <row r="146" spans="1:74" s="72" customFormat="1" ht="14.25" customHeight="1" x14ac:dyDescent="0.25">
      <c r="A146" s="76"/>
      <c r="B146" s="71" t="s">
        <v>129</v>
      </c>
      <c r="C146" s="4" t="s">
        <v>1</v>
      </c>
      <c r="D146" s="136"/>
      <c r="E146" s="82" t="s">
        <v>120</v>
      </c>
      <c r="F146" s="82" t="s">
        <v>47</v>
      </c>
      <c r="G146" s="121"/>
      <c r="H146" s="130"/>
      <c r="I146" s="82">
        <v>62</v>
      </c>
      <c r="J146" s="82" t="str">
        <f>"BEMD_CPX_ONG_"&amp;E146&amp;RIGHT(F146,5)&amp;"_GPM3"</f>
        <v>BEMD_CPX_ONG_IBDW_WL5_VTRD_GPM3</v>
      </c>
      <c r="K146" s="4" t="s">
        <v>21</v>
      </c>
      <c r="L146" s="133"/>
      <c r="M146" s="86" t="str">
        <f t="shared" si="14"/>
        <v>/work/infshared/GPM/Strategic/Source/Track3/COMPLEX/SPLIT/CTRL_RGST_IBDW_WL5.TXT</v>
      </c>
      <c r="N146" s="82" t="s">
        <v>133</v>
      </c>
      <c r="O146" s="82" t="str">
        <f t="shared" si="15"/>
        <v>/work/infshared/GPM/Strategic/scripts/Track3/Complex/STRTGC_COMPLEX_MAIN.sh IBDW_WL5</v>
      </c>
      <c r="P146" s="82" t="s">
        <v>127</v>
      </c>
      <c r="Q146" s="5"/>
      <c r="R146" s="82" t="s">
        <v>161</v>
      </c>
      <c r="S146" s="82"/>
      <c r="T146" s="82"/>
      <c r="U146" s="75" t="s">
        <v>451</v>
      </c>
    </row>
    <row r="147" spans="1:74" s="72" customFormat="1" ht="14.25" customHeight="1" x14ac:dyDescent="0.25">
      <c r="A147" s="76"/>
      <c r="B147" s="71" t="s">
        <v>129</v>
      </c>
      <c r="C147" s="4" t="s">
        <v>1</v>
      </c>
      <c r="D147" s="136"/>
      <c r="E147" s="82" t="s">
        <v>121</v>
      </c>
      <c r="F147" s="82" t="s">
        <v>54</v>
      </c>
      <c r="G147" s="121"/>
      <c r="H147" s="130"/>
      <c r="I147" s="82">
        <v>63</v>
      </c>
      <c r="J147" s="82" t="str">
        <f>"BEMD_CPX_ONG_"&amp;E147&amp;RIGHT(F147,4)&amp;"_GPM3"</f>
        <v>BEMD_CPX_ONG_IBDW_WLI_IDI_GPM3</v>
      </c>
      <c r="K147" s="4" t="s">
        <v>21</v>
      </c>
      <c r="L147" s="133"/>
      <c r="M147" s="86" t="str">
        <f t="shared" si="14"/>
        <v>/work/infshared/GPM/Strategic/Source/Track3/COMPLEX/SPLIT/CTRL_RGST_IBDW_WLI.TXT</v>
      </c>
      <c r="N147" s="82" t="s">
        <v>133</v>
      </c>
      <c r="O147" s="82" t="str">
        <f t="shared" si="15"/>
        <v>/work/infshared/GPM/Strategic/scripts/Track3/Complex/STRTGC_COMPLEX_MAIN.sh IBDW_WLI</v>
      </c>
      <c r="P147" s="82" t="s">
        <v>127</v>
      </c>
      <c r="Q147" s="5"/>
      <c r="R147" s="82" t="s">
        <v>161</v>
      </c>
      <c r="S147" s="82"/>
      <c r="T147" s="82"/>
      <c r="U147" s="75" t="s">
        <v>451</v>
      </c>
    </row>
    <row r="148" spans="1:74" s="72" customFormat="1" ht="14.25" customHeight="1" x14ac:dyDescent="0.25">
      <c r="A148" s="76"/>
      <c r="B148" s="71" t="s">
        <v>129</v>
      </c>
      <c r="C148" s="4" t="s">
        <v>1</v>
      </c>
      <c r="D148" s="136"/>
      <c r="E148" s="82" t="s">
        <v>90</v>
      </c>
      <c r="F148" s="82" t="s">
        <v>44</v>
      </c>
      <c r="G148" s="121"/>
      <c r="H148" s="130"/>
      <c r="I148" s="82">
        <v>64</v>
      </c>
      <c r="J148" s="82" t="str">
        <f t="shared" ref="J148:J153" si="17">"BEMD_CPX_ONG_"&amp;E148&amp;RIGHT(F148,5)&amp;"_GPM3"</f>
        <v>BEMD_CPX_ONG_IBDW_WL2_IDST_GPM3</v>
      </c>
      <c r="K148" s="4" t="s">
        <v>21</v>
      </c>
      <c r="L148" s="133"/>
      <c r="M148" s="86" t="str">
        <f t="shared" si="14"/>
        <v>/work/infshared/GPM/Strategic/Source/Track3/COMPLEX/SPLIT/CTRL_RGST_IBDW_WL2.TXT</v>
      </c>
      <c r="N148" s="82" t="s">
        <v>133</v>
      </c>
      <c r="O148" s="82" t="str">
        <f t="shared" si="15"/>
        <v>/work/infshared/GPM/Strategic/scripts/Track3/Complex/STRTGC_COMPLEX_MAIN.sh IBDW_WL2</v>
      </c>
      <c r="P148" s="82" t="s">
        <v>127</v>
      </c>
      <c r="Q148" s="5"/>
      <c r="R148" s="82" t="s">
        <v>161</v>
      </c>
      <c r="S148" s="82"/>
      <c r="T148" s="82"/>
      <c r="U148" s="75" t="s">
        <v>451</v>
      </c>
    </row>
    <row r="149" spans="1:74" s="72" customFormat="1" ht="14.25" customHeight="1" x14ac:dyDescent="0.25">
      <c r="A149" s="76"/>
      <c r="B149" s="71" t="s">
        <v>129</v>
      </c>
      <c r="C149" s="4" t="s">
        <v>1</v>
      </c>
      <c r="D149" s="136"/>
      <c r="E149" s="82" t="s">
        <v>122</v>
      </c>
      <c r="F149" s="82" t="s">
        <v>58</v>
      </c>
      <c r="G149" s="121"/>
      <c r="H149" s="130"/>
      <c r="I149" s="82">
        <v>65</v>
      </c>
      <c r="J149" s="82" t="str">
        <f t="shared" si="17"/>
        <v>BEMD_CPX_ONG_IBDW_WLM_VCS1_GPM3</v>
      </c>
      <c r="K149" s="4" t="s">
        <v>21</v>
      </c>
      <c r="L149" s="133"/>
      <c r="M149" s="86" t="str">
        <f t="shared" si="14"/>
        <v>/work/infshared/GPM/Strategic/Source/Track3/COMPLEX/SPLIT/CTRL_RGST_IBDW_WLM.TXT</v>
      </c>
      <c r="N149" s="82" t="s">
        <v>133</v>
      </c>
      <c r="O149" s="82" t="str">
        <f t="shared" si="15"/>
        <v>/work/infshared/GPM/Strategic/scripts/Track3/Complex/STRTGC_COMPLEX_MAIN.sh IBDW_WLM</v>
      </c>
      <c r="P149" s="82" t="s">
        <v>127</v>
      </c>
      <c r="Q149" s="5"/>
      <c r="R149" s="82" t="s">
        <v>161</v>
      </c>
      <c r="S149" s="82"/>
      <c r="T149" s="82"/>
      <c r="U149" s="75" t="s">
        <v>451</v>
      </c>
    </row>
    <row r="150" spans="1:74" s="72" customFormat="1" ht="14.25" customHeight="1" x14ac:dyDescent="0.25">
      <c r="A150" s="76"/>
      <c r="B150" s="71" t="s">
        <v>129</v>
      </c>
      <c r="C150" s="4" t="s">
        <v>1</v>
      </c>
      <c r="D150" s="136"/>
      <c r="E150" s="82" t="s">
        <v>123</v>
      </c>
      <c r="F150" s="82" t="s">
        <v>55</v>
      </c>
      <c r="G150" s="121"/>
      <c r="H150" s="130"/>
      <c r="I150" s="82">
        <v>66</v>
      </c>
      <c r="J150" s="82" t="str">
        <f t="shared" si="17"/>
        <v>BEMD_CPX_ONG_IBDW_WLJ_COVA_GPM3</v>
      </c>
      <c r="K150" s="4" t="s">
        <v>21</v>
      </c>
      <c r="L150" s="133"/>
      <c r="M150" s="86" t="str">
        <f t="shared" si="14"/>
        <v>/work/infshared/GPM/Strategic/Source/Track3/COMPLEX/SPLIT/CTRL_RGST_IBDW_WLJ.TXT</v>
      </c>
      <c r="N150" s="82" t="s">
        <v>133</v>
      </c>
      <c r="O150" s="82" t="str">
        <f t="shared" si="15"/>
        <v>/work/infshared/GPM/Strategic/scripts/Track3/Complex/STRTGC_COMPLEX_MAIN.sh IBDW_WLJ</v>
      </c>
      <c r="P150" s="82" t="s">
        <v>127</v>
      </c>
      <c r="Q150" s="5"/>
      <c r="R150" s="82" t="s">
        <v>161</v>
      </c>
      <c r="S150" s="86"/>
      <c r="T150" s="86"/>
      <c r="U150" s="75" t="s">
        <v>451</v>
      </c>
    </row>
    <row r="151" spans="1:74" s="72" customFormat="1" ht="14.25" customHeight="1" x14ac:dyDescent="0.25">
      <c r="A151" s="76"/>
      <c r="B151" s="71" t="s">
        <v>129</v>
      </c>
      <c r="C151" s="4" t="s">
        <v>1</v>
      </c>
      <c r="D151" s="136"/>
      <c r="E151" s="82" t="s">
        <v>124</v>
      </c>
      <c r="F151" s="82" t="s">
        <v>59</v>
      </c>
      <c r="G151" s="121"/>
      <c r="H151" s="130"/>
      <c r="I151" s="82">
        <v>67</v>
      </c>
      <c r="J151" s="82" t="str">
        <f t="shared" si="17"/>
        <v>BEMD_CPX_ONG_IBDW_WLN_LCDS_GPM3</v>
      </c>
      <c r="K151" s="4" t="s">
        <v>21</v>
      </c>
      <c r="L151" s="133"/>
      <c r="M151" s="86" t="str">
        <f t="shared" si="14"/>
        <v>/work/infshared/GPM/Strategic/Source/Track3/COMPLEX/SPLIT/CTRL_RGST_IBDW_WLN.TXT</v>
      </c>
      <c r="N151" s="82" t="s">
        <v>133</v>
      </c>
      <c r="O151" s="82" t="str">
        <f t="shared" si="15"/>
        <v>/work/infshared/GPM/Strategic/scripts/Track3/Complex/STRTGC_COMPLEX_MAIN.sh IBDW_WLN</v>
      </c>
      <c r="P151" s="82" t="s">
        <v>127</v>
      </c>
      <c r="Q151" s="5"/>
      <c r="R151" s="82" t="s">
        <v>161</v>
      </c>
      <c r="S151" s="86"/>
      <c r="T151" s="86"/>
      <c r="U151" s="75" t="s">
        <v>451</v>
      </c>
    </row>
    <row r="152" spans="1:74" s="72" customFormat="1" ht="14.25" customHeight="1" x14ac:dyDescent="0.25">
      <c r="A152" s="76"/>
      <c r="B152" s="71" t="s">
        <v>129</v>
      </c>
      <c r="C152" s="4" t="s">
        <v>1</v>
      </c>
      <c r="D152" s="136"/>
      <c r="E152" s="82" t="s">
        <v>125</v>
      </c>
      <c r="F152" s="82" t="s">
        <v>61</v>
      </c>
      <c r="G152" s="121"/>
      <c r="H152" s="130"/>
      <c r="I152" s="82">
        <v>68</v>
      </c>
      <c r="J152" s="82" t="str">
        <f t="shared" si="17"/>
        <v>BEMD_CPX_ONG_IBDW_WLP_SPVL_GPM3</v>
      </c>
      <c r="K152" s="4" t="s">
        <v>21</v>
      </c>
      <c r="L152" s="133"/>
      <c r="M152" s="86" t="str">
        <f t="shared" si="14"/>
        <v>/work/infshared/GPM/Strategic/Source/Track3/COMPLEX/SPLIT/CTRL_RGST_IBDW_WLP.TXT</v>
      </c>
      <c r="N152" s="82" t="s">
        <v>133</v>
      </c>
      <c r="O152" s="82" t="str">
        <f t="shared" si="15"/>
        <v>/work/infshared/GPM/Strategic/scripts/Track3/Complex/STRTGC_COMPLEX_MAIN.sh IBDW_WLP</v>
      </c>
      <c r="P152" s="82" t="s">
        <v>127</v>
      </c>
      <c r="Q152" s="5"/>
      <c r="R152" s="82" t="s">
        <v>161</v>
      </c>
      <c r="S152" s="86"/>
      <c r="T152" s="86"/>
      <c r="U152" s="75" t="s">
        <v>451</v>
      </c>
    </row>
    <row r="153" spans="1:74" s="72" customFormat="1" ht="14.25" customHeight="1" x14ac:dyDescent="0.25">
      <c r="A153" s="77"/>
      <c r="B153" s="71" t="s">
        <v>129</v>
      </c>
      <c r="C153" s="4" t="s">
        <v>1</v>
      </c>
      <c r="D153" s="136"/>
      <c r="E153" s="82" t="s">
        <v>126</v>
      </c>
      <c r="F153" s="82" t="s">
        <v>63</v>
      </c>
      <c r="G153" s="121"/>
      <c r="H153" s="130"/>
      <c r="I153" s="82">
        <v>69</v>
      </c>
      <c r="J153" s="82" t="str">
        <f t="shared" si="17"/>
        <v>BEMD_CPX_ONG_IBDW_WLR_VCAP_GPM3</v>
      </c>
      <c r="K153" s="4" t="s">
        <v>21</v>
      </c>
      <c r="L153" s="133"/>
      <c r="M153" s="86" t="str">
        <f t="shared" si="14"/>
        <v>/work/infshared/GPM/Strategic/Source/Track3/COMPLEX/SPLIT/CTRL_RGST_IBDW_WLR.TXT</v>
      </c>
      <c r="N153" s="82" t="s">
        <v>133</v>
      </c>
      <c r="O153" s="82" t="str">
        <f t="shared" si="15"/>
        <v>/work/infshared/GPM/Strategic/scripts/Track3/Complex/STRTGC_COMPLEX_MAIN.sh IBDW_WLR</v>
      </c>
      <c r="P153" s="82" t="s">
        <v>127</v>
      </c>
      <c r="Q153" s="6"/>
      <c r="R153" s="82" t="s">
        <v>161</v>
      </c>
      <c r="S153" s="86"/>
      <c r="T153" s="86"/>
      <c r="U153" s="75" t="s">
        <v>451</v>
      </c>
    </row>
    <row r="154" spans="1:74" s="99" customFormat="1" ht="14.25" customHeight="1" thickBot="1" x14ac:dyDescent="0.3">
      <c r="A154" s="77"/>
      <c r="B154" s="71" t="s">
        <v>129</v>
      </c>
      <c r="C154" s="4" t="s">
        <v>1</v>
      </c>
      <c r="D154" s="137"/>
      <c r="E154" s="82" t="str">
        <f>F154</f>
        <v>UIS_ELGB</v>
      </c>
      <c r="F154" s="82" t="s">
        <v>292</v>
      </c>
      <c r="G154" s="128"/>
      <c r="H154" s="131"/>
      <c r="I154" s="82">
        <v>70</v>
      </c>
      <c r="J154" s="82" t="str">
        <f>"BEMD_CPX_ONG_"&amp;E154&amp;"_GPM3"</f>
        <v>BEMD_CPX_ONG_UIS_ELGB_GPM3</v>
      </c>
      <c r="K154" s="8" t="s">
        <v>21</v>
      </c>
      <c r="L154" s="134"/>
      <c r="M154" s="86" t="str">
        <f t="shared" si="14"/>
        <v>/work/infshared/GPM/Strategic/Source/Track3/COMPLEX/SPLIT/CTRL_RGST_UIS_ELGB.TXT</v>
      </c>
      <c r="N154" s="82" t="s">
        <v>133</v>
      </c>
      <c r="O154" s="82" t="str">
        <f t="shared" si="15"/>
        <v>/work/infshared/GPM/Strategic/scripts/Track3/Complex/STRTGC_COMPLEX_MAIN.sh UIS_ELGB</v>
      </c>
      <c r="P154" s="82" t="s">
        <v>127</v>
      </c>
      <c r="Q154" s="8"/>
      <c r="R154" s="71" t="s">
        <v>161</v>
      </c>
      <c r="S154" s="8"/>
      <c r="T154" s="8"/>
      <c r="U154" s="75" t="s">
        <v>451</v>
      </c>
      <c r="V154" s="103"/>
      <c r="W154" s="103"/>
      <c r="X154" s="103"/>
      <c r="Y154" s="103"/>
      <c r="Z154" s="103"/>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3"/>
      <c r="BB154" s="103"/>
      <c r="BC154" s="103"/>
      <c r="BD154" s="103"/>
      <c r="BE154" s="103"/>
      <c r="BF154" s="103"/>
      <c r="BG154" s="103"/>
      <c r="BH154" s="103"/>
      <c r="BI154" s="103"/>
      <c r="BJ154" s="103"/>
      <c r="BK154" s="103"/>
      <c r="BL154" s="103"/>
      <c r="BM154" s="103"/>
      <c r="BN154" s="103"/>
      <c r="BO154" s="103"/>
      <c r="BP154" s="103"/>
      <c r="BQ154" s="103"/>
      <c r="BR154" s="103"/>
      <c r="BS154" s="103"/>
      <c r="BT154" s="103"/>
      <c r="BU154" s="103"/>
      <c r="BV154" s="103"/>
    </row>
    <row r="155" spans="1:74" s="106" customFormat="1" ht="38.25" customHeight="1" thickBot="1" x14ac:dyDescent="0.3">
      <c r="A155" s="88" t="s">
        <v>164</v>
      </c>
      <c r="B155" s="54" t="s">
        <v>131</v>
      </c>
      <c r="C155" s="54" t="s">
        <v>1</v>
      </c>
      <c r="D155" s="151" t="s">
        <v>138</v>
      </c>
      <c r="E155" s="54" t="s">
        <v>139</v>
      </c>
      <c r="F155" s="54" t="s">
        <v>139</v>
      </c>
      <c r="G155" s="138" t="s">
        <v>398</v>
      </c>
      <c r="H155" s="158" t="s">
        <v>453</v>
      </c>
      <c r="I155" s="54">
        <v>1</v>
      </c>
      <c r="J155" s="54" t="s">
        <v>159</v>
      </c>
      <c r="K155" s="54" t="s">
        <v>21</v>
      </c>
      <c r="L155" s="54"/>
      <c r="M155" s="54" t="s">
        <v>467</v>
      </c>
      <c r="N155" s="104" t="s">
        <v>140</v>
      </c>
      <c r="O155" s="105" t="s">
        <v>407</v>
      </c>
      <c r="P155" s="104" t="s">
        <v>127</v>
      </c>
      <c r="Q155" s="54"/>
      <c r="R155" s="104" t="s">
        <v>161</v>
      </c>
      <c r="S155" s="54"/>
      <c r="T155" s="54"/>
      <c r="U155" s="106" t="s">
        <v>449</v>
      </c>
    </row>
    <row r="156" spans="1:74" s="106" customFormat="1" ht="38.25" customHeight="1" thickBot="1" x14ac:dyDescent="0.3">
      <c r="A156" s="87"/>
      <c r="B156" s="54" t="s">
        <v>131</v>
      </c>
      <c r="C156" s="54" t="s">
        <v>1</v>
      </c>
      <c r="D156" s="152"/>
      <c r="E156" s="54" t="s">
        <v>139</v>
      </c>
      <c r="F156" s="54" t="s">
        <v>139</v>
      </c>
      <c r="G156" s="139"/>
      <c r="H156" s="159"/>
      <c r="I156" s="54">
        <v>2</v>
      </c>
      <c r="J156" s="54" t="s">
        <v>403</v>
      </c>
      <c r="K156" s="54" t="s">
        <v>21</v>
      </c>
      <c r="L156" s="54"/>
      <c r="M156" s="54"/>
      <c r="N156" s="104" t="s">
        <v>140</v>
      </c>
      <c r="O156" s="105" t="s">
        <v>406</v>
      </c>
      <c r="P156" s="104" t="s">
        <v>127</v>
      </c>
      <c r="Q156" s="54"/>
      <c r="R156" s="104" t="s">
        <v>161</v>
      </c>
      <c r="S156" s="54"/>
      <c r="T156" s="54"/>
      <c r="U156" s="106" t="s">
        <v>449</v>
      </c>
    </row>
    <row r="157" spans="1:74" s="106" customFormat="1" ht="39" customHeight="1" thickBot="1" x14ac:dyDescent="0.3">
      <c r="A157" s="107"/>
      <c r="B157" s="54" t="s">
        <v>131</v>
      </c>
      <c r="C157" s="54" t="s">
        <v>1</v>
      </c>
      <c r="D157" s="153"/>
      <c r="E157" s="54" t="s">
        <v>139</v>
      </c>
      <c r="F157" s="54" t="s">
        <v>139</v>
      </c>
      <c r="G157" s="140"/>
      <c r="H157" s="160"/>
      <c r="I157" s="54">
        <v>3</v>
      </c>
      <c r="J157" s="54" t="s">
        <v>404</v>
      </c>
      <c r="K157" s="54" t="s">
        <v>21</v>
      </c>
      <c r="L157" s="54" t="s">
        <v>405</v>
      </c>
      <c r="M157" s="54"/>
      <c r="N157" s="104" t="s">
        <v>140</v>
      </c>
      <c r="O157" s="105" t="s">
        <v>408</v>
      </c>
      <c r="P157" s="104" t="s">
        <v>127</v>
      </c>
      <c r="Q157" s="54"/>
      <c r="R157" s="104" t="s">
        <v>161</v>
      </c>
      <c r="S157" s="54"/>
      <c r="T157" s="54"/>
      <c r="U157" s="106" t="s">
        <v>449</v>
      </c>
    </row>
    <row r="158" spans="1:74" s="72" customFormat="1" ht="39" customHeight="1" thickBot="1" x14ac:dyDescent="0.3">
      <c r="A158" s="111" t="s">
        <v>144</v>
      </c>
      <c r="B158" s="4" t="s">
        <v>129</v>
      </c>
      <c r="C158" s="4" t="s">
        <v>1</v>
      </c>
      <c r="D158" s="154" t="s">
        <v>141</v>
      </c>
      <c r="E158" s="4" t="s">
        <v>132</v>
      </c>
      <c r="F158" s="4" t="s">
        <v>132</v>
      </c>
      <c r="G158" s="156" t="s">
        <v>398</v>
      </c>
      <c r="H158" s="4" t="s">
        <v>178</v>
      </c>
      <c r="I158" s="4">
        <v>2</v>
      </c>
      <c r="J158" s="4" t="s">
        <v>158</v>
      </c>
      <c r="K158" s="4" t="s">
        <v>21</v>
      </c>
      <c r="L158" s="4"/>
      <c r="M158" s="4"/>
      <c r="N158" s="82" t="s">
        <v>142</v>
      </c>
      <c r="O158" s="74" t="s">
        <v>143</v>
      </c>
      <c r="P158" s="82" t="s">
        <v>127</v>
      </c>
      <c r="Q158" s="4"/>
      <c r="R158" s="82" t="s">
        <v>161</v>
      </c>
      <c r="S158" s="4"/>
      <c r="T158" s="4"/>
      <c r="U158" s="72" t="s">
        <v>451</v>
      </c>
    </row>
    <row r="159" spans="1:74" s="116" customFormat="1" ht="39" customHeight="1" x14ac:dyDescent="0.25">
      <c r="A159" s="115"/>
      <c r="B159" s="2"/>
      <c r="C159" s="2"/>
      <c r="D159" s="155"/>
      <c r="E159" s="4" t="s">
        <v>132</v>
      </c>
      <c r="F159" s="4" t="s">
        <v>132</v>
      </c>
      <c r="G159" s="157"/>
      <c r="H159" s="4" t="s">
        <v>178</v>
      </c>
      <c r="I159" s="4">
        <v>3</v>
      </c>
      <c r="J159" s="4" t="s">
        <v>180</v>
      </c>
      <c r="K159" s="4" t="s">
        <v>21</v>
      </c>
      <c r="L159" s="4" t="s">
        <v>158</v>
      </c>
      <c r="M159" s="2"/>
      <c r="N159" s="73" t="s">
        <v>142</v>
      </c>
      <c r="O159" s="74" t="s">
        <v>468</v>
      </c>
      <c r="P159" s="82" t="s">
        <v>288</v>
      </c>
      <c r="Q159" s="2"/>
      <c r="R159" s="82" t="s">
        <v>161</v>
      </c>
      <c r="S159" s="2" t="s">
        <v>454</v>
      </c>
      <c r="T159" s="2"/>
      <c r="U159" s="72" t="s">
        <v>451</v>
      </c>
    </row>
    <row r="160" spans="1:74" s="75" customFormat="1" ht="33.75" customHeight="1" thickBot="1" x14ac:dyDescent="0.3">
      <c r="A160" s="111" t="s">
        <v>182</v>
      </c>
      <c r="B160" s="4" t="s">
        <v>129</v>
      </c>
      <c r="C160" s="4" t="s">
        <v>1</v>
      </c>
      <c r="D160" s="4" t="s">
        <v>145</v>
      </c>
      <c r="E160" s="4" t="s">
        <v>132</v>
      </c>
      <c r="F160" s="4" t="s">
        <v>132</v>
      </c>
      <c r="G160" s="108" t="s">
        <v>398</v>
      </c>
      <c r="H160" s="4" t="s">
        <v>179</v>
      </c>
      <c r="I160" s="4">
        <v>1</v>
      </c>
      <c r="J160" s="4" t="s">
        <v>181</v>
      </c>
      <c r="K160" s="4" t="s">
        <v>21</v>
      </c>
      <c r="L160" s="114" t="s">
        <v>476</v>
      </c>
      <c r="M160" s="4" t="s">
        <v>190</v>
      </c>
      <c r="N160" s="73" t="s">
        <v>146</v>
      </c>
      <c r="O160" s="73" t="s">
        <v>147</v>
      </c>
      <c r="P160" s="73" t="s">
        <v>127</v>
      </c>
      <c r="Q160" s="4"/>
      <c r="R160" s="73" t="s">
        <v>161</v>
      </c>
      <c r="S160" s="4"/>
      <c r="T160" s="4"/>
    </row>
    <row r="161" spans="1:21" s="99" customFormat="1" ht="68.25" customHeight="1" x14ac:dyDescent="0.25">
      <c r="A161" s="111" t="s">
        <v>466</v>
      </c>
      <c r="B161" s="4" t="s">
        <v>129</v>
      </c>
      <c r="C161" s="4" t="s">
        <v>1</v>
      </c>
      <c r="D161" s="4" t="s">
        <v>168</v>
      </c>
      <c r="E161" s="4" t="s">
        <v>132</v>
      </c>
      <c r="F161" s="4" t="s">
        <v>132</v>
      </c>
      <c r="G161" s="113" t="s">
        <v>398</v>
      </c>
      <c r="H161" s="114" t="s">
        <v>474</v>
      </c>
      <c r="I161" s="4">
        <v>1</v>
      </c>
      <c r="J161" s="4" t="s">
        <v>475</v>
      </c>
      <c r="K161" s="4" t="s">
        <v>21</v>
      </c>
      <c r="L161" s="4" t="s">
        <v>462</v>
      </c>
      <c r="M161" s="4"/>
      <c r="N161" s="73" t="s">
        <v>165</v>
      </c>
      <c r="O161" s="74" t="s">
        <v>166</v>
      </c>
      <c r="P161" s="73" t="s">
        <v>127</v>
      </c>
      <c r="Q161" s="8"/>
      <c r="R161" s="71" t="s">
        <v>161</v>
      </c>
      <c r="S161" s="8"/>
      <c r="T161" s="8"/>
    </row>
    <row r="162" spans="1:21" s="72" customFormat="1" ht="33" customHeight="1" x14ac:dyDescent="0.25">
      <c r="A162" s="111" t="s">
        <v>15</v>
      </c>
      <c r="B162" s="4" t="s">
        <v>320</v>
      </c>
      <c r="C162" s="4" t="s">
        <v>1</v>
      </c>
      <c r="D162" s="4" t="s">
        <v>148</v>
      </c>
      <c r="E162" s="4" t="s">
        <v>132</v>
      </c>
      <c r="F162" s="4" t="s">
        <v>132</v>
      </c>
      <c r="G162" s="109"/>
      <c r="H162" s="4" t="s">
        <v>176</v>
      </c>
      <c r="I162" s="4">
        <v>1</v>
      </c>
      <c r="J162" s="4" t="s">
        <v>157</v>
      </c>
      <c r="K162" s="4" t="s">
        <v>21</v>
      </c>
      <c r="L162" s="112" t="s">
        <v>470</v>
      </c>
      <c r="M162" s="4" t="s">
        <v>471</v>
      </c>
      <c r="N162" s="82" t="s">
        <v>151</v>
      </c>
      <c r="O162" s="82" t="s">
        <v>152</v>
      </c>
      <c r="P162" s="82" t="s">
        <v>127</v>
      </c>
      <c r="Q162" s="4"/>
      <c r="R162" s="82" t="s">
        <v>192</v>
      </c>
      <c r="S162" s="4"/>
      <c r="T162" s="4"/>
      <c r="U162" s="72" t="s">
        <v>451</v>
      </c>
    </row>
    <row r="163" spans="1:21" s="72" customFormat="1" ht="32.25" customHeight="1" x14ac:dyDescent="0.25">
      <c r="A163" s="111" t="s">
        <v>460</v>
      </c>
      <c r="B163" s="4" t="s">
        <v>320</v>
      </c>
      <c r="C163" s="4" t="s">
        <v>1</v>
      </c>
      <c r="D163" s="4" t="s">
        <v>149</v>
      </c>
      <c r="E163" s="4" t="s">
        <v>132</v>
      </c>
      <c r="F163" s="4" t="s">
        <v>132</v>
      </c>
      <c r="G163" s="110"/>
      <c r="H163" s="4" t="s">
        <v>177</v>
      </c>
      <c r="I163" s="4">
        <v>1</v>
      </c>
      <c r="J163" s="4" t="s">
        <v>156</v>
      </c>
      <c r="K163" s="4" t="s">
        <v>21</v>
      </c>
      <c r="L163" s="4" t="s">
        <v>461</v>
      </c>
      <c r="M163" s="4" t="s">
        <v>472</v>
      </c>
      <c r="N163" s="82" t="s">
        <v>150</v>
      </c>
      <c r="O163" s="82" t="s">
        <v>153</v>
      </c>
      <c r="P163" s="82" t="s">
        <v>127</v>
      </c>
      <c r="Q163" s="4"/>
      <c r="R163" s="82" t="s">
        <v>192</v>
      </c>
      <c r="S163" s="4"/>
      <c r="T163" s="4"/>
      <c r="U163" s="72" t="s">
        <v>451</v>
      </c>
    </row>
    <row r="164" spans="1:21" s="72" customFormat="1" ht="31.5" customHeight="1" x14ac:dyDescent="0.25">
      <c r="A164" s="91" t="s">
        <v>296</v>
      </c>
      <c r="B164" s="4" t="s">
        <v>287</v>
      </c>
      <c r="C164" s="4" t="s">
        <v>1</v>
      </c>
      <c r="D164" s="83" t="s">
        <v>194</v>
      </c>
      <c r="E164" s="4" t="s">
        <v>132</v>
      </c>
      <c r="F164" s="4" t="s">
        <v>132</v>
      </c>
      <c r="G164" s="83" t="s">
        <v>401</v>
      </c>
      <c r="H164" s="79" t="s">
        <v>195</v>
      </c>
      <c r="I164" s="4">
        <v>1</v>
      </c>
      <c r="J164" s="4" t="s">
        <v>463</v>
      </c>
      <c r="K164" s="4" t="s">
        <v>21</v>
      </c>
      <c r="L164" s="8"/>
      <c r="M164" s="4" t="s">
        <v>422</v>
      </c>
      <c r="N164" s="82"/>
      <c r="O164" s="82" t="s">
        <v>465</v>
      </c>
      <c r="P164" s="82" t="s">
        <v>127</v>
      </c>
      <c r="Q164" s="4"/>
      <c r="R164" s="82"/>
      <c r="S164" s="4"/>
      <c r="T164" s="4"/>
      <c r="U164" s="72" t="s">
        <v>451</v>
      </c>
    </row>
    <row r="165" spans="1:21" s="56" customFormat="1" ht="22.5" x14ac:dyDescent="0.25">
      <c r="A165" s="51" t="s">
        <v>281</v>
      </c>
      <c r="B165" s="54" t="s">
        <v>287</v>
      </c>
      <c r="C165" s="54" t="s">
        <v>1</v>
      </c>
      <c r="D165" s="68" t="s">
        <v>283</v>
      </c>
      <c r="E165" s="68" t="s">
        <v>285</v>
      </c>
      <c r="F165" s="68" t="s">
        <v>23</v>
      </c>
      <c r="G165" s="68" t="s">
        <v>398</v>
      </c>
      <c r="H165" s="68" t="s">
        <v>413</v>
      </c>
      <c r="I165" s="69">
        <v>1</v>
      </c>
      <c r="J165" s="69" t="s">
        <v>414</v>
      </c>
      <c r="K165" s="69" t="s">
        <v>21</v>
      </c>
      <c r="L165" s="69"/>
      <c r="M165" s="69"/>
      <c r="N165" s="69" t="s">
        <v>286</v>
      </c>
      <c r="O165" s="69" t="s">
        <v>411</v>
      </c>
      <c r="P165" s="68" t="s">
        <v>127</v>
      </c>
      <c r="Q165" s="69"/>
      <c r="R165" s="69"/>
      <c r="S165" s="69"/>
      <c r="T165" s="69"/>
      <c r="U165" s="70" t="s">
        <v>449</v>
      </c>
    </row>
  </sheetData>
  <mergeCells count="35">
    <mergeCell ref="A78:A79"/>
    <mergeCell ref="G78:G82"/>
    <mergeCell ref="D78:D82"/>
    <mergeCell ref="A80:A82"/>
    <mergeCell ref="G83:G84"/>
    <mergeCell ref="L20:L40"/>
    <mergeCell ref="H4:H16"/>
    <mergeCell ref="G69:G72"/>
    <mergeCell ref="G73:G77"/>
    <mergeCell ref="H73:H77"/>
    <mergeCell ref="H69:H72"/>
    <mergeCell ref="L69:L72"/>
    <mergeCell ref="L73:L77"/>
    <mergeCell ref="H78:H82"/>
    <mergeCell ref="D155:D157"/>
    <mergeCell ref="D158:D159"/>
    <mergeCell ref="G155:G157"/>
    <mergeCell ref="G158:G159"/>
    <mergeCell ref="H155:H157"/>
    <mergeCell ref="H86:H154"/>
    <mergeCell ref="L86:L154"/>
    <mergeCell ref="D85:D154"/>
    <mergeCell ref="G85:G154"/>
    <mergeCell ref="C4:C16"/>
    <mergeCell ref="L42:L60"/>
    <mergeCell ref="L61:L68"/>
    <mergeCell ref="G49:G60"/>
    <mergeCell ref="G61:G68"/>
    <mergeCell ref="L10:L19"/>
    <mergeCell ref="H20:H40"/>
    <mergeCell ref="H17:H19"/>
    <mergeCell ref="D4:D77"/>
    <mergeCell ref="H61:H68"/>
    <mergeCell ref="H42:H60"/>
    <mergeCell ref="L4:L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38"/>
  <sheetViews>
    <sheetView workbookViewId="0">
      <selection activeCell="D11" sqref="D11"/>
    </sheetView>
  </sheetViews>
  <sheetFormatPr defaultRowHeight="15" x14ac:dyDescent="0.25"/>
  <cols>
    <col min="1" max="1" width="14.5703125" customWidth="1"/>
    <col min="2" max="2" width="14.5703125" bestFit="1" customWidth="1"/>
    <col min="3" max="3" width="18" bestFit="1" customWidth="1"/>
    <col min="4" max="4" width="36.42578125" customWidth="1"/>
    <col min="5" max="5" width="14.7109375" customWidth="1"/>
    <col min="6" max="6" width="160" customWidth="1"/>
    <col min="7" max="7" width="17.5703125" customWidth="1"/>
    <col min="8" max="8" width="12.5703125" customWidth="1"/>
    <col min="9" max="9" width="11" bestFit="1" customWidth="1"/>
    <col min="10" max="10" width="49.85546875" customWidth="1"/>
    <col min="12" max="12" width="66" bestFit="1" customWidth="1"/>
  </cols>
  <sheetData>
    <row r="1" spans="1:79" s="29" customFormat="1" ht="12" x14ac:dyDescent="0.25">
      <c r="A1" s="27"/>
      <c r="B1" s="27"/>
      <c r="C1" s="27"/>
      <c r="D1" s="27"/>
      <c r="E1" s="27"/>
      <c r="F1" s="27"/>
      <c r="G1" s="27"/>
      <c r="H1" s="27"/>
      <c r="I1" s="27"/>
      <c r="J1" s="28"/>
      <c r="K1" s="27"/>
      <c r="L1" s="27"/>
    </row>
    <row r="2" spans="1:79" s="29" customFormat="1" ht="24" x14ac:dyDescent="0.25">
      <c r="A2" s="30" t="s">
        <v>2</v>
      </c>
      <c r="B2" s="30" t="s">
        <v>1</v>
      </c>
      <c r="C2" s="30" t="s">
        <v>336</v>
      </c>
      <c r="D2" s="30" t="s">
        <v>4</v>
      </c>
      <c r="E2" s="30" t="s">
        <v>5</v>
      </c>
      <c r="F2" s="30" t="s">
        <v>7</v>
      </c>
      <c r="G2" s="30" t="s">
        <v>8</v>
      </c>
      <c r="H2" s="30" t="s">
        <v>337</v>
      </c>
      <c r="I2" s="30" t="s">
        <v>10</v>
      </c>
      <c r="J2" s="30" t="s">
        <v>338</v>
      </c>
      <c r="K2" s="30" t="s">
        <v>13</v>
      </c>
      <c r="L2" s="30" t="s">
        <v>14</v>
      </c>
    </row>
    <row r="3" spans="1:79" s="29" customFormat="1" ht="12" customHeight="1" x14ac:dyDescent="0.25">
      <c r="A3" s="31">
        <v>1</v>
      </c>
      <c r="B3" s="177" t="s">
        <v>192</v>
      </c>
      <c r="C3" s="180" t="s">
        <v>339</v>
      </c>
      <c r="D3" s="31" t="s">
        <v>340</v>
      </c>
      <c r="E3" s="177" t="s">
        <v>341</v>
      </c>
      <c r="F3" s="31" t="s">
        <v>342</v>
      </c>
      <c r="G3" s="31" t="s">
        <v>343</v>
      </c>
      <c r="H3" s="31" t="s">
        <v>344</v>
      </c>
      <c r="I3" s="181" t="s">
        <v>383</v>
      </c>
      <c r="J3" s="43" t="s">
        <v>384</v>
      </c>
      <c r="K3" s="182" t="s">
        <v>345</v>
      </c>
      <c r="L3" s="174"/>
    </row>
    <row r="4" spans="1:79" s="29" customFormat="1" ht="12" x14ac:dyDescent="0.25">
      <c r="A4" s="31">
        <v>2</v>
      </c>
      <c r="B4" s="178"/>
      <c r="C4" s="180"/>
      <c r="D4" s="31" t="s">
        <v>346</v>
      </c>
      <c r="E4" s="178"/>
      <c r="F4" s="31" t="s">
        <v>347</v>
      </c>
      <c r="G4" s="31" t="s">
        <v>343</v>
      </c>
      <c r="H4" s="31" t="s">
        <v>344</v>
      </c>
      <c r="I4" s="181"/>
      <c r="J4" s="31" t="s">
        <v>360</v>
      </c>
      <c r="K4" s="183"/>
      <c r="L4" s="175"/>
    </row>
    <row r="5" spans="1:79" s="29" customFormat="1" ht="12" x14ac:dyDescent="0.25">
      <c r="A5" s="31">
        <v>3</v>
      </c>
      <c r="B5" s="178"/>
      <c r="C5" s="180"/>
      <c r="D5" s="31" t="s">
        <v>349</v>
      </c>
      <c r="E5" s="178"/>
      <c r="F5" s="31" t="s">
        <v>350</v>
      </c>
      <c r="G5" s="31" t="s">
        <v>343</v>
      </c>
      <c r="H5" s="31" t="s">
        <v>344</v>
      </c>
      <c r="I5" s="181"/>
      <c r="J5" s="31" t="s">
        <v>363</v>
      </c>
      <c r="K5" s="183"/>
      <c r="L5" s="175"/>
    </row>
    <row r="6" spans="1:79" s="29" customFormat="1" ht="12" x14ac:dyDescent="0.25">
      <c r="A6" s="31">
        <v>4</v>
      </c>
      <c r="B6" s="178"/>
      <c r="C6" s="180"/>
      <c r="D6" s="31" t="s">
        <v>352</v>
      </c>
      <c r="E6" s="178"/>
      <c r="F6" s="31" t="s">
        <v>353</v>
      </c>
      <c r="G6" s="31" t="s">
        <v>343</v>
      </c>
      <c r="H6" s="31" t="s">
        <v>344</v>
      </c>
      <c r="I6" s="181"/>
      <c r="J6" s="31" t="s">
        <v>366</v>
      </c>
      <c r="K6" s="183"/>
      <c r="L6" s="175"/>
    </row>
    <row r="7" spans="1:79" s="29" customFormat="1" ht="12" x14ac:dyDescent="0.25">
      <c r="A7" s="31">
        <v>5</v>
      </c>
      <c r="B7" s="178"/>
      <c r="C7" s="180"/>
      <c r="D7" s="31" t="s">
        <v>355</v>
      </c>
      <c r="E7" s="178"/>
      <c r="F7" s="31" t="s">
        <v>356</v>
      </c>
      <c r="G7" s="31" t="s">
        <v>343</v>
      </c>
      <c r="H7" s="31" t="s">
        <v>344</v>
      </c>
      <c r="I7" s="181"/>
      <c r="J7" s="31" t="s">
        <v>348</v>
      </c>
      <c r="K7" s="183"/>
      <c r="L7" s="175"/>
    </row>
    <row r="8" spans="1:79" s="29" customFormat="1" ht="12" x14ac:dyDescent="0.25">
      <c r="A8" s="31">
        <v>6</v>
      </c>
      <c r="B8" s="178"/>
      <c r="C8" s="180"/>
      <c r="D8" s="31" t="s">
        <v>358</v>
      </c>
      <c r="E8" s="178"/>
      <c r="F8" s="31" t="s">
        <v>359</v>
      </c>
      <c r="G8" s="31" t="s">
        <v>343</v>
      </c>
      <c r="H8" s="31" t="s">
        <v>344</v>
      </c>
      <c r="I8" s="181"/>
      <c r="J8" s="31" t="s">
        <v>351</v>
      </c>
      <c r="K8" s="183"/>
      <c r="L8" s="175"/>
    </row>
    <row r="9" spans="1:79" s="29" customFormat="1" ht="12" x14ac:dyDescent="0.25">
      <c r="A9" s="31">
        <v>7</v>
      </c>
      <c r="B9" s="178"/>
      <c r="C9" s="180"/>
      <c r="D9" s="31" t="s">
        <v>361</v>
      </c>
      <c r="E9" s="178"/>
      <c r="F9" s="31" t="s">
        <v>362</v>
      </c>
      <c r="G9" s="31" t="s">
        <v>343</v>
      </c>
      <c r="H9" s="31" t="s">
        <v>344</v>
      </c>
      <c r="I9" s="181"/>
      <c r="J9" s="31" t="s">
        <v>354</v>
      </c>
      <c r="K9" s="183"/>
      <c r="L9" s="175"/>
    </row>
    <row r="10" spans="1:79" s="29" customFormat="1" ht="12" x14ac:dyDescent="0.25">
      <c r="A10" s="31">
        <v>8</v>
      </c>
      <c r="B10" s="178"/>
      <c r="C10" s="180"/>
      <c r="D10" s="31" t="s">
        <v>364</v>
      </c>
      <c r="E10" s="178"/>
      <c r="F10" s="31" t="s">
        <v>365</v>
      </c>
      <c r="G10" s="31" t="s">
        <v>343</v>
      </c>
      <c r="H10" s="31" t="s">
        <v>344</v>
      </c>
      <c r="I10" s="181"/>
      <c r="J10" s="31" t="s">
        <v>357</v>
      </c>
      <c r="K10" s="183"/>
      <c r="L10" s="175"/>
    </row>
    <row r="11" spans="1:79" s="29" customFormat="1" ht="12" x14ac:dyDescent="0.25">
      <c r="A11" s="31">
        <v>9</v>
      </c>
      <c r="B11" s="179"/>
      <c r="C11" s="180"/>
      <c r="D11" s="31" t="s">
        <v>326</v>
      </c>
      <c r="E11" s="179"/>
      <c r="F11" s="31" t="s">
        <v>367</v>
      </c>
      <c r="G11" s="31" t="s">
        <v>343</v>
      </c>
      <c r="H11" s="31" t="s">
        <v>344</v>
      </c>
      <c r="I11" s="181"/>
      <c r="J11" s="31" t="s">
        <v>368</v>
      </c>
      <c r="K11" s="184"/>
      <c r="L11" s="176"/>
    </row>
    <row r="12" spans="1:79" ht="14.25" customHeight="1" x14ac:dyDescent="0.25">
      <c r="A12" s="32"/>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row>
    <row r="13" spans="1:79" s="36" customFormat="1" ht="12" hidden="1" customHeight="1" x14ac:dyDescent="0.25">
      <c r="A13" s="33"/>
      <c r="B13" s="33"/>
      <c r="C13" s="34"/>
      <c r="D13" s="33"/>
      <c r="E13" s="33"/>
      <c r="F13" s="33"/>
      <c r="G13" s="33"/>
      <c r="H13" s="33"/>
      <c r="I13" s="189"/>
      <c r="J13" s="33"/>
      <c r="K13" s="33" t="s">
        <v>345</v>
      </c>
      <c r="L13" s="35"/>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row>
    <row r="14" spans="1:79" s="36" customFormat="1" ht="1.5" hidden="1" customHeight="1" x14ac:dyDescent="0.25">
      <c r="A14" s="33"/>
      <c r="B14" s="33"/>
      <c r="C14" s="34"/>
      <c r="D14" s="33"/>
      <c r="E14" s="33"/>
      <c r="F14" s="33"/>
      <c r="G14" s="33"/>
      <c r="H14" s="33"/>
      <c r="I14" s="189"/>
      <c r="J14" s="33"/>
      <c r="K14" s="33" t="s">
        <v>345</v>
      </c>
      <c r="L14" s="35"/>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row>
    <row r="15" spans="1:79" s="36" customFormat="1" ht="8.25" hidden="1" customHeight="1" x14ac:dyDescent="0.25">
      <c r="A15" s="33"/>
      <c r="B15" s="33"/>
      <c r="C15" s="34"/>
      <c r="D15" s="33"/>
      <c r="E15" s="33"/>
      <c r="F15" s="33"/>
      <c r="G15" s="33"/>
      <c r="H15" s="33"/>
      <c r="I15" s="189"/>
      <c r="J15" s="33"/>
      <c r="K15" s="33" t="s">
        <v>345</v>
      </c>
      <c r="L15" s="35"/>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row>
    <row r="16" spans="1:79" s="36" customFormat="1" ht="12" hidden="1" customHeight="1" x14ac:dyDescent="0.25">
      <c r="A16" s="33"/>
      <c r="B16" s="33"/>
      <c r="C16" s="34"/>
      <c r="D16" s="33"/>
      <c r="E16" s="33"/>
      <c r="F16" s="33"/>
      <c r="G16" s="33"/>
      <c r="H16" s="33"/>
      <c r="I16" s="189"/>
      <c r="J16" s="33"/>
      <c r="K16" s="33" t="s">
        <v>345</v>
      </c>
      <c r="L16" s="35"/>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row>
    <row r="17" spans="1:79" s="36" customFormat="1" ht="51.75" hidden="1" customHeight="1" x14ac:dyDescent="0.25">
      <c r="A17" s="33"/>
      <c r="B17" s="33"/>
      <c r="C17" s="34"/>
      <c r="D17" s="33"/>
      <c r="E17" s="33"/>
      <c r="F17" s="33"/>
      <c r="G17" s="33"/>
      <c r="H17" s="33"/>
      <c r="I17" s="189"/>
      <c r="J17" s="33"/>
      <c r="K17" s="33" t="s">
        <v>345</v>
      </c>
      <c r="L17" s="35"/>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row>
    <row r="18" spans="1:79" s="36" customFormat="1" ht="42" hidden="1" customHeight="1" x14ac:dyDescent="0.25">
      <c r="A18" s="33"/>
      <c r="B18" s="33"/>
      <c r="C18" s="34"/>
      <c r="D18" s="33"/>
      <c r="E18" s="33"/>
      <c r="F18" s="33"/>
      <c r="G18" s="33"/>
      <c r="H18" s="33"/>
      <c r="I18" s="189"/>
      <c r="J18" s="33"/>
      <c r="K18" s="33" t="s">
        <v>345</v>
      </c>
      <c r="L18" s="35"/>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row>
    <row r="19" spans="1:79" s="36" customFormat="1" ht="12" hidden="1" customHeight="1" x14ac:dyDescent="0.25">
      <c r="A19" s="33"/>
      <c r="B19" s="33"/>
      <c r="C19" s="34"/>
      <c r="D19" s="33"/>
      <c r="E19" s="33"/>
      <c r="F19" s="33"/>
      <c r="G19" s="33"/>
      <c r="H19" s="33"/>
      <c r="I19" s="189"/>
      <c r="J19" s="33"/>
      <c r="K19" s="33" t="s">
        <v>345</v>
      </c>
      <c r="L19" s="35"/>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row>
    <row r="20" spans="1:79" s="36" customFormat="1" ht="12" hidden="1" customHeight="1" x14ac:dyDescent="0.25">
      <c r="A20" s="33"/>
      <c r="B20" s="33"/>
      <c r="C20" s="34"/>
      <c r="D20" s="33"/>
      <c r="E20" s="33"/>
      <c r="F20" s="33"/>
      <c r="G20" s="33"/>
      <c r="H20" s="33"/>
      <c r="I20" s="189"/>
      <c r="J20" s="33"/>
      <c r="K20" s="33" t="s">
        <v>345</v>
      </c>
      <c r="L20" s="35"/>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row>
    <row r="21" spans="1:79" s="36" customFormat="1" ht="49.5" hidden="1" customHeight="1" x14ac:dyDescent="0.25">
      <c r="A21" s="33"/>
      <c r="B21" s="33"/>
      <c r="C21" s="34"/>
      <c r="D21" s="33"/>
      <c r="E21" s="33"/>
      <c r="F21" s="33"/>
      <c r="G21" s="33"/>
      <c r="H21" s="33"/>
      <c r="I21" s="189"/>
      <c r="J21" s="33"/>
      <c r="K21" s="33" t="s">
        <v>345</v>
      </c>
      <c r="L21" s="35"/>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row>
    <row r="22" spans="1:79" s="36" customFormat="1" ht="12" hidden="1" customHeight="1" x14ac:dyDescent="0.25">
      <c r="A22" s="33"/>
      <c r="B22" s="33"/>
      <c r="C22" s="34"/>
      <c r="D22" s="33"/>
      <c r="E22" s="33"/>
      <c r="F22" s="33"/>
      <c r="G22" s="33"/>
      <c r="H22" s="33"/>
      <c r="I22" s="189"/>
      <c r="J22" s="33"/>
      <c r="K22" s="33" t="s">
        <v>345</v>
      </c>
      <c r="L22" s="35"/>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row>
    <row r="23" spans="1:79" s="36" customFormat="1" ht="12" hidden="1" customHeight="1" x14ac:dyDescent="0.25">
      <c r="A23" s="33"/>
      <c r="B23" s="33"/>
      <c r="C23" s="34"/>
      <c r="D23" s="33"/>
      <c r="E23" s="33"/>
      <c r="F23" s="33"/>
      <c r="G23" s="33"/>
      <c r="H23" s="33"/>
      <c r="I23" s="189"/>
      <c r="J23" s="33"/>
      <c r="K23" s="33" t="s">
        <v>345</v>
      </c>
      <c r="L23" s="35"/>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row>
    <row r="24" spans="1:79" s="36" customFormat="1" ht="30" hidden="1" customHeight="1" x14ac:dyDescent="0.25">
      <c r="A24" s="37"/>
      <c r="B24" s="37"/>
      <c r="C24" s="38"/>
      <c r="D24" s="37"/>
      <c r="E24" s="37"/>
      <c r="F24" s="37"/>
      <c r="G24" s="37"/>
      <c r="H24" s="37"/>
      <c r="I24" s="189"/>
      <c r="J24" s="37"/>
      <c r="K24" s="37" t="s">
        <v>345</v>
      </c>
      <c r="L24" s="3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row>
    <row r="25" spans="1:79" x14ac:dyDescent="0.25">
      <c r="A25" s="32"/>
    </row>
    <row r="26" spans="1:79" s="36" customFormat="1" ht="36" x14ac:dyDescent="0.25">
      <c r="A26" s="40">
        <v>1</v>
      </c>
      <c r="B26" s="186" t="s">
        <v>192</v>
      </c>
      <c r="C26" s="186" t="s">
        <v>369</v>
      </c>
      <c r="D26" s="40" t="s">
        <v>370</v>
      </c>
      <c r="E26" s="186" t="s">
        <v>341</v>
      </c>
      <c r="F26" s="41" t="s">
        <v>371</v>
      </c>
      <c r="G26" s="41" t="s">
        <v>343</v>
      </c>
      <c r="H26" s="185" t="s">
        <v>16</v>
      </c>
      <c r="I26" s="190" t="s">
        <v>385</v>
      </c>
      <c r="J26" s="43" t="s">
        <v>386</v>
      </c>
      <c r="K26" s="185" t="s">
        <v>161</v>
      </c>
      <c r="L26" s="42"/>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row>
    <row r="27" spans="1:79" s="36" customFormat="1" ht="12" x14ac:dyDescent="0.25">
      <c r="A27" s="40">
        <v>2</v>
      </c>
      <c r="B27" s="187"/>
      <c r="C27" s="187"/>
      <c r="D27" s="40" t="s">
        <v>372</v>
      </c>
      <c r="E27" s="187"/>
      <c r="F27" s="41" t="s">
        <v>373</v>
      </c>
      <c r="G27" s="41" t="s">
        <v>343</v>
      </c>
      <c r="H27" s="185"/>
      <c r="I27" s="190"/>
      <c r="J27" s="40" t="s">
        <v>374</v>
      </c>
      <c r="K27" s="185"/>
      <c r="L27" s="42"/>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row>
    <row r="28" spans="1:79" s="36" customFormat="1" ht="12" customHeight="1" x14ac:dyDescent="0.25">
      <c r="A28" s="40">
        <v>3</v>
      </c>
      <c r="B28" s="187"/>
      <c r="C28" s="187"/>
      <c r="D28" s="40" t="s">
        <v>375</v>
      </c>
      <c r="E28" s="187"/>
      <c r="F28" s="41" t="s">
        <v>376</v>
      </c>
      <c r="G28" s="41" t="s">
        <v>343</v>
      </c>
      <c r="H28" s="185"/>
      <c r="I28" s="190"/>
      <c r="J28" s="40" t="s">
        <v>377</v>
      </c>
      <c r="K28" s="185"/>
      <c r="L28" s="42"/>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row>
    <row r="29" spans="1:79" s="36" customFormat="1" ht="12" x14ac:dyDescent="0.25">
      <c r="A29" s="40">
        <v>4</v>
      </c>
      <c r="B29" s="187"/>
      <c r="C29" s="187"/>
      <c r="D29" s="40" t="s">
        <v>331</v>
      </c>
      <c r="E29" s="187"/>
      <c r="F29" s="41" t="s">
        <v>378</v>
      </c>
      <c r="G29" s="41" t="s">
        <v>343</v>
      </c>
      <c r="H29" s="185"/>
      <c r="I29" s="190"/>
      <c r="J29" s="40" t="s">
        <v>379</v>
      </c>
      <c r="K29" s="185"/>
      <c r="L29" s="42"/>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row>
    <row r="30" spans="1:79" s="36" customFormat="1" ht="12" x14ac:dyDescent="0.25">
      <c r="A30" s="40"/>
      <c r="B30" s="187"/>
      <c r="C30" s="187"/>
      <c r="D30" s="40" t="s">
        <v>380</v>
      </c>
      <c r="E30" s="187"/>
      <c r="F30" s="41" t="s">
        <v>381</v>
      </c>
      <c r="G30" s="41" t="s">
        <v>343</v>
      </c>
      <c r="H30" s="185"/>
      <c r="I30" s="190"/>
      <c r="J30" s="40" t="s">
        <v>387</v>
      </c>
      <c r="K30" s="185"/>
      <c r="L30" s="42"/>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row>
    <row r="31" spans="1:79" s="36" customFormat="1" ht="12" customHeight="1" x14ac:dyDescent="0.25">
      <c r="A31" s="40">
        <v>4</v>
      </c>
      <c r="B31" s="188"/>
      <c r="C31" s="188"/>
      <c r="D31" s="40"/>
      <c r="E31" s="188"/>
      <c r="F31" s="41"/>
      <c r="G31" s="41" t="s">
        <v>343</v>
      </c>
      <c r="H31" s="185"/>
      <c r="I31" s="190"/>
      <c r="J31" s="40"/>
      <c r="K31" s="185"/>
      <c r="L31" s="42"/>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row>
    <row r="32" spans="1:79" x14ac:dyDescent="0.25">
      <c r="A32" s="32"/>
    </row>
    <row r="33" spans="1:3" x14ac:dyDescent="0.25">
      <c r="A33" s="32"/>
    </row>
    <row r="35" spans="1:3" x14ac:dyDescent="0.25">
      <c r="A35" s="44" t="s">
        <v>388</v>
      </c>
      <c r="B35" s="44"/>
      <c r="C35" s="44"/>
    </row>
    <row r="36" spans="1:3" x14ac:dyDescent="0.25">
      <c r="A36" s="45" t="s">
        <v>389</v>
      </c>
      <c r="B36" s="45" t="s">
        <v>5</v>
      </c>
      <c r="C36" s="45" t="s">
        <v>8</v>
      </c>
    </row>
    <row r="37" spans="1:3" x14ac:dyDescent="0.25">
      <c r="A37" t="s">
        <v>390</v>
      </c>
      <c r="B37" t="s">
        <v>341</v>
      </c>
      <c r="C37" t="s">
        <v>343</v>
      </c>
    </row>
    <row r="38" spans="1:3" x14ac:dyDescent="0.25">
      <c r="A38" t="s">
        <v>391</v>
      </c>
      <c r="B38" t="s">
        <v>392</v>
      </c>
      <c r="C38" t="s">
        <v>393</v>
      </c>
    </row>
  </sheetData>
  <mergeCells count="13">
    <mergeCell ref="K26:K31"/>
    <mergeCell ref="B26:B31"/>
    <mergeCell ref="C26:C31"/>
    <mergeCell ref="I13:I24"/>
    <mergeCell ref="E26:E31"/>
    <mergeCell ref="H26:H31"/>
    <mergeCell ref="I26:I31"/>
    <mergeCell ref="L3:L11"/>
    <mergeCell ref="B3:B11"/>
    <mergeCell ref="C3:C11"/>
    <mergeCell ref="E3:E11"/>
    <mergeCell ref="I3:I11"/>
    <mergeCell ref="K3:K1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L12"/>
  <sheetViews>
    <sheetView workbookViewId="0">
      <selection activeCell="F15" sqref="F15"/>
    </sheetView>
  </sheetViews>
  <sheetFormatPr defaultRowHeight="15" x14ac:dyDescent="0.25"/>
  <cols>
    <col min="7" max="7" width="25.140625" bestFit="1" customWidth="1"/>
    <col min="8" max="8" width="6.140625" bestFit="1" customWidth="1"/>
    <col min="9" max="9" width="20" bestFit="1" customWidth="1"/>
    <col min="10" max="10" width="12.140625" bestFit="1" customWidth="1"/>
    <col min="12" max="12" width="57.85546875" customWidth="1"/>
  </cols>
  <sheetData>
    <row r="2" spans="5:12" x14ac:dyDescent="0.25">
      <c r="G2" s="15" t="s">
        <v>312</v>
      </c>
      <c r="H2" s="15" t="s">
        <v>305</v>
      </c>
      <c r="I2" s="15" t="s">
        <v>4</v>
      </c>
      <c r="J2" s="15" t="s">
        <v>304</v>
      </c>
      <c r="K2" s="15" t="s">
        <v>307</v>
      </c>
      <c r="L2" s="15" t="s">
        <v>317</v>
      </c>
    </row>
    <row r="4" spans="5:12" x14ac:dyDescent="0.25">
      <c r="E4" s="16" t="s">
        <v>299</v>
      </c>
      <c r="F4" s="16"/>
      <c r="G4" s="16" t="s">
        <v>300</v>
      </c>
      <c r="H4" s="16"/>
      <c r="I4" s="16"/>
      <c r="J4" s="16"/>
      <c r="K4" s="17">
        <v>6.9444444444444447E-4</v>
      </c>
      <c r="L4" s="16" t="s">
        <v>316</v>
      </c>
    </row>
    <row r="6" spans="5:12" ht="30" x14ac:dyDescent="0.25">
      <c r="E6" s="16" t="s">
        <v>306</v>
      </c>
      <c r="F6" s="16"/>
      <c r="G6" s="16" t="s">
        <v>302</v>
      </c>
      <c r="H6" s="18">
        <v>1</v>
      </c>
      <c r="I6" s="16" t="s">
        <v>301</v>
      </c>
      <c r="J6" s="16"/>
      <c r="K6" s="17">
        <v>0.2951388888888889</v>
      </c>
      <c r="L6" s="19" t="s">
        <v>313</v>
      </c>
    </row>
    <row r="7" spans="5:12" x14ac:dyDescent="0.25">
      <c r="E7" s="16"/>
      <c r="F7" s="16"/>
      <c r="G7" s="16"/>
      <c r="H7" s="16">
        <v>2</v>
      </c>
      <c r="I7" s="16" t="s">
        <v>303</v>
      </c>
      <c r="J7" s="18">
        <v>1</v>
      </c>
      <c r="K7" s="16"/>
      <c r="L7" s="16"/>
    </row>
    <row r="9" spans="5:12" ht="60" x14ac:dyDescent="0.25">
      <c r="G9" s="16" t="s">
        <v>308</v>
      </c>
      <c r="H9" s="20">
        <v>1</v>
      </c>
      <c r="I9" s="16" t="s">
        <v>309</v>
      </c>
      <c r="J9" s="16"/>
      <c r="K9" s="17">
        <v>0.375</v>
      </c>
      <c r="L9" s="19" t="s">
        <v>315</v>
      </c>
    </row>
    <row r="10" spans="5:12" ht="30" x14ac:dyDescent="0.25">
      <c r="G10" s="16"/>
      <c r="H10" s="21">
        <v>2</v>
      </c>
      <c r="I10" s="16" t="s">
        <v>310</v>
      </c>
      <c r="J10" s="20">
        <v>1</v>
      </c>
      <c r="K10" s="16"/>
      <c r="L10" s="19" t="s">
        <v>314</v>
      </c>
    </row>
    <row r="12" spans="5:12" x14ac:dyDescent="0.25">
      <c r="E12" s="16" t="s">
        <v>306</v>
      </c>
      <c r="F12" s="16"/>
      <c r="G12" s="16" t="s">
        <v>311</v>
      </c>
      <c r="H12" s="16">
        <v>1</v>
      </c>
      <c r="I12" s="16" t="s">
        <v>311</v>
      </c>
      <c r="J12" s="21">
        <v>2</v>
      </c>
      <c r="K12" s="17">
        <v>0.41666666666666669</v>
      </c>
      <c r="L12" s="16" t="s">
        <v>318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sqref="A1:XFD6"/>
    </sheetView>
  </sheetViews>
  <sheetFormatPr defaultRowHeight="15" x14ac:dyDescent="0.25"/>
  <sheetData>
    <row r="1" spans="1:20" s="12" customFormat="1" ht="180" x14ac:dyDescent="0.25">
      <c r="A1" s="127" t="s">
        <v>332</v>
      </c>
      <c r="B1" s="7" t="s">
        <v>16</v>
      </c>
      <c r="C1" s="7" t="s">
        <v>1</v>
      </c>
      <c r="D1" s="191" t="s">
        <v>185</v>
      </c>
      <c r="E1" s="7" t="s">
        <v>132</v>
      </c>
      <c r="F1" s="7" t="s">
        <v>132</v>
      </c>
      <c r="G1" s="7" t="s">
        <v>398</v>
      </c>
      <c r="H1" s="194" t="s">
        <v>184</v>
      </c>
      <c r="I1" s="7">
        <v>1</v>
      </c>
      <c r="J1" s="7" t="s">
        <v>186</v>
      </c>
      <c r="K1" s="7" t="s">
        <v>21</v>
      </c>
      <c r="L1" s="24" t="s">
        <v>327</v>
      </c>
      <c r="M1" s="7"/>
      <c r="N1" s="11" t="s">
        <v>274</v>
      </c>
      <c r="O1" s="11" t="s">
        <v>275</v>
      </c>
      <c r="P1" s="11" t="s">
        <v>127</v>
      </c>
      <c r="Q1" s="7"/>
      <c r="R1" s="11" t="s">
        <v>192</v>
      </c>
      <c r="S1" s="7"/>
      <c r="T1" s="7"/>
    </row>
    <row r="2" spans="1:20" s="12" customFormat="1" ht="30.75" customHeight="1" x14ac:dyDescent="0.25">
      <c r="A2" s="122"/>
      <c r="B2" s="7"/>
      <c r="C2" s="7"/>
      <c r="D2" s="192"/>
      <c r="E2" s="7"/>
      <c r="F2" s="7"/>
      <c r="G2" s="7" t="s">
        <v>399</v>
      </c>
      <c r="H2" s="194"/>
      <c r="I2" s="7">
        <v>2</v>
      </c>
      <c r="J2" s="7" t="s">
        <v>330</v>
      </c>
      <c r="K2" s="7"/>
      <c r="L2" s="26" t="s">
        <v>186</v>
      </c>
      <c r="M2" s="7"/>
      <c r="N2" s="22"/>
      <c r="O2" s="22"/>
      <c r="P2" s="22"/>
      <c r="Q2" s="7"/>
      <c r="R2" s="22"/>
      <c r="S2" s="7"/>
      <c r="T2" s="7"/>
    </row>
    <row r="3" spans="1:20" s="12" customFormat="1" ht="30.75" customHeight="1" x14ac:dyDescent="0.25">
      <c r="A3" s="122"/>
      <c r="B3" s="7" t="s">
        <v>16</v>
      </c>
      <c r="C3" s="7" t="s">
        <v>1</v>
      </c>
      <c r="D3" s="192"/>
      <c r="E3" s="7" t="s">
        <v>132</v>
      </c>
      <c r="F3" s="7" t="s">
        <v>132</v>
      </c>
      <c r="G3" s="7" t="s">
        <v>398</v>
      </c>
      <c r="H3" s="194"/>
      <c r="I3" s="7">
        <v>3</v>
      </c>
      <c r="J3" s="7" t="s">
        <v>187</v>
      </c>
      <c r="K3" s="7" t="s">
        <v>21</v>
      </c>
      <c r="L3" s="25" t="s">
        <v>330</v>
      </c>
      <c r="M3" s="7"/>
      <c r="N3" s="11" t="s">
        <v>274</v>
      </c>
      <c r="O3" s="11" t="s">
        <v>276</v>
      </c>
      <c r="P3" s="11" t="s">
        <v>127</v>
      </c>
      <c r="Q3" s="7"/>
      <c r="R3" s="11" t="s">
        <v>192</v>
      </c>
      <c r="S3" s="7"/>
      <c r="T3" s="7"/>
    </row>
    <row r="4" spans="1:20" s="12" customFormat="1" ht="30.75" customHeight="1" x14ac:dyDescent="0.25">
      <c r="A4" s="122"/>
      <c r="B4" s="7"/>
      <c r="C4" s="7"/>
      <c r="D4" s="192"/>
      <c r="E4" s="48"/>
      <c r="F4" s="48"/>
      <c r="G4" s="48" t="s">
        <v>399</v>
      </c>
      <c r="H4" s="49" t="s">
        <v>329</v>
      </c>
      <c r="I4" s="48"/>
      <c r="J4" s="48" t="s">
        <v>328</v>
      </c>
      <c r="K4" s="48" t="s">
        <v>21</v>
      </c>
      <c r="L4" s="50" t="s">
        <v>187</v>
      </c>
      <c r="M4" s="7"/>
      <c r="N4" s="22"/>
      <c r="O4" s="22"/>
      <c r="P4" s="22"/>
      <c r="Q4" s="7"/>
      <c r="R4" s="22"/>
      <c r="S4" s="7" t="s">
        <v>402</v>
      </c>
      <c r="T4" s="7"/>
    </row>
    <row r="5" spans="1:20" s="12" customFormat="1" ht="146.25" x14ac:dyDescent="0.25">
      <c r="A5" s="122"/>
      <c r="B5" s="7" t="s">
        <v>16</v>
      </c>
      <c r="C5" s="7" t="s">
        <v>1</v>
      </c>
      <c r="D5" s="192"/>
      <c r="E5" s="7" t="s">
        <v>132</v>
      </c>
      <c r="F5" s="7" t="s">
        <v>132</v>
      </c>
      <c r="G5" s="7" t="s">
        <v>400</v>
      </c>
      <c r="H5" s="11" t="s">
        <v>188</v>
      </c>
      <c r="I5" s="7">
        <v>1</v>
      </c>
      <c r="J5" s="7" t="s">
        <v>189</v>
      </c>
      <c r="K5" s="7" t="s">
        <v>21</v>
      </c>
      <c r="L5" s="46" t="s">
        <v>333</v>
      </c>
      <c r="M5" s="7"/>
      <c r="N5" s="11" t="s">
        <v>274</v>
      </c>
      <c r="O5" s="11" t="s">
        <v>277</v>
      </c>
      <c r="P5" s="11" t="s">
        <v>127</v>
      </c>
      <c r="Q5" s="7"/>
      <c r="R5" s="11" t="s">
        <v>192</v>
      </c>
      <c r="S5" s="7"/>
      <c r="T5" s="7"/>
    </row>
    <row r="6" spans="1:20" s="12" customFormat="1" ht="146.25" x14ac:dyDescent="0.25">
      <c r="A6" s="123"/>
      <c r="B6" s="7"/>
      <c r="C6" s="7"/>
      <c r="D6" s="193"/>
      <c r="E6" s="7"/>
      <c r="F6" s="7"/>
      <c r="G6" s="47" t="s">
        <v>399</v>
      </c>
      <c r="H6" s="23" t="s">
        <v>334</v>
      </c>
      <c r="I6" s="7"/>
      <c r="J6" s="7" t="s">
        <v>335</v>
      </c>
      <c r="K6" s="7"/>
      <c r="L6" s="46" t="s">
        <v>333</v>
      </c>
      <c r="M6" s="7"/>
      <c r="N6" s="22"/>
      <c r="O6" s="22"/>
      <c r="P6" s="22"/>
      <c r="Q6" s="7"/>
      <c r="R6" s="22"/>
      <c r="S6" s="7"/>
      <c r="T6" s="7"/>
    </row>
  </sheetData>
  <mergeCells count="3">
    <mergeCell ref="D1:D6"/>
    <mergeCell ref="A1:A6"/>
    <mergeCell ref="H1: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Track2</vt:lpstr>
      <vt:lpstr>Track3</vt:lpstr>
      <vt:lpstr>MDM Jobs</vt:lpstr>
      <vt:lpstr>Sunday_CPD_dependency</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Srivastava, Pawan Prakash (Cognizant)</dc:creator>
  <cp:lastModifiedBy>THAKUR, SUSHREE CHAKRABORTY (Cognizant)</cp:lastModifiedBy>
  <dcterms:created xsi:type="dcterms:W3CDTF">2015-01-15T07:46:23Z</dcterms:created>
  <dcterms:modified xsi:type="dcterms:W3CDTF">2015-11-13T11:15:50Z</dcterms:modified>
</cp:coreProperties>
</file>