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jas/ucla/Y2/Spring/MGMT 170/"/>
    </mc:Choice>
  </mc:AlternateContent>
  <xr:revisionPtr revIDLastSave="0" documentId="13_ncr:1_{55C122EC-C8B4-9144-983A-003C3DF63D39}" xr6:coauthVersionLast="47" xr6:coauthVersionMax="47" xr10:uidLastSave="{00000000-0000-0000-0000-000000000000}"/>
  <bookViews>
    <workbookView xWindow="0" yWindow="480" windowWidth="33600" windowHeight="20520" xr2:uid="{F92CA59B-3C49-854A-891A-27CDCE908C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38" i="1"/>
  <c r="C36" i="1"/>
  <c r="C35" i="1"/>
  <c r="C34" i="1"/>
  <c r="C31" i="1"/>
  <c r="B27" i="1"/>
  <c r="C25" i="1"/>
  <c r="C24" i="1"/>
  <c r="C23" i="1"/>
  <c r="C22" i="1"/>
  <c r="C21" i="1"/>
  <c r="C20" i="1"/>
  <c r="C14" i="1"/>
  <c r="C13" i="1"/>
  <c r="D12" i="1"/>
  <c r="C12" i="1"/>
  <c r="C11" i="1"/>
</calcChain>
</file>

<file path=xl/sharedStrings.xml><?xml version="1.0" encoding="utf-8"?>
<sst xmlns="http://schemas.openxmlformats.org/spreadsheetml/2006/main" count="33" uniqueCount="22">
  <si>
    <t>Tejas Kamtam</t>
  </si>
  <si>
    <t>a</t>
  </si>
  <si>
    <t>loan1</t>
  </si>
  <si>
    <t>loan2</t>
  </si>
  <si>
    <t>price</t>
  </si>
  <si>
    <t>loan</t>
  </si>
  <si>
    <t>per</t>
  </si>
  <si>
    <t>rate</t>
  </si>
  <si>
    <t>loan diff</t>
  </si>
  <si>
    <t>pmt</t>
  </si>
  <si>
    <t>pmt diff</t>
  </si>
  <si>
    <t>inc diff</t>
  </si>
  <si>
    <t>b</t>
  </si>
  <si>
    <t>pv</t>
  </si>
  <si>
    <t>points</t>
  </si>
  <si>
    <t>fees</t>
  </si>
  <si>
    <t>yield</t>
  </si>
  <si>
    <t>ltv</t>
  </si>
  <si>
    <t>fees+points</t>
  </si>
  <si>
    <t>loan balance</t>
  </si>
  <si>
    <t>principal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</si>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</sst>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5" formatCode="0.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9" fontId="0" fillId="0" borderId="0" xfId="0" applyNumberFormat="1"/>
    <xf numFmtId="8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F669-6728-2F44-9596-B57A504E0155}">
  <dimension ref="A1:D39"/>
  <sheetViews>
    <sheetView tabSelected="1" topLeftCell="A12" zoomScale="150" zoomScaleNormal="150" workbookViewId="0">
      <selection activeCell="H22" sqref="H22"/>
    </sheetView>
  </sheetViews>
  <sheetFormatPr baseColWidth="10" defaultRowHeight="16" x14ac:dyDescent="0.2"/>
  <cols>
    <col min="2" max="2" width="13" bestFit="1" customWidth="1"/>
    <col min="3" max="4" width="14" bestFit="1" customWidth="1"/>
  </cols>
  <sheetData>
    <row r="1" spans="1:4" x14ac:dyDescent="0.2">
      <c r="A1" t="s">
        <v>0</v>
      </c>
    </row>
    <row r="3" spans="1:4" x14ac:dyDescent="0.2">
      <c r="A3">
        <v>1</v>
      </c>
    </row>
    <row r="4" spans="1:4" x14ac:dyDescent="0.2">
      <c r="A4" t="s">
        <v>1</v>
      </c>
    </row>
    <row r="6" spans="1:4" x14ac:dyDescent="0.2">
      <c r="A6">
        <v>2</v>
      </c>
      <c r="C6" t="s">
        <v>2</v>
      </c>
      <c r="D6" t="s">
        <v>3</v>
      </c>
    </row>
    <row r="7" spans="1:4" x14ac:dyDescent="0.2">
      <c r="A7" t="s">
        <v>12</v>
      </c>
      <c r="B7" t="s">
        <v>4</v>
      </c>
      <c r="C7" s="1">
        <v>40000000</v>
      </c>
      <c r="D7" s="1">
        <v>40000000</v>
      </c>
    </row>
    <row r="8" spans="1:4" x14ac:dyDescent="0.2">
      <c r="B8" t="s">
        <v>5</v>
      </c>
      <c r="C8">
        <v>24000000</v>
      </c>
      <c r="D8">
        <v>28000000</v>
      </c>
    </row>
    <row r="9" spans="1:4" x14ac:dyDescent="0.2">
      <c r="B9" t="s">
        <v>6</v>
      </c>
      <c r="C9">
        <v>30</v>
      </c>
      <c r="D9">
        <v>30</v>
      </c>
    </row>
    <row r="10" spans="1:4" x14ac:dyDescent="0.2">
      <c r="B10" t="s">
        <v>7</v>
      </c>
      <c r="C10" s="2">
        <v>0.06</v>
      </c>
      <c r="D10" s="2">
        <v>7.0000000000000007E-2</v>
      </c>
    </row>
    <row r="11" spans="1:4" x14ac:dyDescent="0.2">
      <c r="B11" t="s">
        <v>8</v>
      </c>
      <c r="C11">
        <f>D8-C8</f>
        <v>4000000</v>
      </c>
    </row>
    <row r="12" spans="1:4" x14ac:dyDescent="0.2">
      <c r="B12" t="s">
        <v>9</v>
      </c>
      <c r="C12" s="3">
        <f>PMT(C10/12,C9*12,C8)</f>
        <v>-143892.12603666057</v>
      </c>
      <c r="D12" s="3">
        <f>PMT(D10/12,D9*12,D8)</f>
        <v>-186284.69865017128</v>
      </c>
    </row>
    <row r="13" spans="1:4" x14ac:dyDescent="0.2">
      <c r="B13" t="s">
        <v>10</v>
      </c>
      <c r="C13" s="3">
        <f>D12-C12</f>
        <v>-42392.572613510711</v>
      </c>
    </row>
    <row r="14" spans="1:4" x14ac:dyDescent="0.2">
      <c r="B14" t="s">
        <v>11</v>
      </c>
      <c r="C14" s="4">
        <f>12*RATE(C9*12,C13,C11)</f>
        <v>0.12404003246764804</v>
      </c>
    </row>
    <row r="16" spans="1:4" x14ac:dyDescent="0.2">
      <c r="A16">
        <v>10</v>
      </c>
      <c r="B16" t="s">
        <v>13</v>
      </c>
      <c r="C16">
        <v>1440000</v>
      </c>
    </row>
    <row r="17" spans="1:3" x14ac:dyDescent="0.2">
      <c r="B17" t="s">
        <v>6</v>
      </c>
      <c r="C17">
        <v>20</v>
      </c>
    </row>
    <row r="18" spans="1:3" x14ac:dyDescent="0.2">
      <c r="B18" t="s">
        <v>7</v>
      </c>
      <c r="C18" s="5">
        <v>6.25E-2</v>
      </c>
    </row>
    <row r="19" spans="1:3" x14ac:dyDescent="0.2">
      <c r="B19" t="s">
        <v>14</v>
      </c>
      <c r="C19" s="5">
        <v>1.4999999999999999E-2</v>
      </c>
    </row>
    <row r="20" spans="1:3" x14ac:dyDescent="0.2">
      <c r="B20" t="s">
        <v>15</v>
      </c>
      <c r="C20">
        <f>144+1540</f>
        <v>1684</v>
      </c>
    </row>
    <row r="21" spans="1:3" x14ac:dyDescent="0.2">
      <c r="B21" t="s">
        <v>9</v>
      </c>
      <c r="C21" s="3">
        <f>PMT(C18/12,C17*12,C16)</f>
        <v>-10525.366114236989</v>
      </c>
    </row>
    <row r="22" spans="1:3" x14ac:dyDescent="0.2">
      <c r="B22" t="s">
        <v>7</v>
      </c>
      <c r="C22" s="6">
        <f>RATE(C17*12,C21,C16-1684-C19*C16)</f>
        <v>5.3793783056477161E-3</v>
      </c>
    </row>
    <row r="23" spans="1:3" x14ac:dyDescent="0.2">
      <c r="B23" t="s">
        <v>16</v>
      </c>
      <c r="C23" s="3">
        <f>C20+C19*C16</f>
        <v>23284</v>
      </c>
    </row>
    <row r="24" spans="1:3" x14ac:dyDescent="0.2">
      <c r="B24" t="s">
        <v>16</v>
      </c>
      <c r="C24" s="4">
        <f>C23/C16</f>
        <v>1.6169444444444445E-2</v>
      </c>
    </row>
    <row r="25" spans="1:3" x14ac:dyDescent="0.2">
      <c r="B25" t="s">
        <v>16</v>
      </c>
      <c r="C25" s="5">
        <f>C24+C18</f>
        <v>7.8669444444444445E-2</v>
      </c>
    </row>
    <row r="27" spans="1:3" x14ac:dyDescent="0.2">
      <c r="A27">
        <v>11</v>
      </c>
      <c r="B27" s="1">
        <f>1000000*(1+0.08)^10</f>
        <v>2158924.9972727876</v>
      </c>
    </row>
    <row r="29" spans="1:3" x14ac:dyDescent="0.2">
      <c r="A29">
        <v>19</v>
      </c>
      <c r="B29" t="s">
        <v>4</v>
      </c>
      <c r="C29">
        <v>1800000</v>
      </c>
    </row>
    <row r="30" spans="1:3" x14ac:dyDescent="0.2">
      <c r="B30" t="s">
        <v>17</v>
      </c>
      <c r="C30" s="2">
        <v>0.8</v>
      </c>
    </row>
    <row r="31" spans="1:3" x14ac:dyDescent="0.2">
      <c r="B31" t="s">
        <v>5</v>
      </c>
      <c r="C31">
        <f>C30*C29</f>
        <v>1440000</v>
      </c>
    </row>
    <row r="32" spans="1:3" x14ac:dyDescent="0.2">
      <c r="B32" t="s">
        <v>6</v>
      </c>
      <c r="C32">
        <v>30</v>
      </c>
    </row>
    <row r="33" spans="1:3" x14ac:dyDescent="0.2">
      <c r="B33" t="s">
        <v>7</v>
      </c>
      <c r="C33" s="5">
        <v>6.5000000000000002E-2</v>
      </c>
    </row>
    <row r="34" spans="1:3" x14ac:dyDescent="0.2">
      <c r="B34" t="s">
        <v>18</v>
      </c>
      <c r="C34">
        <f>1500+50+1%*C31</f>
        <v>15950</v>
      </c>
    </row>
    <row r="35" spans="1:3" x14ac:dyDescent="0.2">
      <c r="B35" t="s">
        <v>19</v>
      </c>
      <c r="C35">
        <f>C31-C34</f>
        <v>1424050</v>
      </c>
    </row>
    <row r="36" spans="1:3" x14ac:dyDescent="0.2">
      <c r="B36" t="s">
        <v>9</v>
      </c>
      <c r="C36" s="3">
        <f>PMT(C33/12,C32*12,C35)</f>
        <v>-9000.9646885515504</v>
      </c>
    </row>
    <row r="38" spans="1:3" x14ac:dyDescent="0.2">
      <c r="A38">
        <v>20</v>
      </c>
      <c r="B38" t="s">
        <v>21</v>
      </c>
      <c r="C38" s="3">
        <f>IPMT(C33/12,1,C32*12,C35)</f>
        <v>-7713.604166666667</v>
      </c>
    </row>
    <row r="39" spans="1:3" x14ac:dyDescent="0.2">
      <c r="B39" t="s">
        <v>20</v>
      </c>
      <c r="C39" s="3">
        <f>C36-C38</f>
        <v>-1287.3605218848834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2023-06-15T17:18:03Z</dcterms:created>
  <dcterms:modified xsi:type="dcterms:W3CDTF">2023-06-15T19:08:28Z</dcterms:modified>
</cp:coreProperties>
</file>